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xml" ContentType="application/vnd.openxmlformats-officedocument.spreadsheetml.comments+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5135" windowHeight="7725" tabRatio="881"/>
  </bookViews>
  <sheets>
    <sheet name="readme" sheetId="4" r:id="rId1"/>
    <sheet name="Basin_Boundary" sheetId="30" r:id="rId2"/>
    <sheet name="change_summary_2006_2008" sheetId="57" r:id="rId3"/>
    <sheet name="by_cnty_allpol" sheetId="21" r:id="rId4"/>
    <sheet name="by_src_allpol" sheetId="11" r:id="rId5"/>
    <sheet name="VOC-basin-pie" sheetId="15" r:id="rId6"/>
    <sheet name="NOx-basin-pie" sheetId="16" r:id="rId7"/>
    <sheet name="VOC-bar-cnty" sheetId="26" r:id="rId8"/>
    <sheet name="NOx-bar-cnty" sheetId="20" r:id="rId9"/>
    <sheet name="VOC_cnty_tbl" sheetId="27" r:id="rId10"/>
    <sheet name="NOx_cnty_tbl" sheetId="55" r:id="rId11"/>
    <sheet name="VOC_bar_chart_data" sheetId="25" r:id="rId12"/>
    <sheet name="NOx_bar_chart_data" sheetId="56" r:id="rId13"/>
    <sheet name="all_src_inventory" sheetId="10" r:id="rId14"/>
    <sheet name="Permitted Sources" sheetId="8" r:id="rId15"/>
    <sheet name="Permitted Sources-Sublette" sheetId="58" r:id="rId16"/>
    <sheet name="survey_src_summary" sheetId="1" r:id="rId17"/>
    <sheet name="Prod_Sublette_Emissions" sheetId="59" r:id="rId18"/>
    <sheet name="control" sheetId="34" r:id="rId19"/>
    <sheet name="growth" sheetId="33" r:id="rId20"/>
    <sheet name="SCC_xref" sheetId="2" r:id="rId21"/>
    <sheet name="fips_xref" sheetId="3" r:id="rId22"/>
  </sheets>
  <definedNames>
    <definedName name="_xlnm._FilterDatabase" localSheetId="13" hidden="1">all_src_inventory!$A$5:$J$1342</definedName>
    <definedName name="_xlnm._FilterDatabase" localSheetId="4" hidden="1">by_src_allpol!$A$21:$AG$50</definedName>
    <definedName name="_xlnm._FilterDatabase" localSheetId="19" hidden="1">growth!$A$27:$M$27</definedName>
    <definedName name="_xlnm._FilterDatabase" localSheetId="12" hidden="1">NOx_bar_chart_data!$A$4:$B$17</definedName>
    <definedName name="_xlnm._FilterDatabase" localSheetId="14" hidden="1">'Permitted Sources'!$A$5:$U$1158</definedName>
    <definedName name="_xlnm._FilterDatabase" localSheetId="17" hidden="1">Prod_Sublette_Emissions!$A$8:$L$30</definedName>
    <definedName name="_xlnm._FilterDatabase" localSheetId="20" hidden="1">SCC_xref!$H$5:$J$64</definedName>
    <definedName name="_xlnm._FilterDatabase" localSheetId="16" hidden="1">survey_src_summary!$A$5:$X$181</definedName>
    <definedName name="_xlnm._FilterDatabase" localSheetId="11" hidden="1">VOC_bar_chart_data!$A$4:$B$17</definedName>
    <definedName name="SCC_list" localSheetId="2">#REF!</definedName>
    <definedName name="SCC_list" localSheetId="12">#REF!</definedName>
    <definedName name="SCC_list" localSheetId="10">#REF!</definedName>
    <definedName name="SCC_list">#REF!</definedName>
  </definedNames>
  <calcPr calcId="145621"/>
  <pivotCaches>
    <pivotCache cacheId="0" r:id="rId23"/>
    <pivotCache cacheId="1" r:id="rId24"/>
    <pivotCache cacheId="2" r:id="rId25"/>
  </pivotCaches>
</workbook>
</file>

<file path=xl/calcChain.xml><?xml version="1.0" encoding="utf-8"?>
<calcChain xmlns="http://schemas.openxmlformats.org/spreadsheetml/2006/main">
  <c r="K7" i="10" l="1"/>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1045" i="10"/>
  <c r="K1046" i="10"/>
  <c r="K1047" i="10"/>
  <c r="K1048" i="10"/>
  <c r="K1049" i="10"/>
  <c r="K1050" i="10"/>
  <c r="K1051" i="10"/>
  <c r="K1052" i="10"/>
  <c r="K1053" i="10"/>
  <c r="K1054" i="10"/>
  <c r="K1055" i="10"/>
  <c r="K1056" i="10"/>
  <c r="K1057" i="10"/>
  <c r="K1058" i="10"/>
  <c r="K1059" i="10"/>
  <c r="K1060" i="10"/>
  <c r="K1061" i="10"/>
  <c r="K1062" i="10"/>
  <c r="K1063" i="10"/>
  <c r="K1064" i="10"/>
  <c r="K1065" i="10"/>
  <c r="K1066" i="10"/>
  <c r="K1067" i="10"/>
  <c r="K1068" i="10"/>
  <c r="K1069" i="10"/>
  <c r="K1070" i="10"/>
  <c r="K1071" i="10"/>
  <c r="K1072" i="10"/>
  <c r="K1073" i="10"/>
  <c r="K1074" i="10"/>
  <c r="K1075" i="10"/>
  <c r="K1076" i="10"/>
  <c r="K1077" i="10"/>
  <c r="K1078" i="10"/>
  <c r="K1079" i="10"/>
  <c r="K1080" i="10"/>
  <c r="K1081" i="10"/>
  <c r="K1082" i="10"/>
  <c r="K1083" i="10"/>
  <c r="K1084" i="10"/>
  <c r="K1085" i="10"/>
  <c r="K1086" i="10"/>
  <c r="K1087" i="10"/>
  <c r="K1088" i="10"/>
  <c r="K1089" i="10"/>
  <c r="K1090" i="10"/>
  <c r="K1091" i="10"/>
  <c r="K1092" i="10"/>
  <c r="K1093" i="10"/>
  <c r="K1094" i="10"/>
  <c r="K1095" i="10"/>
  <c r="K1096" i="10"/>
  <c r="K1097" i="10"/>
  <c r="K1098" i="10"/>
  <c r="K1099" i="10"/>
  <c r="K1100" i="10"/>
  <c r="K1101" i="10"/>
  <c r="K1102" i="10"/>
  <c r="K1103" i="10"/>
  <c r="K1104" i="10"/>
  <c r="K1105" i="10"/>
  <c r="K1106" i="10"/>
  <c r="K1107" i="10"/>
  <c r="K1108" i="10"/>
  <c r="K1109" i="10"/>
  <c r="K1110" i="10"/>
  <c r="K1111" i="10"/>
  <c r="K1112" i="10"/>
  <c r="K1113" i="10"/>
  <c r="K1114" i="10"/>
  <c r="K1115" i="10"/>
  <c r="K1116" i="10"/>
  <c r="K1117" i="10"/>
  <c r="K1118" i="10"/>
  <c r="K1119" i="10"/>
  <c r="K1120" i="10"/>
  <c r="K1121" i="10"/>
  <c r="K1122" i="10"/>
  <c r="K1123" i="10"/>
  <c r="K1124" i="10"/>
  <c r="K1125" i="10"/>
  <c r="K1126" i="10"/>
  <c r="K1127" i="10"/>
  <c r="K1128" i="10"/>
  <c r="K1129" i="10"/>
  <c r="K1130" i="10"/>
  <c r="K1131" i="10"/>
  <c r="K1132" i="10"/>
  <c r="K1133" i="10"/>
  <c r="K1134" i="10"/>
  <c r="K1135" i="10"/>
  <c r="K1136" i="10"/>
  <c r="K1137" i="10"/>
  <c r="K1138" i="10"/>
  <c r="K1139" i="10"/>
  <c r="K1140" i="10"/>
  <c r="K1141" i="10"/>
  <c r="K1142" i="10"/>
  <c r="K1143" i="10"/>
  <c r="K1144" i="10"/>
  <c r="K1145" i="10"/>
  <c r="K1146" i="10"/>
  <c r="K1147" i="10"/>
  <c r="K1148" i="10"/>
  <c r="K1149" i="10"/>
  <c r="K1150" i="10"/>
  <c r="K1151" i="10"/>
  <c r="K1152" i="10"/>
  <c r="K1153" i="10"/>
  <c r="K1154" i="10"/>
  <c r="K1155" i="10"/>
  <c r="K1156" i="10"/>
  <c r="K1157" i="10"/>
  <c r="K1158" i="10"/>
  <c r="K1159" i="10"/>
  <c r="K1160" i="10"/>
  <c r="K1161" i="10"/>
  <c r="K1162" i="10"/>
  <c r="K1163" i="10"/>
  <c r="K1164" i="10"/>
  <c r="K1165" i="10"/>
  <c r="K1166" i="10"/>
  <c r="K1167" i="10"/>
  <c r="K1168" i="10"/>
  <c r="K1169" i="10"/>
  <c r="K1170" i="10"/>
  <c r="K1171" i="10"/>
  <c r="K1172" i="10"/>
  <c r="K1173" i="10"/>
  <c r="K1174" i="10"/>
  <c r="K1175" i="10"/>
  <c r="K1176" i="10"/>
  <c r="K1177" i="10"/>
  <c r="K1178" i="10"/>
  <c r="K1179" i="10"/>
  <c r="K1180" i="10"/>
  <c r="K1181" i="10"/>
  <c r="K1182" i="10"/>
  <c r="K1183" i="10"/>
  <c r="K1184" i="10"/>
  <c r="K1185" i="10"/>
  <c r="K1186" i="10"/>
  <c r="K1187" i="10"/>
  <c r="K1188" i="10"/>
  <c r="K1189" i="10"/>
  <c r="K1190" i="10"/>
  <c r="K1191" i="10"/>
  <c r="K1192" i="10"/>
  <c r="K1193" i="10"/>
  <c r="K1194" i="10"/>
  <c r="K1195" i="10"/>
  <c r="K1196" i="10"/>
  <c r="K1197" i="10"/>
  <c r="K1198" i="10"/>
  <c r="K1207" i="10"/>
  <c r="K1208" i="10"/>
  <c r="K1209" i="10"/>
  <c r="K1210" i="10"/>
  <c r="K1211" i="10"/>
  <c r="K1212" i="10"/>
  <c r="K1213" i="10"/>
  <c r="K1214" i="10"/>
  <c r="K1215" i="10"/>
  <c r="K1216" i="10"/>
  <c r="K1217" i="10"/>
  <c r="K1218" i="10"/>
  <c r="K1219" i="10"/>
  <c r="K1220" i="10"/>
  <c r="K1221" i="10"/>
  <c r="K1222" i="10"/>
  <c r="K1223" i="10"/>
  <c r="K1224" i="10"/>
  <c r="K1225" i="10"/>
  <c r="K1226" i="10"/>
  <c r="K1227" i="10"/>
  <c r="K1228" i="10"/>
  <c r="K1229" i="10"/>
  <c r="K1230" i="10"/>
  <c r="K1231" i="10"/>
  <c r="K1232" i="10"/>
  <c r="K1233" i="10"/>
  <c r="K1234" i="10"/>
  <c r="K1235" i="10"/>
  <c r="K1236" i="10"/>
  <c r="K1237" i="10"/>
  <c r="K1238" i="10"/>
  <c r="K1239" i="10"/>
  <c r="K1240" i="10"/>
  <c r="K1241" i="10"/>
  <c r="K1242" i="10"/>
  <c r="K1243" i="10"/>
  <c r="K1244" i="10"/>
  <c r="K1245" i="10"/>
  <c r="K1246" i="10"/>
  <c r="K1247" i="10"/>
  <c r="K1248" i="10"/>
  <c r="K1249" i="10"/>
  <c r="K1250" i="10"/>
  <c r="K1251" i="10"/>
  <c r="K1252" i="10"/>
  <c r="K1253" i="10"/>
  <c r="K1254" i="10"/>
  <c r="K1255" i="10"/>
  <c r="K1256" i="10"/>
  <c r="K1257" i="10"/>
  <c r="K1258" i="10"/>
  <c r="K1259" i="10"/>
  <c r="K1260" i="10"/>
  <c r="K1261" i="10"/>
  <c r="K1262" i="10"/>
  <c r="K1263" i="10"/>
  <c r="K1264" i="10"/>
  <c r="K1265" i="10"/>
  <c r="K1266" i="10"/>
  <c r="K1267" i="10"/>
  <c r="K1268" i="10"/>
  <c r="K1269" i="10"/>
  <c r="K1270" i="10"/>
  <c r="K1271" i="10"/>
  <c r="K1272" i="10"/>
  <c r="K1273" i="10"/>
  <c r="K1274" i="10"/>
  <c r="K1275" i="10"/>
  <c r="K1276" i="10"/>
  <c r="K1277" i="10"/>
  <c r="K1278" i="10"/>
  <c r="K1279" i="10"/>
  <c r="K1280" i="10"/>
  <c r="K1281" i="10"/>
  <c r="K1282" i="10"/>
  <c r="K1283" i="10"/>
  <c r="K1284" i="10"/>
  <c r="K1285" i="10"/>
  <c r="K1286" i="10"/>
  <c r="K1287" i="10"/>
  <c r="K1288" i="10"/>
  <c r="K1289" i="10"/>
  <c r="K1290" i="10"/>
  <c r="K1291" i="10"/>
  <c r="K1292" i="10"/>
  <c r="K1293" i="10"/>
  <c r="K1294" i="10"/>
  <c r="K1295" i="10"/>
  <c r="K1296" i="10"/>
  <c r="K1297" i="10"/>
  <c r="K1298" i="10"/>
  <c r="K1299" i="10"/>
  <c r="K1300" i="10"/>
  <c r="K1301" i="10"/>
  <c r="K1302" i="10"/>
  <c r="K1303" i="10"/>
  <c r="K1304" i="10"/>
  <c r="K1305" i="10"/>
  <c r="K1306" i="10"/>
  <c r="K1307" i="10"/>
  <c r="K1308" i="10"/>
  <c r="K1309" i="10"/>
  <c r="K1310" i="10"/>
  <c r="K1311" i="10"/>
  <c r="K1312" i="10"/>
  <c r="K1313" i="10"/>
  <c r="K1314" i="10"/>
  <c r="K1315" i="10"/>
  <c r="K1316" i="10"/>
  <c r="K1317" i="10"/>
  <c r="K1318" i="10"/>
  <c r="K1319" i="10"/>
  <c r="K1320" i="10"/>
  <c r="K1321" i="10"/>
  <c r="K1322" i="10"/>
  <c r="K1323" i="10"/>
  <c r="K1324" i="10"/>
  <c r="K1325" i="10"/>
  <c r="K1326" i="10"/>
  <c r="K1327" i="10"/>
  <c r="K1328" i="10"/>
  <c r="K1329" i="10"/>
  <c r="K1330" i="10"/>
  <c r="K1331" i="10"/>
  <c r="K1332" i="10"/>
  <c r="K1333" i="10"/>
  <c r="K1334" i="10"/>
  <c r="K1335" i="10"/>
  <c r="K1336" i="10"/>
  <c r="K1337" i="10"/>
  <c r="K1338" i="10"/>
  <c r="K1339" i="10"/>
  <c r="K1340" i="10"/>
  <c r="K1341" i="10"/>
  <c r="K1342" i="10"/>
  <c r="K6" i="10"/>
  <c r="J1168" i="10" l="1"/>
  <c r="J1169" i="10"/>
  <c r="J1170" i="10"/>
  <c r="J1171" i="10"/>
  <c r="J1172" i="10"/>
  <c r="J1173" i="10"/>
  <c r="J1174" i="10"/>
  <c r="J1175" i="10"/>
  <c r="J1176" i="10"/>
  <c r="J1177" i="10"/>
  <c r="J1178" i="10"/>
  <c r="J1179" i="10"/>
  <c r="J1180" i="10"/>
  <c r="J1181" i="10"/>
  <c r="J1182" i="10"/>
  <c r="J1183" i="10"/>
  <c r="J1184" i="10"/>
  <c r="J1185" i="10"/>
  <c r="J1186" i="10"/>
  <c r="J1187" i="10"/>
  <c r="J1188" i="10"/>
  <c r="J1189" i="10"/>
  <c r="J1190" i="10"/>
  <c r="J1191" i="10"/>
  <c r="J1192" i="10"/>
  <c r="J1193" i="10"/>
  <c r="J1194" i="10"/>
  <c r="J1195" i="10"/>
  <c r="J1196" i="10"/>
  <c r="J1197" i="10"/>
  <c r="J1198" i="10"/>
  <c r="J1199" i="10"/>
  <c r="J1200" i="10"/>
  <c r="J1201" i="10"/>
  <c r="J1202" i="10"/>
  <c r="J1203" i="10"/>
  <c r="J1204" i="10"/>
  <c r="J1205" i="10"/>
  <c r="J1206" i="10"/>
  <c r="J1207" i="10"/>
  <c r="J1208" i="10"/>
  <c r="J1209" i="10"/>
  <c r="J1210" i="10"/>
  <c r="J1211" i="10"/>
  <c r="J1212" i="10"/>
  <c r="J1213" i="10"/>
  <c r="J1214" i="10"/>
  <c r="J1215" i="10"/>
  <c r="J1216" i="10"/>
  <c r="J1217" i="10"/>
  <c r="J1218" i="10"/>
  <c r="J1219" i="10"/>
  <c r="J1220" i="10"/>
  <c r="J1221" i="10"/>
  <c r="J1222" i="10"/>
  <c r="J1223" i="10"/>
  <c r="J1224" i="10"/>
  <c r="J1225" i="10"/>
  <c r="J1226" i="10"/>
  <c r="J1227" i="10"/>
  <c r="J1228" i="10"/>
  <c r="J1229" i="10"/>
  <c r="J1230" i="10"/>
  <c r="J1231" i="10"/>
  <c r="J1232" i="10"/>
  <c r="J1233" i="10"/>
  <c r="J1234" i="10"/>
  <c r="J1235" i="10"/>
  <c r="J1236" i="10"/>
  <c r="J1237" i="10"/>
  <c r="J1238" i="10"/>
  <c r="J1239" i="10"/>
  <c r="J1240" i="10"/>
  <c r="J1241" i="10"/>
  <c r="J1242" i="10"/>
  <c r="J1243" i="10"/>
  <c r="J1244" i="10"/>
  <c r="J1245" i="10"/>
  <c r="J1246" i="10"/>
  <c r="J1247" i="10"/>
  <c r="J1248" i="10"/>
  <c r="J1249" i="10"/>
  <c r="J1250" i="10"/>
  <c r="J1251" i="10"/>
  <c r="J1252" i="10"/>
  <c r="J1253" i="10"/>
  <c r="J1254" i="10"/>
  <c r="J1255" i="10"/>
  <c r="J1256" i="10"/>
  <c r="J1257" i="10"/>
  <c r="J1258" i="10"/>
  <c r="J1259" i="10"/>
  <c r="J1260" i="10"/>
  <c r="J1261" i="10"/>
  <c r="J1262" i="10"/>
  <c r="J1263" i="10"/>
  <c r="J1264" i="10"/>
  <c r="J1265" i="10"/>
  <c r="J1266" i="10"/>
  <c r="J1267" i="10"/>
  <c r="J1268" i="10"/>
  <c r="J1269" i="10"/>
  <c r="J1270" i="10"/>
  <c r="J1271" i="10"/>
  <c r="J1272" i="10"/>
  <c r="J1273" i="10"/>
  <c r="J1274" i="10"/>
  <c r="J1275" i="10"/>
  <c r="J1276" i="10"/>
  <c r="J1277" i="10"/>
  <c r="J1278" i="10"/>
  <c r="J1279" i="10"/>
  <c r="J1280" i="10"/>
  <c r="J1281" i="10"/>
  <c r="J1282" i="10"/>
  <c r="J1283" i="10"/>
  <c r="J1284" i="10"/>
  <c r="J1285" i="10"/>
  <c r="J1286" i="10"/>
  <c r="J1287" i="10"/>
  <c r="J1288" i="10"/>
  <c r="J1289" i="10"/>
  <c r="J1290" i="10"/>
  <c r="J1291" i="10"/>
  <c r="J1292" i="10"/>
  <c r="J1293" i="10"/>
  <c r="J1294" i="10"/>
  <c r="J1295" i="10"/>
  <c r="J1296" i="10"/>
  <c r="J1297" i="10"/>
  <c r="J1298" i="10"/>
  <c r="J1299" i="10"/>
  <c r="J1300" i="10"/>
  <c r="J1301" i="10"/>
  <c r="J1302" i="10"/>
  <c r="J1303" i="10"/>
  <c r="J1304" i="10"/>
  <c r="J1305" i="10"/>
  <c r="J1306" i="10"/>
  <c r="J1307" i="10"/>
  <c r="J1308" i="10"/>
  <c r="J1309" i="10"/>
  <c r="J1310" i="10"/>
  <c r="J1311" i="10"/>
  <c r="J1312" i="10"/>
  <c r="J1313" i="10"/>
  <c r="J1314" i="10"/>
  <c r="J1315" i="10"/>
  <c r="J1316" i="10"/>
  <c r="J1317" i="10"/>
  <c r="J1318" i="10"/>
  <c r="J1319" i="10"/>
  <c r="J1320" i="10"/>
  <c r="J1321" i="10"/>
  <c r="J1322" i="10"/>
  <c r="J1323" i="10"/>
  <c r="J1324" i="10"/>
  <c r="J1325" i="10"/>
  <c r="J1326" i="10"/>
  <c r="J1327" i="10"/>
  <c r="J1328" i="10"/>
  <c r="J1329" i="10"/>
  <c r="J1330" i="10"/>
  <c r="J1331" i="10"/>
  <c r="J1332" i="10"/>
  <c r="J1333" i="10"/>
  <c r="J1334" i="10"/>
  <c r="J1335" i="10"/>
  <c r="J1336" i="10"/>
  <c r="J1337" i="10"/>
  <c r="J1338" i="10"/>
  <c r="J1339" i="10"/>
  <c r="J1340" i="10"/>
  <c r="J1341" i="10"/>
  <c r="J1342"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190" i="10"/>
  <c r="I1191" i="10"/>
  <c r="I1192" i="10"/>
  <c r="I1193" i="10"/>
  <c r="I1194" i="10"/>
  <c r="I1195" i="10"/>
  <c r="I1196" i="10"/>
  <c r="I1197" i="10"/>
  <c r="I1198" i="10"/>
  <c r="I1199" i="10"/>
  <c r="I1200" i="10"/>
  <c r="I1201" i="10"/>
  <c r="I1202" i="10"/>
  <c r="I1203" i="10"/>
  <c r="I1204" i="10"/>
  <c r="I1205" i="10"/>
  <c r="I1206"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39" i="10"/>
  <c r="I1240" i="10"/>
  <c r="I1241" i="10"/>
  <c r="I1242" i="10"/>
  <c r="I1243" i="10"/>
  <c r="I1244"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6" i="10"/>
  <c r="I1337" i="10"/>
  <c r="I1338" i="10"/>
  <c r="I1339" i="10"/>
  <c r="I1340" i="10"/>
  <c r="I1341" i="10"/>
  <c r="I1342" i="10"/>
  <c r="H1168" i="10"/>
  <c r="H1169" i="10"/>
  <c r="H1170" i="10"/>
  <c r="H1171" i="10"/>
  <c r="H1172" i="10"/>
  <c r="H1173" i="10"/>
  <c r="H1174" i="10"/>
  <c r="H1175" i="10"/>
  <c r="H1176" i="10"/>
  <c r="H1177" i="10"/>
  <c r="H1178" i="10"/>
  <c r="H1179" i="10"/>
  <c r="H1180" i="10"/>
  <c r="H1181" i="10"/>
  <c r="H1182" i="10"/>
  <c r="H1183" i="10"/>
  <c r="H1184" i="10"/>
  <c r="H1185" i="10"/>
  <c r="H1186" i="10"/>
  <c r="H1187" i="10"/>
  <c r="H1188" i="10"/>
  <c r="H1189" i="10"/>
  <c r="H1190" i="10"/>
  <c r="H1191" i="10"/>
  <c r="H1192" i="10"/>
  <c r="H1193" i="10"/>
  <c r="H1194" i="10"/>
  <c r="H1195" i="10"/>
  <c r="H1196" i="10"/>
  <c r="H1197" i="10"/>
  <c r="H1198" i="10"/>
  <c r="H1199" i="10"/>
  <c r="H1200" i="10"/>
  <c r="H1201" i="10"/>
  <c r="H1202" i="10"/>
  <c r="H1203" i="10"/>
  <c r="H1204" i="10"/>
  <c r="H1205" i="10"/>
  <c r="H1206" i="10"/>
  <c r="H1207" i="10"/>
  <c r="H1208" i="10"/>
  <c r="H1209" i="10"/>
  <c r="H1210" i="10"/>
  <c r="H1211" i="10"/>
  <c r="H1212" i="10"/>
  <c r="H1213" i="10"/>
  <c r="H1214" i="10"/>
  <c r="H1215" i="10"/>
  <c r="H1216" i="10"/>
  <c r="H1217" i="10"/>
  <c r="H1218" i="10"/>
  <c r="H1219" i="10"/>
  <c r="H1220" i="10"/>
  <c r="H1221" i="10"/>
  <c r="H1222" i="10"/>
  <c r="H1223" i="10"/>
  <c r="H1224" i="10"/>
  <c r="H1225" i="10"/>
  <c r="H1226" i="10"/>
  <c r="H1227" i="10"/>
  <c r="H1228" i="10"/>
  <c r="H1229" i="10"/>
  <c r="H1230" i="10"/>
  <c r="H1231" i="10"/>
  <c r="H1232" i="10"/>
  <c r="H1233" i="10"/>
  <c r="H1234" i="10"/>
  <c r="H1235" i="10"/>
  <c r="H1236" i="10"/>
  <c r="H1237" i="10"/>
  <c r="H1238" i="10"/>
  <c r="H1239" i="10"/>
  <c r="H1240" i="10"/>
  <c r="H1241" i="10"/>
  <c r="H1242" i="10"/>
  <c r="H1243" i="10"/>
  <c r="H1244" i="10"/>
  <c r="H1245" i="10"/>
  <c r="H1246" i="10"/>
  <c r="H1247" i="10"/>
  <c r="H1248" i="10"/>
  <c r="H1249" i="10"/>
  <c r="H1250" i="10"/>
  <c r="H1251" i="10"/>
  <c r="H1252" i="10"/>
  <c r="H1253" i="10"/>
  <c r="H1254" i="10"/>
  <c r="H1255" i="10"/>
  <c r="H1256" i="10"/>
  <c r="H1257" i="10"/>
  <c r="H1258" i="10"/>
  <c r="H1259" i="10"/>
  <c r="H1260" i="10"/>
  <c r="H1261" i="10"/>
  <c r="H1262" i="10"/>
  <c r="H1263" i="10"/>
  <c r="H1264" i="10"/>
  <c r="H1265" i="10"/>
  <c r="H1266" i="10"/>
  <c r="H1267" i="10"/>
  <c r="H1268" i="10"/>
  <c r="H1269" i="10"/>
  <c r="H1270" i="10"/>
  <c r="H1271" i="10"/>
  <c r="H1272" i="10"/>
  <c r="H1273" i="10"/>
  <c r="H1274" i="10"/>
  <c r="H1275" i="10"/>
  <c r="H1276" i="10"/>
  <c r="H1277" i="10"/>
  <c r="H1278" i="10"/>
  <c r="H1279" i="10"/>
  <c r="H1280" i="10"/>
  <c r="H1281" i="10"/>
  <c r="H1282" i="10"/>
  <c r="H1283" i="10"/>
  <c r="H1284" i="10"/>
  <c r="H1285" i="10"/>
  <c r="H1286" i="10"/>
  <c r="H1287" i="10"/>
  <c r="H1288" i="10"/>
  <c r="H1289" i="10"/>
  <c r="H1290" i="10"/>
  <c r="H1291" i="10"/>
  <c r="H1292" i="10"/>
  <c r="H1293" i="10"/>
  <c r="H1294" i="10"/>
  <c r="H1295" i="10"/>
  <c r="H1296" i="10"/>
  <c r="H1297" i="10"/>
  <c r="H1298" i="10"/>
  <c r="H1299" i="10"/>
  <c r="H1300" i="10"/>
  <c r="H1301" i="10"/>
  <c r="H1302" i="10"/>
  <c r="H1303" i="10"/>
  <c r="H1304" i="10"/>
  <c r="H1305" i="10"/>
  <c r="H1306" i="10"/>
  <c r="H1307" i="10"/>
  <c r="H1308" i="10"/>
  <c r="H1309" i="10"/>
  <c r="H1310" i="10"/>
  <c r="H1311" i="10"/>
  <c r="H1312" i="10"/>
  <c r="H1313" i="10"/>
  <c r="H1314" i="10"/>
  <c r="H1315" i="10"/>
  <c r="H1316" i="10"/>
  <c r="H1317" i="10"/>
  <c r="H1318" i="10"/>
  <c r="H1319" i="10"/>
  <c r="H1320" i="10"/>
  <c r="H1321" i="10"/>
  <c r="H1322" i="10"/>
  <c r="H1323" i="10"/>
  <c r="H1324" i="10"/>
  <c r="H1325" i="10"/>
  <c r="H1326" i="10"/>
  <c r="H1327" i="10"/>
  <c r="H1328" i="10"/>
  <c r="H1329" i="10"/>
  <c r="H1330" i="10"/>
  <c r="H1331" i="10"/>
  <c r="H1332" i="10"/>
  <c r="H1333" i="10"/>
  <c r="H1334" i="10"/>
  <c r="H1335" i="10"/>
  <c r="H1336" i="10"/>
  <c r="H1337" i="10"/>
  <c r="H1338" i="10"/>
  <c r="H1339" i="10"/>
  <c r="H1340" i="10"/>
  <c r="H1341" i="10"/>
  <c r="H1342" i="10"/>
  <c r="G1168" i="10"/>
  <c r="G1169" i="10"/>
  <c r="G1170" i="10"/>
  <c r="G1171" i="10"/>
  <c r="G1172" i="10"/>
  <c r="G1173" i="10"/>
  <c r="G1174" i="10"/>
  <c r="G1175" i="10"/>
  <c r="G1176" i="10"/>
  <c r="G1177" i="10"/>
  <c r="G1178" i="10"/>
  <c r="G1179" i="10"/>
  <c r="G1180" i="10"/>
  <c r="G1181" i="10"/>
  <c r="G1182" i="10"/>
  <c r="G1183" i="10"/>
  <c r="G1184" i="10"/>
  <c r="G1185" i="10"/>
  <c r="G1186" i="10"/>
  <c r="G1187" i="10"/>
  <c r="G1188" i="10"/>
  <c r="G1189" i="10"/>
  <c r="G1190" i="10"/>
  <c r="G1191" i="10"/>
  <c r="G1192" i="10"/>
  <c r="G1193" i="10"/>
  <c r="G1194" i="10"/>
  <c r="G1195" i="10"/>
  <c r="G1196" i="10"/>
  <c r="G1197" i="10"/>
  <c r="G1198" i="10"/>
  <c r="G1199" i="10"/>
  <c r="G1200" i="10"/>
  <c r="G1201" i="10"/>
  <c r="G1202" i="10"/>
  <c r="G1203" i="10"/>
  <c r="G1204" i="10"/>
  <c r="G1205" i="10"/>
  <c r="G1206" i="10"/>
  <c r="G1207" i="10"/>
  <c r="G1208" i="10"/>
  <c r="G1209" i="10"/>
  <c r="G1210" i="10"/>
  <c r="G1211" i="10"/>
  <c r="G1212" i="10"/>
  <c r="G1213" i="10"/>
  <c r="G1214" i="10"/>
  <c r="G1215" i="10"/>
  <c r="G1216" i="10"/>
  <c r="G1217" i="10"/>
  <c r="G1218" i="10"/>
  <c r="G1219" i="10"/>
  <c r="G1220" i="10"/>
  <c r="G1221" i="10"/>
  <c r="G1222" i="10"/>
  <c r="G1223" i="10"/>
  <c r="G1224" i="10"/>
  <c r="G1225" i="10"/>
  <c r="G1226" i="10"/>
  <c r="G1227" i="10"/>
  <c r="G1228" i="10"/>
  <c r="G1229" i="10"/>
  <c r="G1230" i="10"/>
  <c r="G1231" i="10"/>
  <c r="G1232" i="10"/>
  <c r="G1233" i="10"/>
  <c r="G1234" i="10"/>
  <c r="G1235" i="10"/>
  <c r="G1236" i="10"/>
  <c r="G1237" i="10"/>
  <c r="G1238" i="10"/>
  <c r="G1239" i="10"/>
  <c r="G1240" i="10"/>
  <c r="G1241" i="10"/>
  <c r="G1242" i="10"/>
  <c r="G1243" i="10"/>
  <c r="G1244" i="10"/>
  <c r="G1245" i="10"/>
  <c r="G1246" i="10"/>
  <c r="G1247" i="10"/>
  <c r="G1248" i="10"/>
  <c r="G1249" i="10"/>
  <c r="G1250" i="10"/>
  <c r="G1251" i="10"/>
  <c r="G1252" i="10"/>
  <c r="G1253" i="10"/>
  <c r="G1254" i="10"/>
  <c r="G1255" i="10"/>
  <c r="G1256" i="10"/>
  <c r="G1257" i="10"/>
  <c r="G1258" i="10"/>
  <c r="G1259" i="10"/>
  <c r="G1260" i="10"/>
  <c r="G1261" i="10"/>
  <c r="G1262" i="10"/>
  <c r="G1263" i="10"/>
  <c r="G1264" i="10"/>
  <c r="G1265" i="10"/>
  <c r="G1266" i="10"/>
  <c r="G1267" i="10"/>
  <c r="G1268" i="10"/>
  <c r="G1269" i="10"/>
  <c r="G1270" i="10"/>
  <c r="G1271" i="10"/>
  <c r="G1272" i="10"/>
  <c r="G1273" i="10"/>
  <c r="G1274" i="10"/>
  <c r="G1275" i="10"/>
  <c r="G1276" i="10"/>
  <c r="G1277" i="10"/>
  <c r="G1278" i="10"/>
  <c r="G1279" i="10"/>
  <c r="G1280" i="10"/>
  <c r="G1281" i="10"/>
  <c r="G1282" i="10"/>
  <c r="G1283" i="10"/>
  <c r="G1284" i="10"/>
  <c r="G1285" i="10"/>
  <c r="G1286" i="10"/>
  <c r="G1287" i="10"/>
  <c r="G1288" i="10"/>
  <c r="G1289" i="10"/>
  <c r="G1290" i="10"/>
  <c r="G1291" i="10"/>
  <c r="G1292" i="10"/>
  <c r="G1293" i="10"/>
  <c r="G1294" i="10"/>
  <c r="G1295" i="10"/>
  <c r="G1296" i="10"/>
  <c r="G1297" i="10"/>
  <c r="G1298" i="10"/>
  <c r="G1299" i="10"/>
  <c r="G1300" i="10"/>
  <c r="G1301" i="10"/>
  <c r="G1302" i="10"/>
  <c r="G1303" i="10"/>
  <c r="G1304" i="10"/>
  <c r="G1305" i="10"/>
  <c r="G1306" i="10"/>
  <c r="G1307" i="10"/>
  <c r="G1308" i="10"/>
  <c r="G1309" i="10"/>
  <c r="G1310" i="10"/>
  <c r="G1311" i="10"/>
  <c r="G1312" i="10"/>
  <c r="G1313" i="10"/>
  <c r="G1314" i="10"/>
  <c r="G1315" i="10"/>
  <c r="G1316" i="10"/>
  <c r="G1317" i="10"/>
  <c r="G1318" i="10"/>
  <c r="G1319" i="10"/>
  <c r="G1320" i="10"/>
  <c r="G1321" i="10"/>
  <c r="G1322" i="10"/>
  <c r="G1323" i="10"/>
  <c r="G1324" i="10"/>
  <c r="G1325" i="10"/>
  <c r="G1326" i="10"/>
  <c r="G1327" i="10"/>
  <c r="G1328" i="10"/>
  <c r="G1329" i="10"/>
  <c r="G1330" i="10"/>
  <c r="G1331" i="10"/>
  <c r="G1332" i="10"/>
  <c r="G1333" i="10"/>
  <c r="G1334" i="10"/>
  <c r="G1335" i="10"/>
  <c r="G1336" i="10"/>
  <c r="G1337" i="10"/>
  <c r="G1338" i="10"/>
  <c r="G1339" i="10"/>
  <c r="G1340" i="10"/>
  <c r="G1341" i="10"/>
  <c r="G1342"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5"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F1317" i="10"/>
  <c r="F1318" i="10"/>
  <c r="F1319" i="10"/>
  <c r="F1320" i="10"/>
  <c r="F1321" i="10"/>
  <c r="F1322" i="10"/>
  <c r="F1323" i="10"/>
  <c r="F1324" i="10"/>
  <c r="F1325" i="10"/>
  <c r="F1326" i="10"/>
  <c r="F1327" i="10"/>
  <c r="F1328" i="10"/>
  <c r="F1329" i="10"/>
  <c r="F1330" i="10"/>
  <c r="F1331" i="10"/>
  <c r="F1332" i="10"/>
  <c r="F1333" i="10"/>
  <c r="F1334" i="10"/>
  <c r="F1335" i="10"/>
  <c r="F1336" i="10"/>
  <c r="F1337" i="10"/>
  <c r="F1338" i="10"/>
  <c r="F1339" i="10"/>
  <c r="F1340" i="10"/>
  <c r="F1341" i="10"/>
  <c r="F1342"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K1199" i="10" s="1"/>
  <c r="E1200" i="10"/>
  <c r="K1200" i="10" s="1"/>
  <c r="E1201" i="10"/>
  <c r="K1201" i="10" s="1"/>
  <c r="E1202" i="10"/>
  <c r="K1202" i="10" s="1"/>
  <c r="E1203" i="10"/>
  <c r="K1203" i="10" s="1"/>
  <c r="E1204" i="10"/>
  <c r="K1204" i="10" s="1"/>
  <c r="E1205" i="10"/>
  <c r="K1205" i="10" s="1"/>
  <c r="E1206" i="10"/>
  <c r="K1206" i="10" s="1"/>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1274" i="10"/>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E1302" i="10"/>
  <c r="E1303" i="10"/>
  <c r="E1304" i="10"/>
  <c r="E1305" i="10"/>
  <c r="E1306" i="10"/>
  <c r="E1307" i="10"/>
  <c r="E1308" i="10"/>
  <c r="E1309" i="10"/>
  <c r="E1310" i="10"/>
  <c r="E1311" i="10"/>
  <c r="E1312" i="10"/>
  <c r="E1313" i="10"/>
  <c r="E1314" i="10"/>
  <c r="E1315" i="10"/>
  <c r="E1316" i="10"/>
  <c r="E1317" i="10"/>
  <c r="E1318" i="10"/>
  <c r="E1319" i="10"/>
  <c r="E1320" i="10"/>
  <c r="E1321" i="10"/>
  <c r="E1322" i="10"/>
  <c r="E1323" i="10"/>
  <c r="E1324" i="10"/>
  <c r="E1325" i="10"/>
  <c r="E1326" i="10"/>
  <c r="E1327" i="10"/>
  <c r="E1328" i="10"/>
  <c r="E1329" i="10"/>
  <c r="E1330" i="10"/>
  <c r="E1331" i="10"/>
  <c r="E1332" i="10"/>
  <c r="E1333" i="10"/>
  <c r="E1334" i="10"/>
  <c r="E1335" i="10"/>
  <c r="E1336" i="10"/>
  <c r="E1337" i="10"/>
  <c r="E1338" i="10"/>
  <c r="E1339" i="10"/>
  <c r="E1340" i="10"/>
  <c r="E1341" i="10"/>
  <c r="E1342" i="10"/>
  <c r="D1168" i="10"/>
  <c r="D1169" i="10"/>
  <c r="D1170" i="10"/>
  <c r="D1171" i="10"/>
  <c r="D1172" i="10"/>
  <c r="D1173" i="10"/>
  <c r="D1174" i="10"/>
  <c r="D1175" i="10"/>
  <c r="D1176" i="10"/>
  <c r="D1177" i="10"/>
  <c r="D1178" i="10"/>
  <c r="D1179" i="10"/>
  <c r="D1180" i="10"/>
  <c r="D1181" i="10"/>
  <c r="D1182" i="10"/>
  <c r="D1183" i="10"/>
  <c r="D1184" i="10"/>
  <c r="D1185" i="10"/>
  <c r="D1186" i="10"/>
  <c r="D1187" i="10"/>
  <c r="D1188" i="10"/>
  <c r="D1189" i="10"/>
  <c r="D1190" i="10"/>
  <c r="D1191" i="10"/>
  <c r="D1192" i="10"/>
  <c r="D1193" i="10"/>
  <c r="D1194" i="10"/>
  <c r="D1195" i="10"/>
  <c r="D1196" i="10"/>
  <c r="D1197" i="10"/>
  <c r="D1198" i="10"/>
  <c r="D1199" i="10"/>
  <c r="D1200" i="10"/>
  <c r="D1201" i="10"/>
  <c r="D1202" i="10"/>
  <c r="D1203" i="10"/>
  <c r="D1204" i="10"/>
  <c r="D1205" i="10"/>
  <c r="D1206" i="10"/>
  <c r="D1207" i="10"/>
  <c r="D1208" i="10"/>
  <c r="D1209" i="10"/>
  <c r="D1210" i="10"/>
  <c r="D1211" i="10"/>
  <c r="D1212" i="10"/>
  <c r="D1213" i="10"/>
  <c r="D1214" i="10"/>
  <c r="D1215" i="10"/>
  <c r="D1216" i="10"/>
  <c r="D1217" i="10"/>
  <c r="D1218" i="10"/>
  <c r="D1219" i="10"/>
  <c r="D1220" i="10"/>
  <c r="D1221" i="10"/>
  <c r="D1222" i="10"/>
  <c r="D1223" i="10"/>
  <c r="D1224" i="10"/>
  <c r="D1225" i="10"/>
  <c r="D1226" i="10"/>
  <c r="D1227" i="10"/>
  <c r="D1228" i="10"/>
  <c r="D1229" i="10"/>
  <c r="D1230" i="10"/>
  <c r="D1231" i="10"/>
  <c r="D1232" i="10"/>
  <c r="D1233" i="10"/>
  <c r="D1234" i="10"/>
  <c r="D1235" i="10"/>
  <c r="D1236" i="10"/>
  <c r="D1237" i="10"/>
  <c r="D1238" i="10"/>
  <c r="D1239" i="10"/>
  <c r="D1240" i="10"/>
  <c r="D1241" i="10"/>
  <c r="D1242" i="10"/>
  <c r="D1243" i="10"/>
  <c r="D1244" i="10"/>
  <c r="D1245" i="10"/>
  <c r="D1246" i="10"/>
  <c r="D1247" i="10"/>
  <c r="D1248" i="10"/>
  <c r="D1249" i="10"/>
  <c r="D1250" i="10"/>
  <c r="D1251" i="10"/>
  <c r="D1252" i="10"/>
  <c r="D1253" i="10"/>
  <c r="D1254" i="10"/>
  <c r="D1255" i="10"/>
  <c r="D1256" i="10"/>
  <c r="D1257" i="10"/>
  <c r="D1258" i="10"/>
  <c r="D1259" i="10"/>
  <c r="D1260" i="10"/>
  <c r="D1261" i="10"/>
  <c r="D1262" i="10"/>
  <c r="D1263" i="10"/>
  <c r="D1264" i="10"/>
  <c r="D1265" i="10"/>
  <c r="D1266" i="10"/>
  <c r="D1267" i="10"/>
  <c r="D1268" i="10"/>
  <c r="D1269" i="10"/>
  <c r="D1270" i="10"/>
  <c r="D1271" i="10"/>
  <c r="D1272" i="10"/>
  <c r="D1273" i="10"/>
  <c r="D1274" i="10"/>
  <c r="D1275" i="10"/>
  <c r="D1276" i="10"/>
  <c r="D1277" i="10"/>
  <c r="D1278" i="10"/>
  <c r="D1279" i="10"/>
  <c r="D1280" i="10"/>
  <c r="D1281" i="10"/>
  <c r="D1282" i="10"/>
  <c r="D1283" i="10"/>
  <c r="D1284" i="10"/>
  <c r="D1285" i="10"/>
  <c r="D1286" i="10"/>
  <c r="D1287" i="10"/>
  <c r="D1288" i="10"/>
  <c r="D1289" i="10"/>
  <c r="D1290" i="10"/>
  <c r="D1291" i="10"/>
  <c r="D1292" i="10"/>
  <c r="D1293" i="10"/>
  <c r="D1294" i="10"/>
  <c r="D1295" i="10"/>
  <c r="D1296" i="10"/>
  <c r="D1297" i="10"/>
  <c r="D1298" i="10"/>
  <c r="D1299" i="10"/>
  <c r="D1300" i="10"/>
  <c r="D1301" i="10"/>
  <c r="D1302" i="10"/>
  <c r="D1303" i="10"/>
  <c r="D1304" i="10"/>
  <c r="D1305" i="10"/>
  <c r="D1306" i="10"/>
  <c r="D1307" i="10"/>
  <c r="D1308" i="10"/>
  <c r="D1309" i="10"/>
  <c r="D1310" i="10"/>
  <c r="D1311" i="10"/>
  <c r="D1312" i="10"/>
  <c r="D1313" i="10"/>
  <c r="D1314" i="10"/>
  <c r="D1315" i="10"/>
  <c r="D1316" i="10"/>
  <c r="D1317" i="10"/>
  <c r="D1318" i="10"/>
  <c r="D1319" i="10"/>
  <c r="D1320" i="10"/>
  <c r="D1321" i="10"/>
  <c r="D1322" i="10"/>
  <c r="D1323" i="10"/>
  <c r="D1324" i="10"/>
  <c r="D1325" i="10"/>
  <c r="D1326" i="10"/>
  <c r="D1327" i="10"/>
  <c r="D1328" i="10"/>
  <c r="D1329" i="10"/>
  <c r="D1330" i="10"/>
  <c r="D1331" i="10"/>
  <c r="D1332" i="10"/>
  <c r="D1333" i="10"/>
  <c r="D1334" i="10"/>
  <c r="D1335" i="10"/>
  <c r="D1336" i="10"/>
  <c r="D1337" i="10"/>
  <c r="D1338" i="10"/>
  <c r="D1339" i="10"/>
  <c r="D1340" i="10"/>
  <c r="D1341" i="10"/>
  <c r="D1342"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B1168" i="10"/>
  <c r="B1169" i="10"/>
  <c r="B1170" i="10"/>
  <c r="B1171" i="10"/>
  <c r="B1172" i="10"/>
  <c r="B1173" i="10"/>
  <c r="B1174" i="10"/>
  <c r="B1175" i="10"/>
  <c r="B1176" i="10"/>
  <c r="B1177" i="10"/>
  <c r="B1178" i="10"/>
  <c r="B1179" i="10"/>
  <c r="B1180" i="10"/>
  <c r="B1181" i="10"/>
  <c r="B1182" i="10"/>
  <c r="B1183" i="10"/>
  <c r="B1184" i="10"/>
  <c r="B1185" i="10"/>
  <c r="B1186" i="10"/>
  <c r="B1187" i="10"/>
  <c r="B1188" i="10"/>
  <c r="B1189" i="10"/>
  <c r="B1190" i="10"/>
  <c r="B1191" i="10"/>
  <c r="B1192" i="10"/>
  <c r="B1193" i="10"/>
  <c r="B1194" i="10"/>
  <c r="B1195" i="10"/>
  <c r="B1196" i="10"/>
  <c r="B1197" i="10"/>
  <c r="B1198" i="10"/>
  <c r="B1199" i="10"/>
  <c r="B1200" i="10"/>
  <c r="B1201" i="10"/>
  <c r="B1202" i="10"/>
  <c r="B1203" i="10"/>
  <c r="B1204" i="10"/>
  <c r="B1205" i="10"/>
  <c r="B1206" i="10"/>
  <c r="B1207" i="10"/>
  <c r="B1208" i="10"/>
  <c r="B1209" i="10"/>
  <c r="B1210" i="10"/>
  <c r="B1211" i="10"/>
  <c r="B1212" i="10"/>
  <c r="B1213" i="10"/>
  <c r="B1214" i="10"/>
  <c r="B1215" i="10"/>
  <c r="B1216" i="10"/>
  <c r="B1217" i="10"/>
  <c r="B1218" i="10"/>
  <c r="B1219" i="10"/>
  <c r="B1220" i="10"/>
  <c r="B1221" i="10"/>
  <c r="B1222" i="10"/>
  <c r="B1223" i="10"/>
  <c r="B1224" i="10"/>
  <c r="B1225" i="10"/>
  <c r="B1226" i="10"/>
  <c r="B1227" i="10"/>
  <c r="B1228" i="10"/>
  <c r="B1229" i="10"/>
  <c r="B1230" i="10"/>
  <c r="B1231" i="10"/>
  <c r="B1232" i="10"/>
  <c r="B1233" i="10"/>
  <c r="B1234" i="10"/>
  <c r="B1235" i="10"/>
  <c r="B1236" i="10"/>
  <c r="B1237" i="10"/>
  <c r="B1238" i="10"/>
  <c r="B1239" i="10"/>
  <c r="B1240" i="10"/>
  <c r="B1241" i="10"/>
  <c r="B1242" i="10"/>
  <c r="B1243" i="10"/>
  <c r="B1244" i="10"/>
  <c r="B1245" i="10"/>
  <c r="B1246" i="10"/>
  <c r="B1247" i="10"/>
  <c r="B1248" i="10"/>
  <c r="B1249" i="10"/>
  <c r="B1250" i="10"/>
  <c r="B1251" i="10"/>
  <c r="B1252" i="10"/>
  <c r="B1253" i="10"/>
  <c r="B1254" i="10"/>
  <c r="B1255" i="10"/>
  <c r="B1256" i="10"/>
  <c r="B1257" i="10"/>
  <c r="B1258" i="10"/>
  <c r="B1259" i="10"/>
  <c r="B1260" i="10"/>
  <c r="B1261" i="10"/>
  <c r="B1262" i="10"/>
  <c r="B1263" i="10"/>
  <c r="B1264" i="10"/>
  <c r="B1265" i="10"/>
  <c r="B1266" i="10"/>
  <c r="B1267" i="10"/>
  <c r="B1268" i="10"/>
  <c r="B1269" i="10"/>
  <c r="B1270" i="10"/>
  <c r="B1271" i="10"/>
  <c r="B1272" i="10"/>
  <c r="B1273" i="10"/>
  <c r="B1274" i="10"/>
  <c r="B1275" i="10"/>
  <c r="B1276" i="10"/>
  <c r="B1277" i="10"/>
  <c r="B1278" i="10"/>
  <c r="B1279" i="10"/>
  <c r="B1280" i="10"/>
  <c r="B1281" i="10"/>
  <c r="B1282" i="10"/>
  <c r="B1283" i="10"/>
  <c r="B1284" i="10"/>
  <c r="B1285" i="10"/>
  <c r="B1286" i="10"/>
  <c r="B1287" i="10"/>
  <c r="B1288" i="10"/>
  <c r="B1289" i="10"/>
  <c r="B1290" i="10"/>
  <c r="B1291" i="10"/>
  <c r="B1292" i="10"/>
  <c r="B1293" i="10"/>
  <c r="B1294" i="10"/>
  <c r="B1295" i="10"/>
  <c r="B1296" i="10"/>
  <c r="B1297" i="10"/>
  <c r="B1298" i="10"/>
  <c r="B1299" i="10"/>
  <c r="B1300" i="10"/>
  <c r="B1301" i="10"/>
  <c r="B1302" i="10"/>
  <c r="B1303" i="10"/>
  <c r="B1304" i="10"/>
  <c r="B1305" i="10"/>
  <c r="B1306" i="10"/>
  <c r="B1307" i="10"/>
  <c r="B1308" i="10"/>
  <c r="B1309" i="10"/>
  <c r="B1310" i="10"/>
  <c r="B1311" i="10"/>
  <c r="B1312" i="10"/>
  <c r="B1313" i="10"/>
  <c r="B1314" i="10"/>
  <c r="B1315" i="10"/>
  <c r="B1316" i="10"/>
  <c r="B1317" i="10"/>
  <c r="B1318" i="10"/>
  <c r="B1319" i="10"/>
  <c r="B1320" i="10"/>
  <c r="B1321" i="10"/>
  <c r="B1322" i="10"/>
  <c r="B1323" i="10"/>
  <c r="B1324" i="10"/>
  <c r="B1325" i="10"/>
  <c r="B1326" i="10"/>
  <c r="B1327" i="10"/>
  <c r="B1328" i="10"/>
  <c r="B1329" i="10"/>
  <c r="B1330" i="10"/>
  <c r="B1331" i="10"/>
  <c r="B1332" i="10"/>
  <c r="B1333" i="10"/>
  <c r="B1334" i="10"/>
  <c r="B1335" i="10"/>
  <c r="B1336" i="10"/>
  <c r="B1337" i="10"/>
  <c r="B1338" i="10"/>
  <c r="B1339" i="10"/>
  <c r="B1340" i="10"/>
  <c r="B1341" i="10"/>
  <c r="B1342" i="10"/>
  <c r="AJ15" i="27" l="1"/>
  <c r="C5" i="55"/>
  <c r="D5" i="55"/>
  <c r="E5" i="55"/>
  <c r="F5" i="55"/>
  <c r="G5" i="55"/>
  <c r="H5" i="55"/>
  <c r="I5" i="55"/>
  <c r="J5" i="55"/>
  <c r="K5" i="55"/>
  <c r="L5" i="55"/>
  <c r="C6" i="55"/>
  <c r="D6" i="55"/>
  <c r="E6" i="55"/>
  <c r="F6" i="55"/>
  <c r="G6" i="55"/>
  <c r="H6" i="55"/>
  <c r="I6" i="55"/>
  <c r="J6" i="55"/>
  <c r="K6" i="55"/>
  <c r="L6" i="55"/>
  <c r="C7" i="55"/>
  <c r="D7" i="55"/>
  <c r="E7" i="55"/>
  <c r="F7" i="55"/>
  <c r="G7" i="55"/>
  <c r="H7" i="55"/>
  <c r="I7" i="55"/>
  <c r="J7" i="55"/>
  <c r="K7" i="55"/>
  <c r="L7" i="55"/>
  <c r="C8" i="55"/>
  <c r="D8" i="55"/>
  <c r="E8" i="55"/>
  <c r="F8" i="55"/>
  <c r="G8" i="55"/>
  <c r="H8" i="55"/>
  <c r="I8" i="55"/>
  <c r="J8" i="55"/>
  <c r="K8" i="55"/>
  <c r="L8" i="55"/>
  <c r="C9" i="55"/>
  <c r="D9" i="55"/>
  <c r="E9" i="55"/>
  <c r="F9" i="55"/>
  <c r="G9" i="55"/>
  <c r="H9" i="55"/>
  <c r="I9" i="55"/>
  <c r="J9" i="55"/>
  <c r="K9" i="55"/>
  <c r="L9" i="55"/>
  <c r="C10" i="55"/>
  <c r="D10" i="55"/>
  <c r="E10" i="55"/>
  <c r="F10" i="55"/>
  <c r="G10" i="55"/>
  <c r="H10" i="55"/>
  <c r="I10" i="55"/>
  <c r="J10" i="55"/>
  <c r="K10" i="55"/>
  <c r="L10" i="55"/>
  <c r="C11" i="55"/>
  <c r="D11" i="55"/>
  <c r="E11" i="55"/>
  <c r="F11" i="55"/>
  <c r="G11" i="55"/>
  <c r="H11" i="55"/>
  <c r="I11" i="55"/>
  <c r="J11" i="55"/>
  <c r="K11" i="55"/>
  <c r="L11" i="55"/>
  <c r="C12" i="55"/>
  <c r="D12" i="55"/>
  <c r="E12" i="55"/>
  <c r="F12" i="55"/>
  <c r="G12" i="55"/>
  <c r="H12" i="55"/>
  <c r="I12" i="55"/>
  <c r="J12" i="55"/>
  <c r="K12" i="55"/>
  <c r="L12" i="55"/>
  <c r="B6" i="55"/>
  <c r="B7" i="55"/>
  <c r="B8" i="55"/>
  <c r="B9" i="55"/>
  <c r="B10" i="55"/>
  <c r="B11" i="55"/>
  <c r="B12" i="55"/>
  <c r="B5" i="55"/>
  <c r="AJ15" i="55"/>
  <c r="A1160" i="10" l="1"/>
  <c r="B1160" i="10"/>
  <c r="C1160" i="10"/>
  <c r="D1160" i="10"/>
  <c r="A1161" i="10"/>
  <c r="B1161" i="10"/>
  <c r="C1161" i="10"/>
  <c r="D1161" i="10"/>
  <c r="A1162" i="10"/>
  <c r="B1162" i="10"/>
  <c r="C1162" i="10"/>
  <c r="D1162" i="10"/>
  <c r="A1163" i="10"/>
  <c r="B1163" i="10"/>
  <c r="C1163" i="10"/>
  <c r="D1163" i="10"/>
  <c r="A1164" i="10"/>
  <c r="B1164" i="10"/>
  <c r="C1164" i="10"/>
  <c r="D1164" i="10"/>
  <c r="A1165" i="10"/>
  <c r="B1165" i="10"/>
  <c r="C1165" i="10"/>
  <c r="D1165" i="10"/>
  <c r="A1166" i="10"/>
  <c r="B1166" i="10"/>
  <c r="C1166" i="10"/>
  <c r="D1166" i="10"/>
  <c r="B1159" i="10"/>
  <c r="C1159" i="10"/>
  <c r="D1159" i="10"/>
  <c r="A1159" i="10"/>
  <c r="B5" i="27" l="1"/>
  <c r="B6" i="27"/>
  <c r="B7" i="27"/>
  <c r="B8" i="27"/>
  <c r="B9" i="27"/>
  <c r="B10" i="27"/>
  <c r="B11" i="27"/>
  <c r="B12" i="27"/>
  <c r="C12" i="27"/>
  <c r="D12" i="27"/>
  <c r="E12" i="27"/>
  <c r="F12" i="27"/>
  <c r="G12" i="27"/>
  <c r="H12" i="27"/>
  <c r="I12" i="27"/>
  <c r="J12" i="27"/>
  <c r="K12" i="27"/>
  <c r="L12" i="27"/>
  <c r="AI15" i="27"/>
  <c r="AI15" i="55"/>
  <c r="I1159" i="10" l="1"/>
  <c r="I1165" i="10"/>
  <c r="H1165" i="10"/>
  <c r="F1165" i="10"/>
  <c r="J1165" i="10"/>
  <c r="I1163" i="10"/>
  <c r="H1163" i="10"/>
  <c r="G1163" i="10"/>
  <c r="F1163" i="10"/>
  <c r="J1163" i="10"/>
  <c r="I1161" i="10"/>
  <c r="H1161" i="10"/>
  <c r="G1161" i="10"/>
  <c r="F1161" i="10"/>
  <c r="J1161" i="10"/>
  <c r="I1166" i="10"/>
  <c r="H1166" i="10"/>
  <c r="G1166" i="10"/>
  <c r="F1166" i="10"/>
  <c r="J1166" i="10"/>
  <c r="I1164" i="10"/>
  <c r="H1164" i="10"/>
  <c r="G1164" i="10"/>
  <c r="F1164" i="10"/>
  <c r="J1164" i="10"/>
  <c r="I1162" i="10"/>
  <c r="H1162" i="10"/>
  <c r="G1162" i="10"/>
  <c r="F1162" i="10"/>
  <c r="J1162" i="10"/>
  <c r="J1159" i="10" l="1"/>
  <c r="F1159" i="10"/>
  <c r="J1160" i="10"/>
  <c r="F1160" i="10"/>
  <c r="G1160" i="10"/>
  <c r="H1160" i="10"/>
  <c r="H1159" i="10" l="1"/>
  <c r="G1159" i="10"/>
  <c r="I1160" i="10"/>
  <c r="G1165" i="10"/>
  <c r="E1166" i="10" l="1"/>
  <c r="E1165" i="10"/>
  <c r="E1164" i="10"/>
  <c r="E1163" i="10"/>
  <c r="E1162" i="10"/>
  <c r="E1161" i="10"/>
  <c r="E1160" i="10"/>
  <c r="E1159" i="10"/>
  <c r="C10" i="21" l="1"/>
  <c r="A4" i="27" l="1"/>
  <c r="M52" i="57" l="1"/>
  <c r="M51" i="57"/>
  <c r="M50" i="57"/>
  <c r="M49" i="57"/>
  <c r="M48" i="57"/>
  <c r="M47" i="57"/>
  <c r="M46" i="57"/>
  <c r="M45" i="57"/>
  <c r="A45" i="57" s="1"/>
  <c r="M44" i="57"/>
  <c r="M43" i="57"/>
  <c r="M42" i="57"/>
  <c r="M41" i="57"/>
  <c r="M40" i="57"/>
  <c r="M33" i="57"/>
  <c r="B14" i="57" l="1"/>
  <c r="B16" i="57"/>
  <c r="B13" i="57"/>
  <c r="B15" i="57"/>
  <c r="B10" i="57"/>
  <c r="B18" i="57"/>
  <c r="B6" i="57"/>
  <c r="B8" i="57"/>
  <c r="B17" i="57"/>
  <c r="B7" i="57"/>
  <c r="B9" i="57"/>
  <c r="B11" i="57"/>
  <c r="A33" i="57"/>
  <c r="A40" i="57"/>
  <c r="A41" i="57"/>
  <c r="A42" i="57"/>
  <c r="A43" i="57"/>
  <c r="A44" i="57"/>
  <c r="A46" i="57"/>
  <c r="A48" i="57"/>
  <c r="A47" i="57"/>
  <c r="A49" i="57"/>
  <c r="A50" i="57"/>
  <c r="A51" i="57"/>
  <c r="L86" i="33" l="1"/>
  <c r="L84" i="33"/>
  <c r="L82" i="33"/>
  <c r="L80" i="33"/>
  <c r="L78" i="33"/>
  <c r="L76" i="33"/>
  <c r="L74" i="33"/>
  <c r="L72" i="33"/>
  <c r="L70" i="33"/>
  <c r="L68" i="33"/>
  <c r="L66" i="33"/>
  <c r="L64" i="33"/>
  <c r="L62" i="33"/>
  <c r="L60" i="33"/>
  <c r="L58" i="33"/>
  <c r="L56" i="33"/>
  <c r="L54" i="33"/>
  <c r="L52" i="33"/>
  <c r="L50" i="33"/>
  <c r="K86" i="33"/>
  <c r="K84" i="33"/>
  <c r="K82" i="33"/>
  <c r="K80" i="33"/>
  <c r="K78" i="33"/>
  <c r="K76" i="33"/>
  <c r="K74" i="33"/>
  <c r="K72" i="33"/>
  <c r="K70" i="33"/>
  <c r="K68" i="33"/>
  <c r="K66" i="33"/>
  <c r="K64" i="33"/>
  <c r="K62" i="33"/>
  <c r="K60" i="33"/>
  <c r="K58" i="33"/>
  <c r="K56" i="33"/>
  <c r="K54" i="33"/>
  <c r="K52" i="33"/>
  <c r="K50" i="33"/>
  <c r="I86" i="33"/>
  <c r="I84" i="33"/>
  <c r="I82" i="33"/>
  <c r="I80" i="33"/>
  <c r="I78" i="33"/>
  <c r="I76" i="33"/>
  <c r="I74" i="33"/>
  <c r="I72" i="33"/>
  <c r="I70" i="33"/>
  <c r="I68" i="33"/>
  <c r="I66" i="33"/>
  <c r="I64" i="33"/>
  <c r="I62" i="33"/>
  <c r="I60" i="33"/>
  <c r="I58" i="33"/>
  <c r="I56" i="33"/>
  <c r="I54" i="33"/>
  <c r="I52" i="33"/>
  <c r="I50" i="33"/>
  <c r="H86" i="33"/>
  <c r="H84" i="33"/>
  <c r="H82" i="33"/>
  <c r="H80" i="33"/>
  <c r="H78" i="33"/>
  <c r="H76" i="33"/>
  <c r="H74" i="33"/>
  <c r="H72" i="33"/>
  <c r="H70" i="33"/>
  <c r="H68" i="33"/>
  <c r="H66" i="33"/>
  <c r="H64" i="33"/>
  <c r="H62" i="33"/>
  <c r="H60" i="33"/>
  <c r="H58" i="33"/>
  <c r="H56" i="33"/>
  <c r="H54" i="33"/>
  <c r="H52" i="33"/>
  <c r="H50" i="33"/>
  <c r="G86" i="33"/>
  <c r="G84" i="33"/>
  <c r="G82" i="33"/>
  <c r="G80" i="33"/>
  <c r="G78" i="33"/>
  <c r="G76" i="33"/>
  <c r="G74" i="33"/>
  <c r="G72" i="33"/>
  <c r="G70" i="33"/>
  <c r="G68" i="33"/>
  <c r="G66" i="33"/>
  <c r="G64" i="33"/>
  <c r="G62" i="33"/>
  <c r="G60" i="33"/>
  <c r="G58" i="33"/>
  <c r="G56" i="33"/>
  <c r="G54" i="33"/>
  <c r="G52" i="33"/>
  <c r="G50" i="33"/>
  <c r="F86" i="33"/>
  <c r="F84" i="33"/>
  <c r="F82" i="33"/>
  <c r="F80" i="33"/>
  <c r="F78" i="33"/>
  <c r="F76" i="33"/>
  <c r="F74" i="33"/>
  <c r="F72" i="33"/>
  <c r="F70" i="33"/>
  <c r="F68" i="33"/>
  <c r="F66" i="33"/>
  <c r="F64" i="33"/>
  <c r="F62" i="33"/>
  <c r="F60" i="33"/>
  <c r="F58" i="33"/>
  <c r="F56" i="33"/>
  <c r="F54" i="33"/>
  <c r="F52" i="33"/>
  <c r="F50" i="33"/>
  <c r="E52" i="33"/>
  <c r="E54" i="33"/>
  <c r="E56" i="33"/>
  <c r="E58" i="33"/>
  <c r="E60" i="33"/>
  <c r="E62" i="33"/>
  <c r="E64" i="33"/>
  <c r="E66" i="33"/>
  <c r="E68" i="33"/>
  <c r="E70" i="33"/>
  <c r="E72" i="33"/>
  <c r="E74" i="33"/>
  <c r="E76" i="33"/>
  <c r="E78" i="33"/>
  <c r="E80" i="33"/>
  <c r="E82" i="33"/>
  <c r="E84" i="33"/>
  <c r="L87" i="33"/>
  <c r="L85" i="33"/>
  <c r="L83" i="33"/>
  <c r="L81" i="33"/>
  <c r="L79" i="33"/>
  <c r="L77" i="33"/>
  <c r="L75" i="33"/>
  <c r="L73" i="33"/>
  <c r="L71" i="33"/>
  <c r="L69" i="33"/>
  <c r="L67" i="33"/>
  <c r="L65" i="33"/>
  <c r="L63" i="33"/>
  <c r="L61" i="33"/>
  <c r="L59" i="33"/>
  <c r="L57" i="33"/>
  <c r="L55" i="33"/>
  <c r="L53" i="33"/>
  <c r="L51" i="33"/>
  <c r="K87" i="33"/>
  <c r="K85" i="33"/>
  <c r="K83" i="33"/>
  <c r="K81" i="33"/>
  <c r="K79" i="33"/>
  <c r="K77" i="33"/>
  <c r="K75" i="33"/>
  <c r="K73" i="33"/>
  <c r="K71" i="33"/>
  <c r="K69" i="33"/>
  <c r="K67" i="33"/>
  <c r="K65" i="33"/>
  <c r="K63" i="33"/>
  <c r="K61" i="33"/>
  <c r="K59" i="33"/>
  <c r="K57" i="33"/>
  <c r="K55" i="33"/>
  <c r="K53" i="33"/>
  <c r="K51" i="33"/>
  <c r="I87" i="33"/>
  <c r="I85" i="33"/>
  <c r="I83" i="33"/>
  <c r="I81" i="33"/>
  <c r="I79" i="33"/>
  <c r="I77" i="33"/>
  <c r="I75" i="33"/>
  <c r="I73" i="33"/>
  <c r="I71" i="33"/>
  <c r="I69" i="33"/>
  <c r="I67" i="33"/>
  <c r="I65" i="33"/>
  <c r="I63" i="33"/>
  <c r="I61" i="33"/>
  <c r="I59" i="33"/>
  <c r="I57" i="33"/>
  <c r="I55" i="33"/>
  <c r="I53" i="33"/>
  <c r="I51" i="33"/>
  <c r="H87" i="33"/>
  <c r="H85" i="33"/>
  <c r="H83" i="33"/>
  <c r="H81" i="33"/>
  <c r="H79" i="33"/>
  <c r="H77" i="33"/>
  <c r="H75" i="33"/>
  <c r="H73" i="33"/>
  <c r="H71" i="33"/>
  <c r="H69" i="33"/>
  <c r="H67" i="33"/>
  <c r="H65" i="33"/>
  <c r="H63" i="33"/>
  <c r="H61" i="33"/>
  <c r="H59" i="33"/>
  <c r="H57" i="33"/>
  <c r="H55" i="33"/>
  <c r="H53" i="33"/>
  <c r="H51" i="33"/>
  <c r="G87" i="33"/>
  <c r="G85" i="33"/>
  <c r="G83" i="33"/>
  <c r="G81" i="33"/>
  <c r="G79" i="33"/>
  <c r="G77" i="33"/>
  <c r="G75" i="33"/>
  <c r="G73" i="33"/>
  <c r="G71" i="33"/>
  <c r="G69" i="33"/>
  <c r="G67" i="33"/>
  <c r="G65" i="33"/>
  <c r="G63" i="33"/>
  <c r="G61" i="33"/>
  <c r="G59" i="33"/>
  <c r="G57" i="33"/>
  <c r="G55" i="33"/>
  <c r="G53" i="33"/>
  <c r="G51" i="33"/>
  <c r="F87" i="33"/>
  <c r="F85" i="33"/>
  <c r="F83" i="33"/>
  <c r="F81" i="33"/>
  <c r="F79" i="33"/>
  <c r="F77" i="33"/>
  <c r="F75" i="33"/>
  <c r="F73" i="33"/>
  <c r="F71" i="33"/>
  <c r="F69" i="33"/>
  <c r="F67" i="33"/>
  <c r="F65" i="33"/>
  <c r="F63" i="33"/>
  <c r="F61" i="33"/>
  <c r="F59" i="33"/>
  <c r="F57" i="33"/>
  <c r="F55" i="33"/>
  <c r="F53" i="33"/>
  <c r="F51" i="33"/>
  <c r="E51" i="33"/>
  <c r="E53" i="33"/>
  <c r="E55" i="33"/>
  <c r="E57" i="33"/>
  <c r="E59" i="33"/>
  <c r="E61" i="33"/>
  <c r="E63" i="33"/>
  <c r="E65" i="33"/>
  <c r="E67" i="33"/>
  <c r="E69" i="33"/>
  <c r="E71" i="33"/>
  <c r="E75" i="33"/>
  <c r="E79" i="33"/>
  <c r="E83" i="33"/>
  <c r="E86" i="33"/>
  <c r="E50" i="33"/>
  <c r="E73" i="33"/>
  <c r="E77" i="33"/>
  <c r="E81" i="33"/>
  <c r="E85" i="33"/>
  <c r="E87" i="33"/>
  <c r="H23" i="11" l="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22" i="11"/>
  <c r="H21"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22" i="11"/>
  <c r="G21"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22" i="11"/>
  <c r="F21"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22" i="11"/>
  <c r="E21"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22" i="11"/>
  <c r="D5" i="21"/>
  <c r="E5" i="21"/>
  <c r="F5" i="21"/>
  <c r="G5" i="21"/>
  <c r="D6" i="21"/>
  <c r="E6" i="21"/>
  <c r="F6" i="21"/>
  <c r="G6" i="21"/>
  <c r="D7" i="21"/>
  <c r="E7" i="21"/>
  <c r="F7" i="21"/>
  <c r="G7" i="21"/>
  <c r="D8" i="21"/>
  <c r="E8" i="21"/>
  <c r="F8" i="21"/>
  <c r="G8" i="21"/>
  <c r="D9" i="21"/>
  <c r="E9" i="21"/>
  <c r="F9" i="21"/>
  <c r="G9" i="21"/>
  <c r="D10" i="21"/>
  <c r="E10" i="21"/>
  <c r="F10" i="21"/>
  <c r="G10" i="21"/>
  <c r="D11" i="21"/>
  <c r="E11" i="21"/>
  <c r="F11" i="21"/>
  <c r="G11" i="21"/>
  <c r="D12" i="21"/>
  <c r="E12" i="21"/>
  <c r="F12" i="21"/>
  <c r="G12" i="21"/>
  <c r="C6" i="21"/>
  <c r="C7" i="21"/>
  <c r="C8" i="21"/>
  <c r="C9" i="21"/>
  <c r="C11" i="21"/>
  <c r="C12" i="21"/>
  <c r="C5" i="21"/>
  <c r="U27" i="57" l="1"/>
  <c r="U32" i="57"/>
  <c r="U31" i="57"/>
  <c r="U30" i="57"/>
  <c r="U29" i="57"/>
  <c r="U28" i="57"/>
  <c r="U26" i="57"/>
  <c r="U25" i="57"/>
  <c r="W32" i="57"/>
  <c r="W31" i="57"/>
  <c r="W30" i="57"/>
  <c r="W29" i="57"/>
  <c r="W28" i="57"/>
  <c r="W27" i="57"/>
  <c r="W26" i="57"/>
  <c r="W25" i="57"/>
  <c r="O25" i="57"/>
  <c r="O31" i="57"/>
  <c r="O29" i="57"/>
  <c r="O27" i="57"/>
  <c r="S32" i="57"/>
  <c r="S31" i="57"/>
  <c r="S30" i="57"/>
  <c r="S29" i="57"/>
  <c r="S28" i="57"/>
  <c r="S27" i="57"/>
  <c r="S26" i="57"/>
  <c r="S25" i="57"/>
  <c r="O32" i="57"/>
  <c r="O30" i="57"/>
  <c r="O28" i="57"/>
  <c r="O26" i="57"/>
  <c r="Q32" i="57"/>
  <c r="Q31" i="57"/>
  <c r="Q30" i="57"/>
  <c r="Q29" i="57"/>
  <c r="Q28" i="57"/>
  <c r="Q27" i="57"/>
  <c r="Q26" i="57"/>
  <c r="Q25" i="57"/>
  <c r="J50" i="56" l="1"/>
  <c r="I50" i="56"/>
  <c r="H50" i="56"/>
  <c r="G50" i="56"/>
  <c r="F50" i="56"/>
  <c r="E50" i="56"/>
  <c r="D50" i="56"/>
  <c r="C50" i="56"/>
  <c r="B50" i="56"/>
  <c r="A50" i="56" s="1"/>
  <c r="J49" i="56"/>
  <c r="I49" i="56"/>
  <c r="H49" i="56"/>
  <c r="G49" i="56"/>
  <c r="F49" i="56"/>
  <c r="E49" i="56"/>
  <c r="D49" i="56"/>
  <c r="C49" i="56"/>
  <c r="B49" i="56"/>
  <c r="A49" i="56" s="1"/>
  <c r="J48" i="56"/>
  <c r="I48" i="56"/>
  <c r="H48" i="56"/>
  <c r="G48" i="56"/>
  <c r="F48" i="56"/>
  <c r="E48" i="56"/>
  <c r="D48" i="56"/>
  <c r="C48" i="56"/>
  <c r="B48" i="56"/>
  <c r="A48" i="56" s="1"/>
  <c r="J47" i="56"/>
  <c r="I47" i="56"/>
  <c r="H47" i="56"/>
  <c r="G47" i="56"/>
  <c r="F47" i="56"/>
  <c r="E47" i="56"/>
  <c r="D47" i="56"/>
  <c r="C47" i="56"/>
  <c r="B47" i="56"/>
  <c r="A47" i="56" s="1"/>
  <c r="J46" i="56"/>
  <c r="I46" i="56"/>
  <c r="H46" i="56"/>
  <c r="G46" i="56"/>
  <c r="F46" i="56"/>
  <c r="E46" i="56"/>
  <c r="D46" i="56"/>
  <c r="C46" i="56"/>
  <c r="B46" i="56"/>
  <c r="A46" i="56" s="1"/>
  <c r="J45" i="56"/>
  <c r="I45" i="56"/>
  <c r="H45" i="56"/>
  <c r="G45" i="56"/>
  <c r="F45" i="56"/>
  <c r="E45" i="56"/>
  <c r="D45" i="56"/>
  <c r="C45" i="56"/>
  <c r="B45" i="56"/>
  <c r="A45" i="56" s="1"/>
  <c r="J44" i="56"/>
  <c r="I44" i="56"/>
  <c r="H44" i="56"/>
  <c r="G44" i="56"/>
  <c r="F44" i="56"/>
  <c r="E44" i="56"/>
  <c r="D44" i="56"/>
  <c r="C44" i="56"/>
  <c r="B44" i="56"/>
  <c r="A44" i="56" s="1"/>
  <c r="J43" i="56"/>
  <c r="I43" i="56"/>
  <c r="H43" i="56"/>
  <c r="G43" i="56"/>
  <c r="F43" i="56"/>
  <c r="E43" i="56"/>
  <c r="D43" i="56"/>
  <c r="C43" i="56"/>
  <c r="B43" i="56"/>
  <c r="A43" i="56" s="1"/>
  <c r="J42" i="56"/>
  <c r="I42" i="56"/>
  <c r="H42" i="56"/>
  <c r="G42" i="56"/>
  <c r="F42" i="56"/>
  <c r="E42" i="56"/>
  <c r="D42" i="56"/>
  <c r="C42" i="56"/>
  <c r="B42" i="56"/>
  <c r="A42" i="56" s="1"/>
  <c r="J41" i="56"/>
  <c r="I41" i="56"/>
  <c r="H41" i="56"/>
  <c r="G41" i="56"/>
  <c r="F41" i="56"/>
  <c r="E41" i="56"/>
  <c r="D41" i="56"/>
  <c r="C41" i="56"/>
  <c r="B41" i="56"/>
  <c r="A41" i="56" s="1"/>
  <c r="J40" i="56"/>
  <c r="I40" i="56"/>
  <c r="H40" i="56"/>
  <c r="G40" i="56"/>
  <c r="F40" i="56"/>
  <c r="E40" i="56"/>
  <c r="D40" i="56"/>
  <c r="C40" i="56"/>
  <c r="B40" i="56"/>
  <c r="A40" i="56" s="1"/>
  <c r="J39" i="56"/>
  <c r="I39" i="56"/>
  <c r="H39" i="56"/>
  <c r="G39" i="56"/>
  <c r="F39" i="56"/>
  <c r="E39" i="56"/>
  <c r="D39" i="56"/>
  <c r="C39" i="56"/>
  <c r="B39" i="56"/>
  <c r="A39" i="56" s="1"/>
  <c r="J38" i="56"/>
  <c r="I38" i="56"/>
  <c r="H38" i="56"/>
  <c r="G38" i="56"/>
  <c r="F38" i="56"/>
  <c r="E38" i="56"/>
  <c r="D38" i="56"/>
  <c r="C38" i="56"/>
  <c r="B38" i="56"/>
  <c r="A38" i="56" s="1"/>
  <c r="J37" i="56"/>
  <c r="I37" i="56"/>
  <c r="H37" i="56"/>
  <c r="G37" i="56"/>
  <c r="F37" i="56"/>
  <c r="E37" i="56"/>
  <c r="D37" i="56"/>
  <c r="C37" i="56"/>
  <c r="B37" i="56"/>
  <c r="A37" i="56" s="1"/>
  <c r="J36" i="56"/>
  <c r="I36" i="56"/>
  <c r="H36" i="56"/>
  <c r="G36" i="56"/>
  <c r="F36" i="56"/>
  <c r="E36" i="56"/>
  <c r="D36" i="56"/>
  <c r="C36" i="56"/>
  <c r="B36" i="56"/>
  <c r="A36" i="56" s="1"/>
  <c r="J35" i="56"/>
  <c r="I35" i="56"/>
  <c r="H35" i="56"/>
  <c r="G35" i="56"/>
  <c r="F35" i="56"/>
  <c r="E35" i="56"/>
  <c r="D35" i="56"/>
  <c r="C35" i="56"/>
  <c r="B35" i="56"/>
  <c r="A35" i="56" s="1"/>
  <c r="J34" i="56"/>
  <c r="I34" i="56"/>
  <c r="H34" i="56"/>
  <c r="G34" i="56"/>
  <c r="F34" i="56"/>
  <c r="E34" i="56"/>
  <c r="D34" i="56"/>
  <c r="C34" i="56"/>
  <c r="B34" i="56"/>
  <c r="A34" i="56" s="1"/>
  <c r="J33" i="56"/>
  <c r="I33" i="56"/>
  <c r="H33" i="56"/>
  <c r="G33" i="56"/>
  <c r="F33" i="56"/>
  <c r="E33" i="56"/>
  <c r="D33" i="56"/>
  <c r="C33" i="56"/>
  <c r="B33" i="56"/>
  <c r="A33" i="56" s="1"/>
  <c r="J32" i="56"/>
  <c r="I32" i="56"/>
  <c r="H32" i="56"/>
  <c r="G32" i="56"/>
  <c r="F32" i="56"/>
  <c r="E32" i="56"/>
  <c r="D32" i="56"/>
  <c r="C32" i="56"/>
  <c r="B32" i="56"/>
  <c r="A32" i="56" s="1"/>
  <c r="J31" i="56"/>
  <c r="I31" i="56"/>
  <c r="H31" i="56"/>
  <c r="G31" i="56"/>
  <c r="F31" i="56"/>
  <c r="E31" i="56"/>
  <c r="D31" i="56"/>
  <c r="C31" i="56"/>
  <c r="B31" i="56"/>
  <c r="A31" i="56" s="1"/>
  <c r="J30" i="56"/>
  <c r="I30" i="56"/>
  <c r="H30" i="56"/>
  <c r="G30" i="56"/>
  <c r="F30" i="56"/>
  <c r="E30" i="56"/>
  <c r="D30" i="56"/>
  <c r="C30" i="56"/>
  <c r="B30" i="56"/>
  <c r="A30" i="56" s="1"/>
  <c r="J29" i="56"/>
  <c r="I29" i="56"/>
  <c r="H29" i="56"/>
  <c r="G29" i="56"/>
  <c r="F29" i="56"/>
  <c r="E29" i="56"/>
  <c r="D29" i="56"/>
  <c r="C29" i="56"/>
  <c r="B29" i="56"/>
  <c r="A29" i="56" s="1"/>
  <c r="J28" i="56"/>
  <c r="I28" i="56"/>
  <c r="H28" i="56"/>
  <c r="G28" i="56"/>
  <c r="F28" i="56"/>
  <c r="E28" i="56"/>
  <c r="D28" i="56"/>
  <c r="C28" i="56"/>
  <c r="B28" i="56"/>
  <c r="A28" i="56" s="1"/>
  <c r="J27" i="56"/>
  <c r="I27" i="56"/>
  <c r="H27" i="56"/>
  <c r="G27" i="56"/>
  <c r="F27" i="56"/>
  <c r="E27" i="56"/>
  <c r="D27" i="56"/>
  <c r="C27" i="56"/>
  <c r="B27" i="56"/>
  <c r="J26" i="56"/>
  <c r="I26" i="56"/>
  <c r="H26" i="56"/>
  <c r="G26" i="56"/>
  <c r="F26" i="56"/>
  <c r="E26" i="56"/>
  <c r="D26" i="56"/>
  <c r="C26" i="56"/>
  <c r="B26" i="56"/>
  <c r="A26" i="56" s="1"/>
  <c r="J25" i="56"/>
  <c r="I25" i="56"/>
  <c r="H25" i="56"/>
  <c r="G25" i="56"/>
  <c r="F25" i="56"/>
  <c r="E25" i="56"/>
  <c r="D25" i="56"/>
  <c r="C25" i="56"/>
  <c r="B25" i="56"/>
  <c r="A25" i="56" s="1"/>
  <c r="J24" i="56"/>
  <c r="I24" i="56"/>
  <c r="H24" i="56"/>
  <c r="G24" i="56"/>
  <c r="F24" i="56"/>
  <c r="E24" i="56"/>
  <c r="D24" i="56"/>
  <c r="C24" i="56"/>
  <c r="B24" i="56"/>
  <c r="A24" i="56" s="1"/>
  <c r="J23" i="56"/>
  <c r="I23" i="56"/>
  <c r="H23" i="56"/>
  <c r="G23" i="56"/>
  <c r="F23" i="56"/>
  <c r="E23" i="56"/>
  <c r="D23" i="56"/>
  <c r="C23" i="56"/>
  <c r="B23" i="56"/>
  <c r="J22" i="56"/>
  <c r="I22" i="56"/>
  <c r="H22" i="56"/>
  <c r="G22" i="56"/>
  <c r="F22" i="56"/>
  <c r="E22" i="56"/>
  <c r="D22" i="56"/>
  <c r="C22" i="56"/>
  <c r="B22" i="56"/>
  <c r="A22" i="56" s="1"/>
  <c r="J21" i="56"/>
  <c r="J4" i="56" s="1"/>
  <c r="I21" i="56"/>
  <c r="I4" i="56" s="1"/>
  <c r="H21" i="56"/>
  <c r="H4" i="56" s="1"/>
  <c r="G21" i="56"/>
  <c r="G4" i="56" s="1"/>
  <c r="F21" i="56"/>
  <c r="F4" i="56" s="1"/>
  <c r="E21" i="56"/>
  <c r="E4" i="56" s="1"/>
  <c r="D21" i="56"/>
  <c r="D4" i="56" s="1"/>
  <c r="C21" i="56"/>
  <c r="C4" i="56" s="1"/>
  <c r="B21" i="56"/>
  <c r="B4" i="56" s="1"/>
  <c r="K4" i="56"/>
  <c r="K4" i="25"/>
  <c r="J21" i="25"/>
  <c r="I21" i="25"/>
  <c r="J50" i="25"/>
  <c r="I50" i="25"/>
  <c r="H50" i="25"/>
  <c r="G50" i="25"/>
  <c r="F50" i="25"/>
  <c r="E50" i="25"/>
  <c r="D50" i="25"/>
  <c r="C50" i="25"/>
  <c r="B50" i="25"/>
  <c r="A50" i="25" s="1"/>
  <c r="J49" i="25"/>
  <c r="I49" i="25"/>
  <c r="H49" i="25"/>
  <c r="G49" i="25"/>
  <c r="F49" i="25"/>
  <c r="E49" i="25"/>
  <c r="D49" i="25"/>
  <c r="C49" i="25"/>
  <c r="B49" i="25"/>
  <c r="A49" i="25" s="1"/>
  <c r="J48" i="25"/>
  <c r="I48" i="25"/>
  <c r="H48" i="25"/>
  <c r="G48" i="25"/>
  <c r="F48" i="25"/>
  <c r="E48" i="25"/>
  <c r="D48" i="25"/>
  <c r="C48" i="25"/>
  <c r="B48" i="25"/>
  <c r="A48" i="25" s="1"/>
  <c r="J47" i="25"/>
  <c r="I47" i="25"/>
  <c r="H47" i="25"/>
  <c r="G47" i="25"/>
  <c r="F47" i="25"/>
  <c r="E47" i="25"/>
  <c r="D47" i="25"/>
  <c r="C47" i="25"/>
  <c r="B47" i="25"/>
  <c r="A47" i="25" s="1"/>
  <c r="J46" i="25"/>
  <c r="I46" i="25"/>
  <c r="H46" i="25"/>
  <c r="G46" i="25"/>
  <c r="F46" i="25"/>
  <c r="E46" i="25"/>
  <c r="D46" i="25"/>
  <c r="C46" i="25"/>
  <c r="B46" i="25"/>
  <c r="A46" i="25" s="1"/>
  <c r="AE17" i="55"/>
  <c r="AD17" i="55"/>
  <c r="AC17" i="55"/>
  <c r="AB17" i="55"/>
  <c r="AA17" i="55"/>
  <c r="Z17" i="55"/>
  <c r="Y17" i="55"/>
  <c r="X17" i="55"/>
  <c r="W17" i="55"/>
  <c r="V17" i="55"/>
  <c r="U17" i="55"/>
  <c r="T17" i="55"/>
  <c r="S17" i="55"/>
  <c r="R17" i="55"/>
  <c r="Q17" i="55"/>
  <c r="P17" i="55"/>
  <c r="O17" i="55"/>
  <c r="N17" i="55"/>
  <c r="M17" i="55"/>
  <c r="L17" i="55"/>
  <c r="K17" i="55"/>
  <c r="J17" i="55"/>
  <c r="I17" i="55"/>
  <c r="H17" i="55"/>
  <c r="G17" i="55"/>
  <c r="F17" i="55"/>
  <c r="E17" i="55"/>
  <c r="D17" i="55"/>
  <c r="C17" i="55"/>
  <c r="B17" i="55"/>
  <c r="AH15" i="55"/>
  <c r="AG15" i="55"/>
  <c r="AF15" i="55"/>
  <c r="AE15" i="55"/>
  <c r="AD15" i="55"/>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B15" i="55"/>
  <c r="A12" i="55"/>
  <c r="A11" i="55"/>
  <c r="A10" i="55"/>
  <c r="A9" i="55"/>
  <c r="A8" i="55"/>
  <c r="A7" i="55"/>
  <c r="A6" i="55"/>
  <c r="A5" i="55"/>
  <c r="A4" i="55"/>
  <c r="L11" i="27"/>
  <c r="K11" i="27"/>
  <c r="J11" i="27"/>
  <c r="I11" i="27"/>
  <c r="H11" i="27"/>
  <c r="G11" i="27"/>
  <c r="F11" i="27"/>
  <c r="E11" i="27"/>
  <c r="D11" i="27"/>
  <c r="C11" i="27"/>
  <c r="L10" i="27"/>
  <c r="K10" i="27"/>
  <c r="J10" i="27"/>
  <c r="I10" i="27"/>
  <c r="H10" i="27"/>
  <c r="G10" i="27"/>
  <c r="F10" i="27"/>
  <c r="E10" i="27"/>
  <c r="D10" i="27"/>
  <c r="C10" i="27"/>
  <c r="L9" i="27"/>
  <c r="K9" i="27"/>
  <c r="J9" i="27"/>
  <c r="I9" i="27"/>
  <c r="H9" i="27"/>
  <c r="G9" i="27"/>
  <c r="F9" i="27"/>
  <c r="E9" i="27"/>
  <c r="D9" i="27"/>
  <c r="C9" i="27"/>
  <c r="L8" i="27"/>
  <c r="K8" i="27"/>
  <c r="J8" i="27"/>
  <c r="I8" i="27"/>
  <c r="H8" i="27"/>
  <c r="G8" i="27"/>
  <c r="F8" i="27"/>
  <c r="E8" i="27"/>
  <c r="D8" i="27"/>
  <c r="C8" i="27"/>
  <c r="L7" i="27"/>
  <c r="K7" i="27"/>
  <c r="J7" i="27"/>
  <c r="I7" i="27"/>
  <c r="H7" i="27"/>
  <c r="G7" i="27"/>
  <c r="F7" i="27"/>
  <c r="E7" i="27"/>
  <c r="D7" i="27"/>
  <c r="C7" i="27"/>
  <c r="L6" i="27"/>
  <c r="K6" i="27"/>
  <c r="J6" i="27"/>
  <c r="I6" i="27"/>
  <c r="H6" i="27"/>
  <c r="G6" i="27"/>
  <c r="F6" i="27"/>
  <c r="E6" i="27"/>
  <c r="D6" i="27"/>
  <c r="C6" i="27"/>
  <c r="L5" i="27"/>
  <c r="K5" i="27"/>
  <c r="J5" i="27"/>
  <c r="I5" i="27"/>
  <c r="H5" i="27"/>
  <c r="G5" i="27"/>
  <c r="F5" i="27"/>
  <c r="E5" i="27"/>
  <c r="D5" i="27"/>
  <c r="C5" i="27"/>
  <c r="C15" i="27"/>
  <c r="D15" i="27"/>
  <c r="E15" i="27"/>
  <c r="F15" i="27"/>
  <c r="G15" i="27"/>
  <c r="H15" i="27"/>
  <c r="I15" i="27"/>
  <c r="J15" i="27"/>
  <c r="K15" i="27"/>
  <c r="L15" i="27"/>
  <c r="M15" i="27"/>
  <c r="N15" i="27"/>
  <c r="O15" i="27"/>
  <c r="P15" i="27"/>
  <c r="Q15" i="27"/>
  <c r="R15" i="27"/>
  <c r="S15" i="27"/>
  <c r="T15" i="27"/>
  <c r="U15" i="27"/>
  <c r="V15" i="27"/>
  <c r="W15" i="27"/>
  <c r="X15" i="27"/>
  <c r="Y15" i="27"/>
  <c r="Z15" i="27"/>
  <c r="AA15" i="27"/>
  <c r="AB15" i="27"/>
  <c r="AC15" i="27"/>
  <c r="AD15" i="27"/>
  <c r="AE15" i="27"/>
  <c r="AF15" i="27"/>
  <c r="AG15" i="27"/>
  <c r="AH15" i="27"/>
  <c r="B15" i="27"/>
  <c r="C50" i="11"/>
  <c r="A50" i="11" s="1"/>
  <c r="C49" i="11"/>
  <c r="A49" i="11" s="1"/>
  <c r="C48" i="11"/>
  <c r="A48" i="11" s="1"/>
  <c r="C47" i="11"/>
  <c r="A47" i="11" s="1"/>
  <c r="C46" i="11"/>
  <c r="A46" i="11" s="1"/>
  <c r="B12" i="21"/>
  <c r="B11" i="21"/>
  <c r="B10" i="21"/>
  <c r="B9" i="21"/>
  <c r="B8" i="21"/>
  <c r="B7" i="21"/>
  <c r="B6" i="21"/>
  <c r="B5" i="21"/>
  <c r="D1158" i="10"/>
  <c r="D1157" i="10"/>
  <c r="D1156" i="10"/>
  <c r="D1155" i="10"/>
  <c r="D1154" i="10"/>
  <c r="D1153" i="10"/>
  <c r="D1152" i="10"/>
  <c r="D1151" i="10"/>
  <c r="D1150" i="10"/>
  <c r="D1149" i="10"/>
  <c r="D1148" i="10"/>
  <c r="D1147" i="10"/>
  <c r="D1146" i="10"/>
  <c r="D1145" i="10"/>
  <c r="D1144" i="10"/>
  <c r="D1143" i="10"/>
  <c r="D1142" i="10"/>
  <c r="D1141" i="10"/>
  <c r="D1140" i="10"/>
  <c r="D1139" i="10"/>
  <c r="D1138" i="10"/>
  <c r="D1137" i="10"/>
  <c r="D1136" i="10"/>
  <c r="D1135" i="10"/>
  <c r="D1134" i="10"/>
  <c r="D1133" i="10"/>
  <c r="D1132" i="10"/>
  <c r="D1131" i="10"/>
  <c r="D1130" i="10"/>
  <c r="D1129" i="10"/>
  <c r="D1128" i="10"/>
  <c r="D1127" i="10"/>
  <c r="D1126" i="10"/>
  <c r="D1125" i="10"/>
  <c r="D1124" i="10"/>
  <c r="D1123" i="10"/>
  <c r="D1122" i="10"/>
  <c r="D1121" i="10"/>
  <c r="D1120" i="10"/>
  <c r="D1119" i="10"/>
  <c r="D1118" i="10"/>
  <c r="D1117" i="10"/>
  <c r="D1116" i="10"/>
  <c r="D1115" i="10"/>
  <c r="D1114" i="10"/>
  <c r="D1113" i="10"/>
  <c r="D1112" i="10"/>
  <c r="D1111" i="10"/>
  <c r="D1110" i="10"/>
  <c r="D1109" i="10"/>
  <c r="D1108" i="10"/>
  <c r="D1107" i="10"/>
  <c r="D1106" i="10"/>
  <c r="D1105" i="10"/>
  <c r="D1104" i="10"/>
  <c r="D1103" i="10"/>
  <c r="D1102" i="10"/>
  <c r="D1101" i="10"/>
  <c r="D1100" i="10"/>
  <c r="D1099" i="10"/>
  <c r="D1098" i="10"/>
  <c r="D1097" i="10"/>
  <c r="D1096" i="10"/>
  <c r="D1095" i="10"/>
  <c r="D1094" i="10"/>
  <c r="D1093" i="10"/>
  <c r="D1092" i="10"/>
  <c r="D1091" i="10"/>
  <c r="D1090" i="10"/>
  <c r="D1089" i="10"/>
  <c r="D1088" i="10"/>
  <c r="D1087" i="10"/>
  <c r="D1086" i="10"/>
  <c r="D1085" i="10"/>
  <c r="D1084" i="10"/>
  <c r="D1083" i="10"/>
  <c r="D1082" i="10"/>
  <c r="D1081" i="10"/>
  <c r="D1080" i="10"/>
  <c r="D1079" i="10"/>
  <c r="D1078" i="10"/>
  <c r="D1077" i="10"/>
  <c r="D1076" i="10"/>
  <c r="D1075" i="10"/>
  <c r="D1074" i="10"/>
  <c r="D1073" i="10"/>
  <c r="D1072" i="10"/>
  <c r="D1071" i="10"/>
  <c r="D1070" i="10"/>
  <c r="D1069" i="10"/>
  <c r="D1068" i="10"/>
  <c r="D1067" i="10"/>
  <c r="D1066" i="10"/>
  <c r="D1065" i="10"/>
  <c r="D1064" i="10"/>
  <c r="D1063" i="10"/>
  <c r="D1062" i="10"/>
  <c r="D1061" i="10"/>
  <c r="D1060" i="10"/>
  <c r="D1059" i="10"/>
  <c r="D1058" i="10"/>
  <c r="D1057" i="10"/>
  <c r="D1056" i="10"/>
  <c r="D1055" i="10"/>
  <c r="D1054" i="10"/>
  <c r="D1053" i="10"/>
  <c r="D1052" i="10"/>
  <c r="D1051" i="10"/>
  <c r="D1050" i="10"/>
  <c r="D1049" i="10"/>
  <c r="D1048" i="10"/>
  <c r="D1047" i="10"/>
  <c r="D1046" i="10"/>
  <c r="D1045" i="10"/>
  <c r="D1044" i="10"/>
  <c r="D1043" i="10"/>
  <c r="D1042" i="10"/>
  <c r="D1041" i="10"/>
  <c r="D1040" i="10"/>
  <c r="D1039" i="10"/>
  <c r="D1038" i="10"/>
  <c r="D1037" i="10"/>
  <c r="D1036" i="10"/>
  <c r="D1035" i="10"/>
  <c r="D1034" i="10"/>
  <c r="D1033" i="10"/>
  <c r="D1032" i="10"/>
  <c r="D1031" i="10"/>
  <c r="D1030" i="10"/>
  <c r="D1029" i="10"/>
  <c r="D1028" i="10"/>
  <c r="D1027" i="10"/>
  <c r="D1026" i="10"/>
  <c r="D1025" i="10"/>
  <c r="D1024" i="10"/>
  <c r="D1023" i="10"/>
  <c r="D1022" i="10"/>
  <c r="D1021" i="10"/>
  <c r="D1020" i="10"/>
  <c r="D1019" i="10"/>
  <c r="D1018" i="10"/>
  <c r="D1017" i="10"/>
  <c r="D1016" i="10"/>
  <c r="D1015" i="10"/>
  <c r="D1014" i="10"/>
  <c r="D1013" i="10"/>
  <c r="D1012" i="10"/>
  <c r="D1011" i="10"/>
  <c r="D1010" i="10"/>
  <c r="D1009" i="10"/>
  <c r="D1008" i="10"/>
  <c r="D1007" i="10"/>
  <c r="D1006" i="10"/>
  <c r="D1005" i="10"/>
  <c r="D1004" i="10"/>
  <c r="D1003" i="10"/>
  <c r="D1002" i="10"/>
  <c r="D1001" i="10"/>
  <c r="D1000" i="10"/>
  <c r="D999" i="10"/>
  <c r="D998" i="10"/>
  <c r="D997" i="10"/>
  <c r="D996" i="10"/>
  <c r="D995" i="10"/>
  <c r="D994" i="10"/>
  <c r="D993" i="10"/>
  <c r="D992" i="10"/>
  <c r="D991" i="10"/>
  <c r="D990" i="10"/>
  <c r="D989" i="10"/>
  <c r="D988" i="10"/>
  <c r="D987" i="10"/>
  <c r="D986" i="10"/>
  <c r="D985" i="10"/>
  <c r="D984" i="10"/>
  <c r="D983" i="10"/>
  <c r="D982" i="10"/>
  <c r="D981" i="10"/>
  <c r="D980" i="10"/>
  <c r="D979" i="10"/>
  <c r="D978" i="10"/>
  <c r="D977" i="10"/>
  <c r="D976" i="10"/>
  <c r="D975" i="10"/>
  <c r="D974" i="10"/>
  <c r="D973" i="10"/>
  <c r="D972" i="10"/>
  <c r="D971" i="10"/>
  <c r="D970" i="10"/>
  <c r="D969" i="10"/>
  <c r="D968" i="10"/>
  <c r="D967" i="10"/>
  <c r="D966" i="10"/>
  <c r="D965" i="10"/>
  <c r="D964" i="10"/>
  <c r="D963" i="10"/>
  <c r="D962" i="10"/>
  <c r="D961" i="10"/>
  <c r="D960" i="10"/>
  <c r="D959" i="10"/>
  <c r="D958" i="10"/>
  <c r="D957" i="10"/>
  <c r="D956" i="10"/>
  <c r="D955" i="10"/>
  <c r="D954" i="10"/>
  <c r="D953" i="10"/>
  <c r="D952" i="10"/>
  <c r="D951" i="10"/>
  <c r="D950" i="10"/>
  <c r="D949" i="10"/>
  <c r="D948" i="10"/>
  <c r="D947" i="10"/>
  <c r="D946" i="10"/>
  <c r="D945" i="10"/>
  <c r="D944" i="10"/>
  <c r="D943" i="10"/>
  <c r="D942" i="10"/>
  <c r="D941" i="10"/>
  <c r="D940" i="10"/>
  <c r="D939" i="10"/>
  <c r="D938" i="10"/>
  <c r="D937" i="10"/>
  <c r="D936" i="10"/>
  <c r="D935" i="10"/>
  <c r="D934" i="10"/>
  <c r="D933" i="10"/>
  <c r="D932" i="10"/>
  <c r="D931" i="10"/>
  <c r="D930" i="10"/>
  <c r="D929" i="10"/>
  <c r="D928" i="10"/>
  <c r="D927" i="10"/>
  <c r="D926" i="10"/>
  <c r="D925" i="10"/>
  <c r="D924" i="10"/>
  <c r="D923" i="10"/>
  <c r="D922" i="10"/>
  <c r="D921" i="10"/>
  <c r="D920" i="10"/>
  <c r="D919" i="10"/>
  <c r="D918" i="10"/>
  <c r="D917" i="10"/>
  <c r="D916" i="10"/>
  <c r="D915" i="10"/>
  <c r="D914" i="10"/>
  <c r="D913" i="10"/>
  <c r="D912" i="10"/>
  <c r="D911" i="10"/>
  <c r="D910" i="10"/>
  <c r="D909" i="10"/>
  <c r="D908" i="10"/>
  <c r="D907" i="10"/>
  <c r="D906" i="10"/>
  <c r="D905" i="10"/>
  <c r="D904" i="10"/>
  <c r="D903" i="10"/>
  <c r="D902" i="10"/>
  <c r="D901" i="10"/>
  <c r="D900" i="10"/>
  <c r="D899" i="10"/>
  <c r="D898" i="10"/>
  <c r="D897" i="10"/>
  <c r="D896" i="10"/>
  <c r="D895" i="10"/>
  <c r="D894" i="10"/>
  <c r="D893" i="10"/>
  <c r="D892" i="10"/>
  <c r="D891" i="10"/>
  <c r="D890" i="10"/>
  <c r="D889" i="10"/>
  <c r="D888" i="10"/>
  <c r="D887" i="10"/>
  <c r="D886" i="10"/>
  <c r="D885" i="10"/>
  <c r="D884" i="10"/>
  <c r="D883" i="10"/>
  <c r="D882" i="10"/>
  <c r="D881" i="10"/>
  <c r="D880" i="10"/>
  <c r="D879" i="10"/>
  <c r="D878" i="10"/>
  <c r="D877" i="10"/>
  <c r="D876" i="10"/>
  <c r="D875" i="10"/>
  <c r="D874" i="10"/>
  <c r="D873" i="10"/>
  <c r="D872" i="10"/>
  <c r="D871" i="10"/>
  <c r="D870" i="10"/>
  <c r="D869" i="10"/>
  <c r="D868" i="10"/>
  <c r="D867" i="10"/>
  <c r="D866" i="10"/>
  <c r="D865" i="10"/>
  <c r="D864" i="10"/>
  <c r="D863" i="10"/>
  <c r="D862" i="10"/>
  <c r="D861" i="10"/>
  <c r="D860" i="10"/>
  <c r="D859" i="10"/>
  <c r="D858" i="10"/>
  <c r="D857" i="10"/>
  <c r="D856" i="10"/>
  <c r="D855" i="10"/>
  <c r="D854" i="10"/>
  <c r="D853" i="10"/>
  <c r="D852" i="10"/>
  <c r="D851" i="10"/>
  <c r="D850" i="10"/>
  <c r="D849" i="10"/>
  <c r="D848" i="10"/>
  <c r="D847" i="10"/>
  <c r="D846" i="10"/>
  <c r="D845" i="10"/>
  <c r="D844" i="10"/>
  <c r="D843" i="10"/>
  <c r="D842" i="10"/>
  <c r="D841" i="10"/>
  <c r="D840" i="10"/>
  <c r="D839" i="10"/>
  <c r="D838" i="10"/>
  <c r="D837" i="10"/>
  <c r="D836" i="10"/>
  <c r="D835" i="10"/>
  <c r="D834" i="10"/>
  <c r="D833" i="10"/>
  <c r="D832" i="10"/>
  <c r="D831" i="10"/>
  <c r="D830" i="10"/>
  <c r="D829" i="10"/>
  <c r="D828" i="10"/>
  <c r="D827" i="10"/>
  <c r="D826" i="10"/>
  <c r="D825" i="10"/>
  <c r="D824" i="10"/>
  <c r="D823" i="10"/>
  <c r="D822" i="10"/>
  <c r="D821" i="10"/>
  <c r="D820" i="10"/>
  <c r="D819" i="10"/>
  <c r="D818" i="10"/>
  <c r="D817" i="10"/>
  <c r="D816" i="10"/>
  <c r="D815" i="10"/>
  <c r="D814" i="10"/>
  <c r="D813" i="10"/>
  <c r="D812" i="10"/>
  <c r="D811" i="10"/>
  <c r="D810" i="10"/>
  <c r="D809" i="10"/>
  <c r="D808" i="10"/>
  <c r="D807" i="10"/>
  <c r="D806" i="10"/>
  <c r="D805" i="10"/>
  <c r="D804" i="10"/>
  <c r="D803" i="10"/>
  <c r="D802" i="10"/>
  <c r="D801" i="10"/>
  <c r="D800" i="10"/>
  <c r="D799" i="10"/>
  <c r="D798" i="10"/>
  <c r="D797" i="10"/>
  <c r="D796" i="10"/>
  <c r="D795" i="10"/>
  <c r="D794" i="10"/>
  <c r="D793" i="10"/>
  <c r="D792" i="10"/>
  <c r="D791" i="10"/>
  <c r="D790" i="10"/>
  <c r="D789" i="10"/>
  <c r="D788" i="10"/>
  <c r="D787" i="10"/>
  <c r="D786" i="10"/>
  <c r="D785" i="10"/>
  <c r="D784" i="10"/>
  <c r="D783" i="10"/>
  <c r="D782" i="10"/>
  <c r="D781" i="10"/>
  <c r="D780" i="10"/>
  <c r="D779" i="10"/>
  <c r="D778" i="10"/>
  <c r="D777" i="10"/>
  <c r="D776" i="10"/>
  <c r="D775" i="10"/>
  <c r="D774" i="10"/>
  <c r="D773" i="10"/>
  <c r="D772" i="10"/>
  <c r="D771" i="10"/>
  <c r="D770" i="10"/>
  <c r="D769" i="10"/>
  <c r="D768" i="10"/>
  <c r="D767" i="10"/>
  <c r="D766" i="10"/>
  <c r="D765" i="10"/>
  <c r="D764" i="10"/>
  <c r="D763" i="10"/>
  <c r="D762" i="10"/>
  <c r="D761" i="10"/>
  <c r="D760" i="10"/>
  <c r="D759" i="10"/>
  <c r="D758" i="10"/>
  <c r="D757" i="10"/>
  <c r="D756" i="10"/>
  <c r="D755" i="10"/>
  <c r="D754" i="10"/>
  <c r="D753" i="10"/>
  <c r="D752" i="10"/>
  <c r="D751" i="10"/>
  <c r="D750" i="10"/>
  <c r="D749" i="10"/>
  <c r="D748" i="10"/>
  <c r="D747" i="10"/>
  <c r="D746" i="10"/>
  <c r="D745" i="10"/>
  <c r="D744" i="10"/>
  <c r="D743" i="10"/>
  <c r="D742" i="10"/>
  <c r="D741" i="10"/>
  <c r="D740" i="10"/>
  <c r="D739" i="10"/>
  <c r="D738" i="10"/>
  <c r="D737" i="10"/>
  <c r="D736" i="10"/>
  <c r="D735" i="10"/>
  <c r="D734" i="10"/>
  <c r="D733" i="10"/>
  <c r="D732" i="10"/>
  <c r="D731" i="10"/>
  <c r="D730" i="10"/>
  <c r="D729" i="10"/>
  <c r="D728" i="10"/>
  <c r="D727" i="10"/>
  <c r="D726" i="10"/>
  <c r="D725" i="10"/>
  <c r="D724" i="10"/>
  <c r="D723" i="10"/>
  <c r="D722" i="10"/>
  <c r="D721" i="10"/>
  <c r="D720" i="10"/>
  <c r="D719" i="10"/>
  <c r="D718" i="10"/>
  <c r="D717" i="10"/>
  <c r="D716" i="10"/>
  <c r="D715" i="10"/>
  <c r="D714" i="10"/>
  <c r="D713" i="10"/>
  <c r="D712" i="10"/>
  <c r="D711" i="10"/>
  <c r="D710" i="10"/>
  <c r="D709" i="10"/>
  <c r="D708" i="10"/>
  <c r="D707" i="10"/>
  <c r="D706" i="10"/>
  <c r="D705" i="10"/>
  <c r="D704" i="10"/>
  <c r="D703" i="10"/>
  <c r="D702" i="10"/>
  <c r="D701" i="10"/>
  <c r="D700" i="10"/>
  <c r="D699" i="10"/>
  <c r="D698" i="10"/>
  <c r="D697" i="10"/>
  <c r="D696" i="10"/>
  <c r="D695" i="10"/>
  <c r="D694" i="10"/>
  <c r="D693" i="10"/>
  <c r="D692" i="10"/>
  <c r="D691" i="10"/>
  <c r="D690" i="10"/>
  <c r="D689" i="10"/>
  <c r="D688" i="10"/>
  <c r="D687" i="10"/>
  <c r="D686" i="10"/>
  <c r="D685" i="10"/>
  <c r="D684" i="10"/>
  <c r="D683" i="10"/>
  <c r="D682" i="10"/>
  <c r="D681" i="10"/>
  <c r="D680" i="10"/>
  <c r="D679" i="10"/>
  <c r="D678" i="10"/>
  <c r="D677" i="10"/>
  <c r="D676" i="10"/>
  <c r="D675" i="10"/>
  <c r="D674" i="10"/>
  <c r="D673" i="10"/>
  <c r="D672" i="10"/>
  <c r="D671" i="10"/>
  <c r="D670" i="10"/>
  <c r="D669" i="10"/>
  <c r="D668" i="10"/>
  <c r="D667" i="10"/>
  <c r="D666" i="10"/>
  <c r="D665" i="10"/>
  <c r="D664" i="10"/>
  <c r="D663" i="10"/>
  <c r="D662" i="10"/>
  <c r="D661" i="10"/>
  <c r="D660" i="10"/>
  <c r="D659" i="10"/>
  <c r="D658" i="10"/>
  <c r="D657" i="10"/>
  <c r="D656" i="10"/>
  <c r="D655" i="10"/>
  <c r="D654" i="10"/>
  <c r="D653" i="10"/>
  <c r="D652" i="10"/>
  <c r="D651" i="10"/>
  <c r="D650" i="10"/>
  <c r="D649" i="10"/>
  <c r="D648" i="10"/>
  <c r="D647" i="10"/>
  <c r="D646" i="10"/>
  <c r="D645" i="10"/>
  <c r="D644" i="10"/>
  <c r="D643" i="10"/>
  <c r="D642" i="10"/>
  <c r="D641" i="10"/>
  <c r="D640" i="10"/>
  <c r="D639" i="10"/>
  <c r="D638" i="10"/>
  <c r="D637" i="10"/>
  <c r="D636" i="10"/>
  <c r="D635" i="10"/>
  <c r="D634" i="10"/>
  <c r="D633" i="10"/>
  <c r="D632" i="10"/>
  <c r="D631" i="10"/>
  <c r="D630" i="10"/>
  <c r="D629" i="10"/>
  <c r="D628" i="10"/>
  <c r="D627" i="10"/>
  <c r="D626" i="10"/>
  <c r="D625" i="10"/>
  <c r="D624" i="10"/>
  <c r="D623" i="10"/>
  <c r="D622" i="10"/>
  <c r="D621" i="10"/>
  <c r="D620" i="10"/>
  <c r="D619" i="10"/>
  <c r="D618" i="10"/>
  <c r="D617" i="10"/>
  <c r="D616" i="10"/>
  <c r="D615" i="10"/>
  <c r="D614" i="10"/>
  <c r="D613" i="10"/>
  <c r="D612" i="10"/>
  <c r="D611" i="10"/>
  <c r="D610" i="10"/>
  <c r="D609" i="10"/>
  <c r="D608" i="10"/>
  <c r="D607" i="10"/>
  <c r="D606" i="10"/>
  <c r="D605" i="10"/>
  <c r="D604" i="10"/>
  <c r="D603" i="10"/>
  <c r="D602" i="10"/>
  <c r="D601" i="10"/>
  <c r="D600" i="10"/>
  <c r="D599" i="10"/>
  <c r="D598" i="10"/>
  <c r="D597" i="10"/>
  <c r="D596" i="10"/>
  <c r="D595" i="10"/>
  <c r="D594" i="10"/>
  <c r="D593" i="10"/>
  <c r="D592" i="10"/>
  <c r="D591" i="10"/>
  <c r="D590" i="10"/>
  <c r="D589" i="10"/>
  <c r="D588" i="10"/>
  <c r="D587" i="10"/>
  <c r="D586" i="10"/>
  <c r="D585" i="10"/>
  <c r="D584" i="10"/>
  <c r="D583" i="10"/>
  <c r="D582" i="10"/>
  <c r="D581" i="10"/>
  <c r="D580" i="10"/>
  <c r="D579" i="10"/>
  <c r="D578" i="10"/>
  <c r="D577" i="10"/>
  <c r="D576" i="10"/>
  <c r="D575" i="10"/>
  <c r="D574" i="10"/>
  <c r="D573" i="10"/>
  <c r="D572" i="10"/>
  <c r="D571" i="10"/>
  <c r="D570" i="10"/>
  <c r="D569" i="10"/>
  <c r="D568" i="10"/>
  <c r="D567" i="10"/>
  <c r="D566" i="10"/>
  <c r="D565" i="10"/>
  <c r="D564" i="10"/>
  <c r="D563" i="10"/>
  <c r="D562" i="10"/>
  <c r="D561" i="10"/>
  <c r="D560" i="10"/>
  <c r="D559" i="10"/>
  <c r="D558" i="10"/>
  <c r="D557" i="10"/>
  <c r="D556" i="10"/>
  <c r="D555" i="10"/>
  <c r="D554" i="10"/>
  <c r="D553" i="10"/>
  <c r="D552" i="10"/>
  <c r="D551" i="10"/>
  <c r="D550" i="10"/>
  <c r="D549" i="10"/>
  <c r="D548" i="10"/>
  <c r="D547" i="10"/>
  <c r="D546" i="10"/>
  <c r="D545" i="10"/>
  <c r="D544" i="10"/>
  <c r="D543" i="10"/>
  <c r="D542" i="10"/>
  <c r="D541" i="10"/>
  <c r="D540" i="10"/>
  <c r="D539" i="10"/>
  <c r="D538" i="10"/>
  <c r="D537" i="10"/>
  <c r="D536" i="10"/>
  <c r="D535" i="10"/>
  <c r="D534" i="10"/>
  <c r="D533" i="10"/>
  <c r="D532" i="10"/>
  <c r="D531" i="10"/>
  <c r="D530" i="10"/>
  <c r="D529" i="10"/>
  <c r="D528" i="10"/>
  <c r="D527" i="10"/>
  <c r="D526" i="10"/>
  <c r="D525" i="10"/>
  <c r="D524" i="10"/>
  <c r="D523" i="10"/>
  <c r="D522" i="10"/>
  <c r="D521" i="10"/>
  <c r="D520" i="10"/>
  <c r="D519" i="10"/>
  <c r="D518" i="10"/>
  <c r="D517" i="10"/>
  <c r="D516" i="10"/>
  <c r="D515" i="10"/>
  <c r="D514" i="10"/>
  <c r="D513" i="10"/>
  <c r="D512" i="10"/>
  <c r="D511" i="10"/>
  <c r="D510" i="10"/>
  <c r="D509" i="10"/>
  <c r="D508" i="10"/>
  <c r="D507" i="10"/>
  <c r="D506" i="10"/>
  <c r="D505" i="10"/>
  <c r="D504" i="10"/>
  <c r="D503" i="10"/>
  <c r="D502" i="10"/>
  <c r="D501" i="10"/>
  <c r="D500" i="10"/>
  <c r="D499" i="10"/>
  <c r="D498" i="10"/>
  <c r="D497" i="10"/>
  <c r="D496" i="10"/>
  <c r="D495" i="10"/>
  <c r="D494" i="10"/>
  <c r="D493" i="10"/>
  <c r="D492" i="10"/>
  <c r="D491" i="10"/>
  <c r="D490" i="10"/>
  <c r="D489" i="10"/>
  <c r="D488" i="10"/>
  <c r="D487" i="10"/>
  <c r="D486" i="10"/>
  <c r="D485" i="10"/>
  <c r="D484" i="10"/>
  <c r="D483" i="10"/>
  <c r="D482" i="10"/>
  <c r="D481" i="10"/>
  <c r="D480" i="10"/>
  <c r="D479" i="10"/>
  <c r="D478" i="10"/>
  <c r="D477" i="10"/>
  <c r="D476" i="10"/>
  <c r="D475" i="10"/>
  <c r="D474" i="10"/>
  <c r="D473" i="10"/>
  <c r="D472" i="10"/>
  <c r="D471" i="10"/>
  <c r="D470" i="10"/>
  <c r="D469" i="10"/>
  <c r="D468" i="10"/>
  <c r="D467" i="10"/>
  <c r="D466" i="10"/>
  <c r="D465" i="10"/>
  <c r="D464" i="10"/>
  <c r="D463" i="10"/>
  <c r="D462" i="10"/>
  <c r="D461" i="10"/>
  <c r="D460" i="10"/>
  <c r="D459" i="10"/>
  <c r="D458" i="10"/>
  <c r="D457" i="10"/>
  <c r="D456" i="10"/>
  <c r="D455" i="10"/>
  <c r="D454" i="10"/>
  <c r="D453" i="10"/>
  <c r="D452" i="10"/>
  <c r="D451" i="10"/>
  <c r="D450" i="10"/>
  <c r="D449" i="10"/>
  <c r="D448" i="10"/>
  <c r="D447" i="10"/>
  <c r="D446" i="10"/>
  <c r="D445" i="10"/>
  <c r="D444" i="10"/>
  <c r="D443" i="10"/>
  <c r="D442" i="10"/>
  <c r="D441" i="10"/>
  <c r="D440" i="10"/>
  <c r="D439" i="10"/>
  <c r="D438" i="10"/>
  <c r="D437" i="10"/>
  <c r="D436" i="10"/>
  <c r="D435" i="10"/>
  <c r="D434" i="10"/>
  <c r="D433" i="10"/>
  <c r="D432" i="10"/>
  <c r="D431" i="10"/>
  <c r="D430" i="10"/>
  <c r="D429" i="10"/>
  <c r="D428" i="10"/>
  <c r="D427" i="10"/>
  <c r="D426" i="10"/>
  <c r="D425" i="10"/>
  <c r="D424" i="10"/>
  <c r="D423" i="10"/>
  <c r="D422" i="10"/>
  <c r="D421" i="10"/>
  <c r="D420" i="10"/>
  <c r="D419" i="10"/>
  <c r="D418" i="10"/>
  <c r="D417" i="10"/>
  <c r="D416" i="10"/>
  <c r="D415" i="10"/>
  <c r="D414" i="10"/>
  <c r="D413" i="10"/>
  <c r="D412" i="10"/>
  <c r="D411" i="10"/>
  <c r="D410" i="10"/>
  <c r="D409" i="10"/>
  <c r="D408" i="10"/>
  <c r="D407" i="10"/>
  <c r="D406" i="10"/>
  <c r="D405" i="10"/>
  <c r="D404" i="10"/>
  <c r="D403" i="10"/>
  <c r="D402" i="10"/>
  <c r="D401" i="10"/>
  <c r="D400" i="10"/>
  <c r="D399" i="10"/>
  <c r="D398" i="10"/>
  <c r="D397" i="10"/>
  <c r="D396" i="10"/>
  <c r="D395" i="10"/>
  <c r="D394" i="10"/>
  <c r="D393" i="10"/>
  <c r="D392" i="10"/>
  <c r="D391" i="10"/>
  <c r="D390" i="10"/>
  <c r="D389" i="10"/>
  <c r="D388" i="10"/>
  <c r="D387" i="10"/>
  <c r="D386" i="10"/>
  <c r="D385" i="10"/>
  <c r="D384" i="10"/>
  <c r="D383" i="10"/>
  <c r="D382" i="10"/>
  <c r="D381" i="10"/>
  <c r="D380" i="10"/>
  <c r="D379" i="10"/>
  <c r="D378" i="10"/>
  <c r="D377" i="10"/>
  <c r="D376" i="10"/>
  <c r="D375" i="10"/>
  <c r="D374" i="10"/>
  <c r="D373" i="10"/>
  <c r="D372" i="10"/>
  <c r="D371" i="10"/>
  <c r="D370" i="10"/>
  <c r="D369" i="10"/>
  <c r="D368" i="10"/>
  <c r="D367" i="10"/>
  <c r="D366" i="10"/>
  <c r="D365" i="10"/>
  <c r="D364" i="10"/>
  <c r="D363" i="10"/>
  <c r="D362" i="10"/>
  <c r="D361" i="10"/>
  <c r="D360" i="10"/>
  <c r="D359" i="10"/>
  <c r="D358" i="10"/>
  <c r="D357" i="10"/>
  <c r="D356" i="10"/>
  <c r="D355" i="10"/>
  <c r="D354" i="10"/>
  <c r="D353" i="10"/>
  <c r="D352" i="10"/>
  <c r="D351" i="10"/>
  <c r="D350" i="10"/>
  <c r="D349" i="10"/>
  <c r="D348" i="10"/>
  <c r="D347" i="10"/>
  <c r="D346" i="10"/>
  <c r="D345" i="10"/>
  <c r="D344" i="10"/>
  <c r="D343" i="10"/>
  <c r="D342" i="10"/>
  <c r="D341" i="10"/>
  <c r="D340" i="10"/>
  <c r="D339" i="10"/>
  <c r="D338" i="10"/>
  <c r="D337" i="10"/>
  <c r="D336" i="10"/>
  <c r="D335" i="10"/>
  <c r="D334" i="10"/>
  <c r="D333" i="10"/>
  <c r="D332" i="10"/>
  <c r="D331" i="10"/>
  <c r="D330" i="10"/>
  <c r="D329" i="10"/>
  <c r="D328" i="10"/>
  <c r="D327" i="10"/>
  <c r="D326" i="10"/>
  <c r="D325" i="10"/>
  <c r="D324" i="10"/>
  <c r="D323" i="10"/>
  <c r="D322" i="10"/>
  <c r="D321" i="10"/>
  <c r="D320" i="10"/>
  <c r="D319" i="10"/>
  <c r="D318" i="10"/>
  <c r="D317" i="10"/>
  <c r="D316" i="10"/>
  <c r="D315" i="10"/>
  <c r="D314" i="10"/>
  <c r="D313" i="10"/>
  <c r="D312" i="10"/>
  <c r="D311" i="10"/>
  <c r="D310" i="10"/>
  <c r="D309" i="10"/>
  <c r="D308" i="10"/>
  <c r="D307" i="10"/>
  <c r="D306" i="10"/>
  <c r="D305" i="10"/>
  <c r="D304" i="10"/>
  <c r="D303" i="10"/>
  <c r="D302" i="10"/>
  <c r="D301" i="10"/>
  <c r="D300" i="10"/>
  <c r="D299" i="10"/>
  <c r="D298" i="10"/>
  <c r="D297" i="10"/>
  <c r="D296" i="10"/>
  <c r="D295" i="10"/>
  <c r="D294" i="10"/>
  <c r="D293" i="10"/>
  <c r="D292" i="10"/>
  <c r="D291" i="10"/>
  <c r="D290" i="10"/>
  <c r="D289" i="10"/>
  <c r="D288" i="10"/>
  <c r="D287" i="10"/>
  <c r="D286" i="10"/>
  <c r="D285" i="10"/>
  <c r="D284" i="10"/>
  <c r="D283" i="10"/>
  <c r="D282" i="10"/>
  <c r="D281" i="10"/>
  <c r="D280" i="10"/>
  <c r="D279" i="10"/>
  <c r="D278" i="10"/>
  <c r="D277" i="10"/>
  <c r="D276" i="10"/>
  <c r="D275" i="10"/>
  <c r="D274" i="10"/>
  <c r="D273" i="10"/>
  <c r="D272" i="10"/>
  <c r="D271" i="10"/>
  <c r="D270" i="10"/>
  <c r="D269" i="10"/>
  <c r="D268" i="10"/>
  <c r="D267" i="10"/>
  <c r="D266" i="10"/>
  <c r="D265" i="10"/>
  <c r="D264" i="10"/>
  <c r="D263" i="10"/>
  <c r="D262" i="10"/>
  <c r="D261" i="10"/>
  <c r="D260" i="10"/>
  <c r="D259" i="10"/>
  <c r="D258" i="10"/>
  <c r="D257" i="10"/>
  <c r="D256" i="10"/>
  <c r="D255" i="10"/>
  <c r="D254" i="10"/>
  <c r="D253" i="10"/>
  <c r="D252" i="10"/>
  <c r="D251" i="10"/>
  <c r="D250" i="10"/>
  <c r="D249" i="10"/>
  <c r="D248" i="10"/>
  <c r="D247" i="10"/>
  <c r="D246" i="10"/>
  <c r="D245" i="10"/>
  <c r="D244" i="10"/>
  <c r="D243" i="10"/>
  <c r="D242" i="10"/>
  <c r="D241" i="10"/>
  <c r="D240" i="10"/>
  <c r="D239" i="10"/>
  <c r="D238" i="10"/>
  <c r="D237" i="10"/>
  <c r="D236" i="10"/>
  <c r="D235" i="10"/>
  <c r="D234" i="10"/>
  <c r="D233" i="10"/>
  <c r="D232" i="10"/>
  <c r="D231" i="10"/>
  <c r="D230" i="10"/>
  <c r="D229" i="10"/>
  <c r="D228" i="10"/>
  <c r="D227" i="10"/>
  <c r="D226" i="10"/>
  <c r="D225" i="10"/>
  <c r="D224" i="10"/>
  <c r="D223" i="10"/>
  <c r="D222" i="10"/>
  <c r="D221" i="10"/>
  <c r="D220" i="10"/>
  <c r="D219" i="10"/>
  <c r="D218" i="10"/>
  <c r="D217" i="10"/>
  <c r="D216" i="10"/>
  <c r="D215" i="10"/>
  <c r="D214" i="10"/>
  <c r="D213" i="10"/>
  <c r="D212" i="10"/>
  <c r="D211" i="10"/>
  <c r="D210" i="10"/>
  <c r="D209" i="10"/>
  <c r="D208" i="10"/>
  <c r="D207" i="10"/>
  <c r="D206" i="10"/>
  <c r="D205" i="10"/>
  <c r="D204" i="10"/>
  <c r="D203" i="10"/>
  <c r="D202" i="10"/>
  <c r="D201" i="10"/>
  <c r="D200" i="10"/>
  <c r="D199" i="10"/>
  <c r="D198" i="10"/>
  <c r="D197" i="10"/>
  <c r="D196" i="10"/>
  <c r="D195" i="10"/>
  <c r="D194" i="10"/>
  <c r="D193" i="10"/>
  <c r="D192" i="10"/>
  <c r="D191" i="10"/>
  <c r="D190" i="10"/>
  <c r="D189" i="10"/>
  <c r="D188" i="10"/>
  <c r="D187" i="10"/>
  <c r="D186" i="10"/>
  <c r="D185" i="10"/>
  <c r="D184" i="10"/>
  <c r="D183" i="10"/>
  <c r="D182" i="10"/>
  <c r="D181" i="10"/>
  <c r="D180" i="10"/>
  <c r="D179" i="10"/>
  <c r="D178" i="10"/>
  <c r="D177" i="10"/>
  <c r="D176" i="10"/>
  <c r="D175" i="10"/>
  <c r="D174" i="10"/>
  <c r="D173" i="10"/>
  <c r="D172" i="10"/>
  <c r="D171" i="10"/>
  <c r="D170" i="10"/>
  <c r="D169" i="10"/>
  <c r="D168" i="10"/>
  <c r="D167" i="10"/>
  <c r="D166" i="10"/>
  <c r="D165" i="10"/>
  <c r="D164" i="10"/>
  <c r="D163" i="10"/>
  <c r="D162" i="10"/>
  <c r="D161" i="10"/>
  <c r="D160" i="10"/>
  <c r="D159" i="10"/>
  <c r="D158" i="10"/>
  <c r="D157" i="10"/>
  <c r="D156" i="10"/>
  <c r="D155" i="10"/>
  <c r="D154" i="10"/>
  <c r="D153" i="10"/>
  <c r="D152" i="10"/>
  <c r="D151" i="10"/>
  <c r="D150" i="10"/>
  <c r="D149" i="10"/>
  <c r="D148" i="10"/>
  <c r="D147" i="10"/>
  <c r="D146" i="10"/>
  <c r="D145" i="10"/>
  <c r="D144" i="10"/>
  <c r="D143" i="10"/>
  <c r="D142" i="10"/>
  <c r="D141" i="10"/>
  <c r="D140" i="10"/>
  <c r="D139" i="10"/>
  <c r="D138" i="10"/>
  <c r="D137" i="10"/>
  <c r="D136" i="10"/>
  <c r="D135" i="10"/>
  <c r="D134" i="10"/>
  <c r="D133" i="10"/>
  <c r="D132" i="10"/>
  <c r="D131" i="10"/>
  <c r="D130" i="10"/>
  <c r="D129" i="10"/>
  <c r="D128" i="10"/>
  <c r="D127" i="10"/>
  <c r="D126" i="10"/>
  <c r="D125" i="10"/>
  <c r="D124" i="10"/>
  <c r="D123" i="10"/>
  <c r="D122" i="10"/>
  <c r="D121" i="10"/>
  <c r="D120"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C6"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1115" i="10"/>
  <c r="A1116" i="10"/>
  <c r="A1117" i="10"/>
  <c r="A1118" i="10"/>
  <c r="A1119" i="10"/>
  <c r="A1120" i="10"/>
  <c r="A1121" i="10"/>
  <c r="A1122" i="10"/>
  <c r="A1123" i="10"/>
  <c r="A1124" i="10"/>
  <c r="A1125" i="10"/>
  <c r="A1126" i="10"/>
  <c r="A1127" i="10"/>
  <c r="A1128" i="10"/>
  <c r="A1129" i="10"/>
  <c r="A1130" i="10"/>
  <c r="A1131" i="10"/>
  <c r="A1132" i="10"/>
  <c r="A1133" i="10"/>
  <c r="A1134" i="10"/>
  <c r="A1135" i="10"/>
  <c r="A1136" i="10"/>
  <c r="A1137" i="10"/>
  <c r="A1138" i="10"/>
  <c r="A1139" i="10"/>
  <c r="A1140" i="10"/>
  <c r="A1141" i="10"/>
  <c r="A1142" i="10"/>
  <c r="A1143" i="10"/>
  <c r="A1144" i="10"/>
  <c r="A1145" i="10"/>
  <c r="A1146" i="10"/>
  <c r="A1147" i="10"/>
  <c r="A1148" i="10"/>
  <c r="A1149" i="10"/>
  <c r="A1150" i="10"/>
  <c r="A1151" i="10"/>
  <c r="A1152" i="10"/>
  <c r="A1153" i="10"/>
  <c r="A1154" i="10"/>
  <c r="A1155" i="10"/>
  <c r="A1156" i="10"/>
  <c r="A1157" i="10"/>
  <c r="A1158"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7" i="10"/>
  <c r="A8" i="10"/>
  <c r="A9" i="10"/>
  <c r="A10" i="10"/>
  <c r="A11" i="10"/>
  <c r="A12" i="10"/>
  <c r="E35" i="33"/>
  <c r="F35" i="33"/>
  <c r="G35" i="33"/>
  <c r="D51" i="56" l="1"/>
  <c r="F51" i="56"/>
  <c r="H51" i="56"/>
  <c r="J51" i="56"/>
  <c r="M7" i="55"/>
  <c r="N7" i="55" s="1"/>
  <c r="M9" i="55"/>
  <c r="M11" i="55"/>
  <c r="M5" i="55"/>
  <c r="M6" i="55"/>
  <c r="N6" i="55" s="1"/>
  <c r="M8" i="55"/>
  <c r="M10" i="55"/>
  <c r="M12" i="55"/>
  <c r="N12" i="55" s="1"/>
  <c r="C51" i="56"/>
  <c r="E51" i="56"/>
  <c r="G51" i="56"/>
  <c r="I51" i="56"/>
  <c r="M7" i="27"/>
  <c r="M6" i="27"/>
  <c r="N6" i="27" s="1"/>
  <c r="M8" i="27"/>
  <c r="N8" i="27" s="1"/>
  <c r="M10" i="27"/>
  <c r="N10" i="27" s="1"/>
  <c r="M12" i="27"/>
  <c r="M9" i="27"/>
  <c r="N9" i="27" s="1"/>
  <c r="M11" i="27"/>
  <c r="N11" i="27" s="1"/>
  <c r="M5" i="27"/>
  <c r="N5" i="27" s="1"/>
  <c r="M26" i="57"/>
  <c r="M28" i="57"/>
  <c r="A28" i="57" s="1"/>
  <c r="M30" i="57"/>
  <c r="M32" i="57"/>
  <c r="A32" i="57" s="1"/>
  <c r="M25" i="57"/>
  <c r="M27" i="57"/>
  <c r="A27" i="57" s="1"/>
  <c r="M29" i="57"/>
  <c r="M31" i="57"/>
  <c r="A31" i="57" s="1"/>
  <c r="N12" i="27"/>
  <c r="N7" i="27"/>
  <c r="K24" i="56"/>
  <c r="K26" i="56"/>
  <c r="K28" i="56"/>
  <c r="K30" i="56"/>
  <c r="K32" i="56"/>
  <c r="K34" i="56"/>
  <c r="K36" i="56"/>
  <c r="K38" i="56"/>
  <c r="K40" i="56"/>
  <c r="K42" i="56"/>
  <c r="K44" i="56"/>
  <c r="K46" i="56"/>
  <c r="K48" i="56"/>
  <c r="K50" i="56"/>
  <c r="N9" i="55"/>
  <c r="N5" i="55"/>
  <c r="N8" i="55"/>
  <c r="K22" i="56"/>
  <c r="K46" i="25"/>
  <c r="K47" i="25"/>
  <c r="K48" i="25"/>
  <c r="K49" i="25"/>
  <c r="K50" i="25"/>
  <c r="K23" i="56"/>
  <c r="K25" i="56"/>
  <c r="K27" i="56"/>
  <c r="K29" i="56"/>
  <c r="K31" i="56"/>
  <c r="K33" i="56"/>
  <c r="K35" i="56"/>
  <c r="K37" i="56"/>
  <c r="K39" i="56"/>
  <c r="K41" i="56"/>
  <c r="K43" i="56"/>
  <c r="K45" i="56"/>
  <c r="K47" i="56"/>
  <c r="K49" i="56"/>
  <c r="A25" i="57"/>
  <c r="A29" i="57"/>
  <c r="A26" i="57"/>
  <c r="A30" i="57"/>
  <c r="I7" i="10"/>
  <c r="I9" i="10"/>
  <c r="I11" i="10"/>
  <c r="I14" i="10"/>
  <c r="I16" i="10"/>
  <c r="I18" i="10"/>
  <c r="I20" i="10"/>
  <c r="I22" i="10"/>
  <c r="I24" i="10"/>
  <c r="I26" i="10"/>
  <c r="I28" i="10"/>
  <c r="I30" i="10"/>
  <c r="I32" i="10"/>
  <c r="I34" i="10"/>
  <c r="I36" i="10"/>
  <c r="I38" i="10"/>
  <c r="I40" i="10"/>
  <c r="I42" i="10"/>
  <c r="I44" i="10"/>
  <c r="I46" i="10"/>
  <c r="I48" i="10"/>
  <c r="I50" i="10"/>
  <c r="I52" i="10"/>
  <c r="I54" i="10"/>
  <c r="I56" i="10"/>
  <c r="I58" i="10"/>
  <c r="I60" i="10"/>
  <c r="I62" i="10"/>
  <c r="I64" i="10"/>
  <c r="I66" i="10"/>
  <c r="I68" i="10"/>
  <c r="I70" i="10"/>
  <c r="I72" i="10"/>
  <c r="I74" i="10"/>
  <c r="I76" i="10"/>
  <c r="I78" i="10"/>
  <c r="I80" i="10"/>
  <c r="I82" i="10"/>
  <c r="I84" i="10"/>
  <c r="I86" i="10"/>
  <c r="I88" i="10"/>
  <c r="I90" i="10"/>
  <c r="I92" i="10"/>
  <c r="I94" i="10"/>
  <c r="I96" i="10"/>
  <c r="I98" i="10"/>
  <c r="I100" i="10"/>
  <c r="I102" i="10"/>
  <c r="I104" i="10"/>
  <c r="I106" i="10"/>
  <c r="I108" i="10"/>
  <c r="I110" i="10"/>
  <c r="I112" i="10"/>
  <c r="I114" i="10"/>
  <c r="I116" i="10"/>
  <c r="I118" i="10"/>
  <c r="I120" i="10"/>
  <c r="I122" i="10"/>
  <c r="I124" i="10"/>
  <c r="I126" i="10"/>
  <c r="I128" i="10"/>
  <c r="I130" i="10"/>
  <c r="I132" i="10"/>
  <c r="I134" i="10"/>
  <c r="I136" i="10"/>
  <c r="I138" i="10"/>
  <c r="I140" i="10"/>
  <c r="I142" i="10"/>
  <c r="I144" i="10"/>
  <c r="I146" i="10"/>
  <c r="I148" i="10"/>
  <c r="I150" i="10"/>
  <c r="I152" i="10"/>
  <c r="I154" i="10"/>
  <c r="I156" i="10"/>
  <c r="I158" i="10"/>
  <c r="I160" i="10"/>
  <c r="I162" i="10"/>
  <c r="I164" i="10"/>
  <c r="I166" i="10"/>
  <c r="I168" i="10"/>
  <c r="I170" i="10"/>
  <c r="I172" i="10"/>
  <c r="I174" i="10"/>
  <c r="I176" i="10"/>
  <c r="I178" i="10"/>
  <c r="I180" i="10"/>
  <c r="I182" i="10"/>
  <c r="I184" i="10"/>
  <c r="I186" i="10"/>
  <c r="I188" i="10"/>
  <c r="I190" i="10"/>
  <c r="I192" i="10"/>
  <c r="I194" i="10"/>
  <c r="I196" i="10"/>
  <c r="I198" i="10"/>
  <c r="I200" i="10"/>
  <c r="I202" i="10"/>
  <c r="I204" i="10"/>
  <c r="I206" i="10"/>
  <c r="I208" i="10"/>
  <c r="I210" i="10"/>
  <c r="I212" i="10"/>
  <c r="I214" i="10"/>
  <c r="I216" i="10"/>
  <c r="I218" i="10"/>
  <c r="I221" i="10"/>
  <c r="I223" i="10"/>
  <c r="I225" i="10"/>
  <c r="I227" i="10"/>
  <c r="I229" i="10"/>
  <c r="I231" i="10"/>
  <c r="I233" i="10"/>
  <c r="I235" i="10"/>
  <c r="I237" i="10"/>
  <c r="I239" i="10"/>
  <c r="I241" i="10"/>
  <c r="I243" i="10"/>
  <c r="I245" i="10"/>
  <c r="I247" i="10"/>
  <c r="I249" i="10"/>
  <c r="I251" i="10"/>
  <c r="I253" i="10"/>
  <c r="I255" i="10"/>
  <c r="I257" i="10"/>
  <c r="I259" i="10"/>
  <c r="I261" i="10"/>
  <c r="I263" i="10"/>
  <c r="I265" i="10"/>
  <c r="I267" i="10"/>
  <c r="I269" i="10"/>
  <c r="I271" i="10"/>
  <c r="I273" i="10"/>
  <c r="I275" i="10"/>
  <c r="I277" i="10"/>
  <c r="I279" i="10"/>
  <c r="I281" i="10"/>
  <c r="I283" i="10"/>
  <c r="I285" i="10"/>
  <c r="I287" i="10"/>
  <c r="I289" i="10"/>
  <c r="I291" i="10"/>
  <c r="I293" i="10"/>
  <c r="I295" i="10"/>
  <c r="I297" i="10"/>
  <c r="I299" i="10"/>
  <c r="I301" i="10"/>
  <c r="I303" i="10"/>
  <c r="I305" i="10"/>
  <c r="I307" i="10"/>
  <c r="I309" i="10"/>
  <c r="I311" i="10"/>
  <c r="I313" i="10"/>
  <c r="I315" i="10"/>
  <c r="I317" i="10"/>
  <c r="I319" i="10"/>
  <c r="I321" i="10"/>
  <c r="I323" i="10"/>
  <c r="I325" i="10"/>
  <c r="I327" i="10"/>
  <c r="I329" i="10"/>
  <c r="I331" i="10"/>
  <c r="I333" i="10"/>
  <c r="I335" i="10"/>
  <c r="I337" i="10"/>
  <c r="I339" i="10"/>
  <c r="I341" i="10"/>
  <c r="I343" i="10"/>
  <c r="I345" i="10"/>
  <c r="I347" i="10"/>
  <c r="I349" i="10"/>
  <c r="I351" i="10"/>
  <c r="I353" i="10"/>
  <c r="I355" i="10"/>
  <c r="I357" i="10"/>
  <c r="I359" i="10"/>
  <c r="I361" i="10"/>
  <c r="I363" i="10"/>
  <c r="I365" i="10"/>
  <c r="I367" i="10"/>
  <c r="I369" i="10"/>
  <c r="I371" i="10"/>
  <c r="I373" i="10"/>
  <c r="I375" i="10"/>
  <c r="I377" i="10"/>
  <c r="I379" i="10"/>
  <c r="I381" i="10"/>
  <c r="I383" i="10"/>
  <c r="I385" i="10"/>
  <c r="I387" i="10"/>
  <c r="I389" i="10"/>
  <c r="I391" i="10"/>
  <c r="I393" i="10"/>
  <c r="I395" i="10"/>
  <c r="I397" i="10"/>
  <c r="I399" i="10"/>
  <c r="I401" i="10"/>
  <c r="I403" i="10"/>
  <c r="I405" i="10"/>
  <c r="I407" i="10"/>
  <c r="I409" i="10"/>
  <c r="I411" i="10"/>
  <c r="I413" i="10"/>
  <c r="I415" i="10"/>
  <c r="I417" i="10"/>
  <c r="I419" i="10"/>
  <c r="I421" i="10"/>
  <c r="I423" i="10"/>
  <c r="I425" i="10"/>
  <c r="I427" i="10"/>
  <c r="I429" i="10"/>
  <c r="I431" i="10"/>
  <c r="I433" i="10"/>
  <c r="I435" i="10"/>
  <c r="I437" i="10"/>
  <c r="I439" i="10"/>
  <c r="I441" i="10"/>
  <c r="I443" i="10"/>
  <c r="I445" i="10"/>
  <c r="I447" i="10"/>
  <c r="I449" i="10"/>
  <c r="I451" i="10"/>
  <c r="I453" i="10"/>
  <c r="I455" i="10"/>
  <c r="I457" i="10"/>
  <c r="I459" i="10"/>
  <c r="I461" i="10"/>
  <c r="I463" i="10"/>
  <c r="I465" i="10"/>
  <c r="I467" i="10"/>
  <c r="I469" i="10"/>
  <c r="I471" i="10"/>
  <c r="I473" i="10"/>
  <c r="I475" i="10"/>
  <c r="I477" i="10"/>
  <c r="I479" i="10"/>
  <c r="I481" i="10"/>
  <c r="I483" i="10"/>
  <c r="I485" i="10"/>
  <c r="I487" i="10"/>
  <c r="I489" i="10"/>
  <c r="I491" i="10"/>
  <c r="I493" i="10"/>
  <c r="I495" i="10"/>
  <c r="I497" i="10"/>
  <c r="I499" i="10"/>
  <c r="I501" i="10"/>
  <c r="I503" i="10"/>
  <c r="I505" i="10"/>
  <c r="I507" i="10"/>
  <c r="I509" i="10"/>
  <c r="I511" i="10"/>
  <c r="I513" i="10"/>
  <c r="I515" i="10"/>
  <c r="I517" i="10"/>
  <c r="I519" i="10"/>
  <c r="I521" i="10"/>
  <c r="I523" i="10"/>
  <c r="I525" i="10"/>
  <c r="I527" i="10"/>
  <c r="I529" i="10"/>
  <c r="I531" i="10"/>
  <c r="I533" i="10"/>
  <c r="I535" i="10"/>
  <c r="I537" i="10"/>
  <c r="I539" i="10"/>
  <c r="I541" i="10"/>
  <c r="I543" i="10"/>
  <c r="I545" i="10"/>
  <c r="I547" i="10"/>
  <c r="I549" i="10"/>
  <c r="I551" i="10"/>
  <c r="I553" i="10"/>
  <c r="I555" i="10"/>
  <c r="I557" i="10"/>
  <c r="I559" i="10"/>
  <c r="I561" i="10"/>
  <c r="I563" i="10"/>
  <c r="I565" i="10"/>
  <c r="I567" i="10"/>
  <c r="I569" i="10"/>
  <c r="I571" i="10"/>
  <c r="I573" i="10"/>
  <c r="I575" i="10"/>
  <c r="I577" i="10"/>
  <c r="I579" i="10"/>
  <c r="I581" i="10"/>
  <c r="I583" i="10"/>
  <c r="I585" i="10"/>
  <c r="I587" i="10"/>
  <c r="I589" i="10"/>
  <c r="I591" i="10"/>
  <c r="I593" i="10"/>
  <c r="I595" i="10"/>
  <c r="I597" i="10"/>
  <c r="I599" i="10"/>
  <c r="I601" i="10"/>
  <c r="I603" i="10"/>
  <c r="I605" i="10"/>
  <c r="I607" i="10"/>
  <c r="I609" i="10"/>
  <c r="I611" i="10"/>
  <c r="I613" i="10"/>
  <c r="I615" i="10"/>
  <c r="I617" i="10"/>
  <c r="I619" i="10"/>
  <c r="I621" i="10"/>
  <c r="I623" i="10"/>
  <c r="I625" i="10"/>
  <c r="I627" i="10"/>
  <c r="I629" i="10"/>
  <c r="I631" i="10"/>
  <c r="I633" i="10"/>
  <c r="I635" i="10"/>
  <c r="I637" i="10"/>
  <c r="I639" i="10"/>
  <c r="I641" i="10"/>
  <c r="I643" i="10"/>
  <c r="I645" i="10"/>
  <c r="I648" i="10"/>
  <c r="I650" i="10"/>
  <c r="I652" i="10"/>
  <c r="I654" i="10"/>
  <c r="I656" i="10"/>
  <c r="I658" i="10"/>
  <c r="I660" i="10"/>
  <c r="I662" i="10"/>
  <c r="I664" i="10"/>
  <c r="I666" i="10"/>
  <c r="I668" i="10"/>
  <c r="I670" i="10"/>
  <c r="I672" i="10"/>
  <c r="I674" i="10"/>
  <c r="I676" i="10"/>
  <c r="I678" i="10"/>
  <c r="I680" i="10"/>
  <c r="I682" i="10"/>
  <c r="I684" i="10"/>
  <c r="I686" i="10"/>
  <c r="I688" i="10"/>
  <c r="I690" i="10"/>
  <c r="I692" i="10"/>
  <c r="I694" i="10"/>
  <c r="I696" i="10"/>
  <c r="I8" i="10"/>
  <c r="I10" i="10"/>
  <c r="I12" i="10"/>
  <c r="I13" i="10"/>
  <c r="I15" i="10"/>
  <c r="I17" i="10"/>
  <c r="I19" i="10"/>
  <c r="I21" i="10"/>
  <c r="I23" i="10"/>
  <c r="I25" i="10"/>
  <c r="I27" i="10"/>
  <c r="I29" i="10"/>
  <c r="I31" i="10"/>
  <c r="I33" i="10"/>
  <c r="I35" i="10"/>
  <c r="I37" i="10"/>
  <c r="I39" i="10"/>
  <c r="I41" i="10"/>
  <c r="I43" i="10"/>
  <c r="I45" i="10"/>
  <c r="I47" i="10"/>
  <c r="I49" i="10"/>
  <c r="I51" i="10"/>
  <c r="I53" i="10"/>
  <c r="I55" i="10"/>
  <c r="I57" i="10"/>
  <c r="I59" i="10"/>
  <c r="I61" i="10"/>
  <c r="I63" i="10"/>
  <c r="I65" i="10"/>
  <c r="I67" i="10"/>
  <c r="I69" i="10"/>
  <c r="I71" i="10"/>
  <c r="I73" i="10"/>
  <c r="I75" i="10"/>
  <c r="I77" i="10"/>
  <c r="I79" i="10"/>
  <c r="I81" i="10"/>
  <c r="I83" i="10"/>
  <c r="I85" i="10"/>
  <c r="I87" i="10"/>
  <c r="I89" i="10"/>
  <c r="I91" i="10"/>
  <c r="I93" i="10"/>
  <c r="I95" i="10"/>
  <c r="I97" i="10"/>
  <c r="I99" i="10"/>
  <c r="I101" i="10"/>
  <c r="I103" i="10"/>
  <c r="I105" i="10"/>
  <c r="I107" i="10"/>
  <c r="I109" i="10"/>
  <c r="I111" i="10"/>
  <c r="I113" i="10"/>
  <c r="I115" i="10"/>
  <c r="I117" i="10"/>
  <c r="I119" i="10"/>
  <c r="I121" i="10"/>
  <c r="I123" i="10"/>
  <c r="I125" i="10"/>
  <c r="I127" i="10"/>
  <c r="I129" i="10"/>
  <c r="I131" i="10"/>
  <c r="I133" i="10"/>
  <c r="I135" i="10"/>
  <c r="I137" i="10"/>
  <c r="I139" i="10"/>
  <c r="I141" i="10"/>
  <c r="I143" i="10"/>
  <c r="I145" i="10"/>
  <c r="I147" i="10"/>
  <c r="I149" i="10"/>
  <c r="I151" i="10"/>
  <c r="I153" i="10"/>
  <c r="I155" i="10"/>
  <c r="I157" i="10"/>
  <c r="I159" i="10"/>
  <c r="I161" i="10"/>
  <c r="I163" i="10"/>
  <c r="I165" i="10"/>
  <c r="I167" i="10"/>
  <c r="I169" i="10"/>
  <c r="I171" i="10"/>
  <c r="I173" i="10"/>
  <c r="I175" i="10"/>
  <c r="I177" i="10"/>
  <c r="I179" i="10"/>
  <c r="I181" i="10"/>
  <c r="I183" i="10"/>
  <c r="I185" i="10"/>
  <c r="I187" i="10"/>
  <c r="I189" i="10"/>
  <c r="I191" i="10"/>
  <c r="I193" i="10"/>
  <c r="I195" i="10"/>
  <c r="I197" i="10"/>
  <c r="I199" i="10"/>
  <c r="I201" i="10"/>
  <c r="I203" i="10"/>
  <c r="I205" i="10"/>
  <c r="I207" i="10"/>
  <c r="I209" i="10"/>
  <c r="I211" i="10"/>
  <c r="I213" i="10"/>
  <c r="I215" i="10"/>
  <c r="I217" i="10"/>
  <c r="I219" i="10"/>
  <c r="I220" i="10"/>
  <c r="I222" i="10"/>
  <c r="I224" i="10"/>
  <c r="I226" i="10"/>
  <c r="I228" i="10"/>
  <c r="I230" i="10"/>
  <c r="I232" i="10"/>
  <c r="I234" i="10"/>
  <c r="I236" i="10"/>
  <c r="I238" i="10"/>
  <c r="I240" i="10"/>
  <c r="I242" i="10"/>
  <c r="I244" i="10"/>
  <c r="I246" i="10"/>
  <c r="I248" i="10"/>
  <c r="I250" i="10"/>
  <c r="I252" i="10"/>
  <c r="I254" i="10"/>
  <c r="I256" i="10"/>
  <c r="I258" i="10"/>
  <c r="I260" i="10"/>
  <c r="I262" i="10"/>
  <c r="I264" i="10"/>
  <c r="I266" i="10"/>
  <c r="I268" i="10"/>
  <c r="I270" i="10"/>
  <c r="I272" i="10"/>
  <c r="I274" i="10"/>
  <c r="I276" i="10"/>
  <c r="I278" i="10"/>
  <c r="I280" i="10"/>
  <c r="I282" i="10"/>
  <c r="I284" i="10"/>
  <c r="I286" i="10"/>
  <c r="I288" i="10"/>
  <c r="I290" i="10"/>
  <c r="I292" i="10"/>
  <c r="I294" i="10"/>
  <c r="I296" i="10"/>
  <c r="I298" i="10"/>
  <c r="I300" i="10"/>
  <c r="I302" i="10"/>
  <c r="I304" i="10"/>
  <c r="I306" i="10"/>
  <c r="I308" i="10"/>
  <c r="I310" i="10"/>
  <c r="I312" i="10"/>
  <c r="I314" i="10"/>
  <c r="I316" i="10"/>
  <c r="I318" i="10"/>
  <c r="I320" i="10"/>
  <c r="I322" i="10"/>
  <c r="I324" i="10"/>
  <c r="I326" i="10"/>
  <c r="I328" i="10"/>
  <c r="I330" i="10"/>
  <c r="I332" i="10"/>
  <c r="I334" i="10"/>
  <c r="I336" i="10"/>
  <c r="I338" i="10"/>
  <c r="I340" i="10"/>
  <c r="I342" i="10"/>
  <c r="I344" i="10"/>
  <c r="I346" i="10"/>
  <c r="I348" i="10"/>
  <c r="I350" i="10"/>
  <c r="I352" i="10"/>
  <c r="I354" i="10"/>
  <c r="I356" i="10"/>
  <c r="I358" i="10"/>
  <c r="I360" i="10"/>
  <c r="I362" i="10"/>
  <c r="I364" i="10"/>
  <c r="I366" i="10"/>
  <c r="I368" i="10"/>
  <c r="I370" i="10"/>
  <c r="I372" i="10"/>
  <c r="I374" i="10"/>
  <c r="I376" i="10"/>
  <c r="I378" i="10"/>
  <c r="I380" i="10"/>
  <c r="I382" i="10"/>
  <c r="I384" i="10"/>
  <c r="I386" i="10"/>
  <c r="I388" i="10"/>
  <c r="I390" i="10"/>
  <c r="I392" i="10"/>
  <c r="I394" i="10"/>
  <c r="I396" i="10"/>
  <c r="I398" i="10"/>
  <c r="I400" i="10"/>
  <c r="I402" i="10"/>
  <c r="I404" i="10"/>
  <c r="I406" i="10"/>
  <c r="I408" i="10"/>
  <c r="I410" i="10"/>
  <c r="I412" i="10"/>
  <c r="I414" i="10"/>
  <c r="I416" i="10"/>
  <c r="I418" i="10"/>
  <c r="I420" i="10"/>
  <c r="I422" i="10"/>
  <c r="I424" i="10"/>
  <c r="I426" i="10"/>
  <c r="I428" i="10"/>
  <c r="I430" i="10"/>
  <c r="I432" i="10"/>
  <c r="I434" i="10"/>
  <c r="I436" i="10"/>
  <c r="I438" i="10"/>
  <c r="I440" i="10"/>
  <c r="I442" i="10"/>
  <c r="I444" i="10"/>
  <c r="I446" i="10"/>
  <c r="I448" i="10"/>
  <c r="I450" i="10"/>
  <c r="I452" i="10"/>
  <c r="I454" i="10"/>
  <c r="I456" i="10"/>
  <c r="I458" i="10"/>
  <c r="I460" i="10"/>
  <c r="I462" i="10"/>
  <c r="I464" i="10"/>
  <c r="I466" i="10"/>
  <c r="I468" i="10"/>
  <c r="I470" i="10"/>
  <c r="I472" i="10"/>
  <c r="I474" i="10"/>
  <c r="I476" i="10"/>
  <c r="I478" i="10"/>
  <c r="I480" i="10"/>
  <c r="I482" i="10"/>
  <c r="I484" i="10"/>
  <c r="I486" i="10"/>
  <c r="I488" i="10"/>
  <c r="I490" i="10"/>
  <c r="I492" i="10"/>
  <c r="I494" i="10"/>
  <c r="I496" i="10"/>
  <c r="I498" i="10"/>
  <c r="I500" i="10"/>
  <c r="I502" i="10"/>
  <c r="I504" i="10"/>
  <c r="I506" i="10"/>
  <c r="I508" i="10"/>
  <c r="I510" i="10"/>
  <c r="I512" i="10"/>
  <c r="I514" i="10"/>
  <c r="I516" i="10"/>
  <c r="I518" i="10"/>
  <c r="I520" i="10"/>
  <c r="I522" i="10"/>
  <c r="I524" i="10"/>
  <c r="I526" i="10"/>
  <c r="I528" i="10"/>
  <c r="I530" i="10"/>
  <c r="I532" i="10"/>
  <c r="I534" i="10"/>
  <c r="I536" i="10"/>
  <c r="I538" i="10"/>
  <c r="I540" i="10"/>
  <c r="I542" i="10"/>
  <c r="I544" i="10"/>
  <c r="I546" i="10"/>
  <c r="I548" i="10"/>
  <c r="I550" i="10"/>
  <c r="I552" i="10"/>
  <c r="I554" i="10"/>
  <c r="I556" i="10"/>
  <c r="I558" i="10"/>
  <c r="I560" i="10"/>
  <c r="I562" i="10"/>
  <c r="I564" i="10"/>
  <c r="I566" i="10"/>
  <c r="I568" i="10"/>
  <c r="I570" i="10"/>
  <c r="I572" i="10"/>
  <c r="I574" i="10"/>
  <c r="I576" i="10"/>
  <c r="I578" i="10"/>
  <c r="I580" i="10"/>
  <c r="I582" i="10"/>
  <c r="I584" i="10"/>
  <c r="I586" i="10"/>
  <c r="I588" i="10"/>
  <c r="I590" i="10"/>
  <c r="I592" i="10"/>
  <c r="I594" i="10"/>
  <c r="I596" i="10"/>
  <c r="I598" i="10"/>
  <c r="I600" i="10"/>
  <c r="I602" i="10"/>
  <c r="I604" i="10"/>
  <c r="I606" i="10"/>
  <c r="I608" i="10"/>
  <c r="I610" i="10"/>
  <c r="I612" i="10"/>
  <c r="I614" i="10"/>
  <c r="I616" i="10"/>
  <c r="I618" i="10"/>
  <c r="I620" i="10"/>
  <c r="I622" i="10"/>
  <c r="I624" i="10"/>
  <c r="I626" i="10"/>
  <c r="I628" i="10"/>
  <c r="I630" i="10"/>
  <c r="I632" i="10"/>
  <c r="I634" i="10"/>
  <c r="I636" i="10"/>
  <c r="I638" i="10"/>
  <c r="I640" i="10"/>
  <c r="I642" i="10"/>
  <c r="I644" i="10"/>
  <c r="I646" i="10"/>
  <c r="I647" i="10"/>
  <c r="I649" i="10"/>
  <c r="I651" i="10"/>
  <c r="I653" i="10"/>
  <c r="I655" i="10"/>
  <c r="I657" i="10"/>
  <c r="I659" i="10"/>
  <c r="I661" i="10"/>
  <c r="I663" i="10"/>
  <c r="I665" i="10"/>
  <c r="I667" i="10"/>
  <c r="I669" i="10"/>
  <c r="I671" i="10"/>
  <c r="I673" i="10"/>
  <c r="I675" i="10"/>
  <c r="I677" i="10"/>
  <c r="I679" i="10"/>
  <c r="I681" i="10"/>
  <c r="I683" i="10"/>
  <c r="I685" i="10"/>
  <c r="I687" i="10"/>
  <c r="I689" i="10"/>
  <c r="I691" i="10"/>
  <c r="I693" i="10"/>
  <c r="I695" i="10"/>
  <c r="I8" i="56"/>
  <c r="C13" i="27"/>
  <c r="F7" i="56"/>
  <c r="D5" i="56"/>
  <c r="G6" i="56"/>
  <c r="C6" i="56"/>
  <c r="J7" i="56"/>
  <c r="H9" i="56"/>
  <c r="F13" i="56"/>
  <c r="B13" i="27"/>
  <c r="D13" i="27"/>
  <c r="L13" i="27"/>
  <c r="H5" i="56"/>
  <c r="E6" i="56"/>
  <c r="I6" i="56"/>
  <c r="D7" i="56"/>
  <c r="H7" i="56"/>
  <c r="E8" i="56"/>
  <c r="D9" i="56"/>
  <c r="D10" i="56"/>
  <c r="D51" i="11"/>
  <c r="G51" i="11"/>
  <c r="F5" i="56"/>
  <c r="J5" i="56"/>
  <c r="D6" i="56"/>
  <c r="F6" i="56"/>
  <c r="H6" i="56"/>
  <c r="J6" i="56"/>
  <c r="C7" i="56"/>
  <c r="E7" i="56"/>
  <c r="G7" i="56"/>
  <c r="I7" i="56"/>
  <c r="C8" i="56"/>
  <c r="G8" i="56"/>
  <c r="F9" i="56"/>
  <c r="J9" i="56"/>
  <c r="H11" i="56"/>
  <c r="D15" i="56"/>
  <c r="E13" i="27"/>
  <c r="G13" i="27"/>
  <c r="I13" i="27"/>
  <c r="K13" i="27"/>
  <c r="F13" i="27"/>
  <c r="H13" i="27"/>
  <c r="J13" i="27"/>
  <c r="D8" i="56"/>
  <c r="F8" i="56"/>
  <c r="H8" i="56"/>
  <c r="J8" i="56"/>
  <c r="C9" i="56"/>
  <c r="E9" i="56"/>
  <c r="G9" i="56"/>
  <c r="I9" i="56"/>
  <c r="H10" i="56"/>
  <c r="G12" i="56"/>
  <c r="E14" i="56"/>
  <c r="G13" i="21"/>
  <c r="E13" i="21"/>
  <c r="F13" i="21"/>
  <c r="D13" i="21"/>
  <c r="E7" i="10"/>
  <c r="E9" i="10"/>
  <c r="E11" i="10"/>
  <c r="E14" i="10"/>
  <c r="E16" i="10"/>
  <c r="E18" i="10"/>
  <c r="E20" i="10"/>
  <c r="E22" i="10"/>
  <c r="E24" i="10"/>
  <c r="E26" i="10"/>
  <c r="E28" i="10"/>
  <c r="E30" i="10"/>
  <c r="E32" i="10"/>
  <c r="E34" i="10"/>
  <c r="E36" i="10"/>
  <c r="E38" i="10"/>
  <c r="E40" i="10"/>
  <c r="E42" i="10"/>
  <c r="E44" i="10"/>
  <c r="E46" i="10"/>
  <c r="E48" i="10"/>
  <c r="E50" i="10"/>
  <c r="E52" i="10"/>
  <c r="E54" i="10"/>
  <c r="E56" i="10"/>
  <c r="E58" i="10"/>
  <c r="E60" i="10"/>
  <c r="E62" i="10"/>
  <c r="E64" i="10"/>
  <c r="E66" i="10"/>
  <c r="E68" i="10"/>
  <c r="E70" i="10"/>
  <c r="E72" i="10"/>
  <c r="E74" i="10"/>
  <c r="E76" i="10"/>
  <c r="E78" i="10"/>
  <c r="E80" i="10"/>
  <c r="E82" i="10"/>
  <c r="E84" i="10"/>
  <c r="E86" i="10"/>
  <c r="E88" i="10"/>
  <c r="E90" i="10"/>
  <c r="E92" i="10"/>
  <c r="E94" i="10"/>
  <c r="E96" i="10"/>
  <c r="E98" i="10"/>
  <c r="E100" i="10"/>
  <c r="E102" i="10"/>
  <c r="E104" i="10"/>
  <c r="E106" i="10"/>
  <c r="E108" i="10"/>
  <c r="E110" i="10"/>
  <c r="E112" i="10"/>
  <c r="E114" i="10"/>
  <c r="E116" i="10"/>
  <c r="E118" i="10"/>
  <c r="E120" i="10"/>
  <c r="E122" i="10"/>
  <c r="E124" i="10"/>
  <c r="E126" i="10"/>
  <c r="E128" i="10"/>
  <c r="E130" i="10"/>
  <c r="E132" i="10"/>
  <c r="E134" i="10"/>
  <c r="E136" i="10"/>
  <c r="E138" i="10"/>
  <c r="E140" i="10"/>
  <c r="E142" i="10"/>
  <c r="E144" i="10"/>
  <c r="E146" i="10"/>
  <c r="E148" i="10"/>
  <c r="E150" i="10"/>
  <c r="E152" i="10"/>
  <c r="E154" i="10"/>
  <c r="E156" i="10"/>
  <c r="E158" i="10"/>
  <c r="E160" i="10"/>
  <c r="E162" i="10"/>
  <c r="E164" i="10"/>
  <c r="E166" i="10"/>
  <c r="E168" i="10"/>
  <c r="E170" i="10"/>
  <c r="E172" i="10"/>
  <c r="E174" i="10"/>
  <c r="E176" i="10"/>
  <c r="E178" i="10"/>
  <c r="E180" i="10"/>
  <c r="E182" i="10"/>
  <c r="E184" i="10"/>
  <c r="E186" i="10"/>
  <c r="E188" i="10"/>
  <c r="E190" i="10"/>
  <c r="E192" i="10"/>
  <c r="E194" i="10"/>
  <c r="E196" i="10"/>
  <c r="E198" i="10"/>
  <c r="E200" i="10"/>
  <c r="E202" i="10"/>
  <c r="E204" i="10"/>
  <c r="E206" i="10"/>
  <c r="E208" i="10"/>
  <c r="E210" i="10"/>
  <c r="E212" i="10"/>
  <c r="E214" i="10"/>
  <c r="E216" i="10"/>
  <c r="E218" i="10"/>
  <c r="E221" i="10"/>
  <c r="E223" i="10"/>
  <c r="E225" i="10"/>
  <c r="E227" i="10"/>
  <c r="E229" i="10"/>
  <c r="E231" i="10"/>
  <c r="E233" i="10"/>
  <c r="E235" i="10"/>
  <c r="E237" i="10"/>
  <c r="E239" i="10"/>
  <c r="E241" i="10"/>
  <c r="E243" i="10"/>
  <c r="E245" i="10"/>
  <c r="E247" i="10"/>
  <c r="E249" i="10"/>
  <c r="E251" i="10"/>
  <c r="E253" i="10"/>
  <c r="E255" i="10"/>
  <c r="E257" i="10"/>
  <c r="E259" i="10"/>
  <c r="E261" i="10"/>
  <c r="E263" i="10"/>
  <c r="E265" i="10"/>
  <c r="E267" i="10"/>
  <c r="E269" i="10"/>
  <c r="E271" i="10"/>
  <c r="E273" i="10"/>
  <c r="E275" i="10"/>
  <c r="E277" i="10"/>
  <c r="E279" i="10"/>
  <c r="E281" i="10"/>
  <c r="E283" i="10"/>
  <c r="E285" i="10"/>
  <c r="E287" i="10"/>
  <c r="E289" i="10"/>
  <c r="E291" i="10"/>
  <c r="E293" i="10"/>
  <c r="E295" i="10"/>
  <c r="E297" i="10"/>
  <c r="E299" i="10"/>
  <c r="E301" i="10"/>
  <c r="E303" i="10"/>
  <c r="E305" i="10"/>
  <c r="E307" i="10"/>
  <c r="E309" i="10"/>
  <c r="E311" i="10"/>
  <c r="E313" i="10"/>
  <c r="E315" i="10"/>
  <c r="E317" i="10"/>
  <c r="E319" i="10"/>
  <c r="E321" i="10"/>
  <c r="E323" i="10"/>
  <c r="E325" i="10"/>
  <c r="E327" i="10"/>
  <c r="E329" i="10"/>
  <c r="E331" i="10"/>
  <c r="E333" i="10"/>
  <c r="E335" i="10"/>
  <c r="E337" i="10"/>
  <c r="E339" i="10"/>
  <c r="E341" i="10"/>
  <c r="E343" i="10"/>
  <c r="E345" i="10"/>
  <c r="E347" i="10"/>
  <c r="E349" i="10"/>
  <c r="E351" i="10"/>
  <c r="E353" i="10"/>
  <c r="E355" i="10"/>
  <c r="E357" i="10"/>
  <c r="E359" i="10"/>
  <c r="E361" i="10"/>
  <c r="E363" i="10"/>
  <c r="E365" i="10"/>
  <c r="E367" i="10"/>
  <c r="E369" i="10"/>
  <c r="E371" i="10"/>
  <c r="E373" i="10"/>
  <c r="E375" i="10"/>
  <c r="E377" i="10"/>
  <c r="E379" i="10"/>
  <c r="E381" i="10"/>
  <c r="E383" i="10"/>
  <c r="E385" i="10"/>
  <c r="E387" i="10"/>
  <c r="E389" i="10"/>
  <c r="E391" i="10"/>
  <c r="E393" i="10"/>
  <c r="E395" i="10"/>
  <c r="E397" i="10"/>
  <c r="E399" i="10"/>
  <c r="E401" i="10"/>
  <c r="E403" i="10"/>
  <c r="E405" i="10"/>
  <c r="E407" i="10"/>
  <c r="E409" i="10"/>
  <c r="E411" i="10"/>
  <c r="E413" i="10"/>
  <c r="E415" i="10"/>
  <c r="E417" i="10"/>
  <c r="E419" i="10"/>
  <c r="E421" i="10"/>
  <c r="E423" i="10"/>
  <c r="E425" i="10"/>
  <c r="E427" i="10"/>
  <c r="E429" i="10"/>
  <c r="E431" i="10"/>
  <c r="E433" i="10"/>
  <c r="E435" i="10"/>
  <c r="E437" i="10"/>
  <c r="E439" i="10"/>
  <c r="E441" i="10"/>
  <c r="E443" i="10"/>
  <c r="E445" i="10"/>
  <c r="E447" i="10"/>
  <c r="E449" i="10"/>
  <c r="E451" i="10"/>
  <c r="E453" i="10"/>
  <c r="E455" i="10"/>
  <c r="E457" i="10"/>
  <c r="E459" i="10"/>
  <c r="E461" i="10"/>
  <c r="E463" i="10"/>
  <c r="E465" i="10"/>
  <c r="E467" i="10"/>
  <c r="E469" i="10"/>
  <c r="E471" i="10"/>
  <c r="E473" i="10"/>
  <c r="E475" i="10"/>
  <c r="E477" i="10"/>
  <c r="E479" i="10"/>
  <c r="E481" i="10"/>
  <c r="E483" i="10"/>
  <c r="E485" i="10"/>
  <c r="E487" i="10"/>
  <c r="E489" i="10"/>
  <c r="E491" i="10"/>
  <c r="E493" i="10"/>
  <c r="E495" i="10"/>
  <c r="E497" i="10"/>
  <c r="E499" i="10"/>
  <c r="E501" i="10"/>
  <c r="E503" i="10"/>
  <c r="E505" i="10"/>
  <c r="E507" i="10"/>
  <c r="E509" i="10"/>
  <c r="E511" i="10"/>
  <c r="E513" i="10"/>
  <c r="E515" i="10"/>
  <c r="E517" i="10"/>
  <c r="E519" i="10"/>
  <c r="E521" i="10"/>
  <c r="E523" i="10"/>
  <c r="E525" i="10"/>
  <c r="E527" i="10"/>
  <c r="E529" i="10"/>
  <c r="E531" i="10"/>
  <c r="E533" i="10"/>
  <c r="E535" i="10"/>
  <c r="E537" i="10"/>
  <c r="E539" i="10"/>
  <c r="E541" i="10"/>
  <c r="E543" i="10"/>
  <c r="E545" i="10"/>
  <c r="E547" i="10"/>
  <c r="E549" i="10"/>
  <c r="E551" i="10"/>
  <c r="E553" i="10"/>
  <c r="E555" i="10"/>
  <c r="E557" i="10"/>
  <c r="E559" i="10"/>
  <c r="E561" i="10"/>
  <c r="E563" i="10"/>
  <c r="E565" i="10"/>
  <c r="E567" i="10"/>
  <c r="E569" i="10"/>
  <c r="E571" i="10"/>
  <c r="E573" i="10"/>
  <c r="E575" i="10"/>
  <c r="E577" i="10"/>
  <c r="E579" i="10"/>
  <c r="E581" i="10"/>
  <c r="E583" i="10"/>
  <c r="E585" i="10"/>
  <c r="E587" i="10"/>
  <c r="E589" i="10"/>
  <c r="E591" i="10"/>
  <c r="E593" i="10"/>
  <c r="E595" i="10"/>
  <c r="E597" i="10"/>
  <c r="E599" i="10"/>
  <c r="E601" i="10"/>
  <c r="E603" i="10"/>
  <c r="E605" i="10"/>
  <c r="E607" i="10"/>
  <c r="E609" i="10"/>
  <c r="E611" i="10"/>
  <c r="E613" i="10"/>
  <c r="E615" i="10"/>
  <c r="E617" i="10"/>
  <c r="E619" i="10"/>
  <c r="E621" i="10"/>
  <c r="E623" i="10"/>
  <c r="E625" i="10"/>
  <c r="E627" i="10"/>
  <c r="E629" i="10"/>
  <c r="E631" i="10"/>
  <c r="E633" i="10"/>
  <c r="E635" i="10"/>
  <c r="E637" i="10"/>
  <c r="E639" i="10"/>
  <c r="E641" i="10"/>
  <c r="E643" i="10"/>
  <c r="E645" i="10"/>
  <c r="E648" i="10"/>
  <c r="E650" i="10"/>
  <c r="E652" i="10"/>
  <c r="E654" i="10"/>
  <c r="E656" i="10"/>
  <c r="E658" i="10"/>
  <c r="E660" i="10"/>
  <c r="E662" i="10"/>
  <c r="E664" i="10"/>
  <c r="E666" i="10"/>
  <c r="E668" i="10"/>
  <c r="E670" i="10"/>
  <c r="E672" i="10"/>
  <c r="E674" i="10"/>
  <c r="E676" i="10"/>
  <c r="E678" i="10"/>
  <c r="E680" i="10"/>
  <c r="E682" i="10"/>
  <c r="E684" i="10"/>
  <c r="E686" i="10"/>
  <c r="E688" i="10"/>
  <c r="E690" i="10"/>
  <c r="E692" i="10"/>
  <c r="E694" i="10"/>
  <c r="E696" i="10"/>
  <c r="E698" i="10"/>
  <c r="E700" i="10"/>
  <c r="E702" i="10"/>
  <c r="E704" i="10"/>
  <c r="E706" i="10"/>
  <c r="E708" i="10"/>
  <c r="E710" i="10"/>
  <c r="E712" i="10"/>
  <c r="E714" i="10"/>
  <c r="E716" i="10"/>
  <c r="E718" i="10"/>
  <c r="E720" i="10"/>
  <c r="E722" i="10"/>
  <c r="E724" i="10"/>
  <c r="E726" i="10"/>
  <c r="E728" i="10"/>
  <c r="E730" i="10"/>
  <c r="E732" i="10"/>
  <c r="E734" i="10"/>
  <c r="E736" i="10"/>
  <c r="E738" i="10"/>
  <c r="E740" i="10"/>
  <c r="E742" i="10"/>
  <c r="E744" i="10"/>
  <c r="E746" i="10"/>
  <c r="E748" i="10"/>
  <c r="E750" i="10"/>
  <c r="E752" i="10"/>
  <c r="E754" i="10"/>
  <c r="E756" i="10"/>
  <c r="E758" i="10"/>
  <c r="E760" i="10"/>
  <c r="E762" i="10"/>
  <c r="E764" i="10"/>
  <c r="E766" i="10"/>
  <c r="E768" i="10"/>
  <c r="E770" i="10"/>
  <c r="E772" i="10"/>
  <c r="E774" i="10"/>
  <c r="E776" i="10"/>
  <c r="E778" i="10"/>
  <c r="E780" i="10"/>
  <c r="E782" i="10"/>
  <c r="E784" i="10"/>
  <c r="E786" i="10"/>
  <c r="E788" i="10"/>
  <c r="E790" i="10"/>
  <c r="E792" i="10"/>
  <c r="E794" i="10"/>
  <c r="E796" i="10"/>
  <c r="E798" i="10"/>
  <c r="E800" i="10"/>
  <c r="E802" i="10"/>
  <c r="E804" i="10"/>
  <c r="E806" i="10"/>
  <c r="E808" i="10"/>
  <c r="E810" i="10"/>
  <c r="E812" i="10"/>
  <c r="E814" i="10"/>
  <c r="E816" i="10"/>
  <c r="E818" i="10"/>
  <c r="E820" i="10"/>
  <c r="E822" i="10"/>
  <c r="E824" i="10"/>
  <c r="E826" i="10"/>
  <c r="E828" i="10"/>
  <c r="E830" i="10"/>
  <c r="E832" i="10"/>
  <c r="E834" i="10"/>
  <c r="E836" i="10"/>
  <c r="E838" i="10"/>
  <c r="E840" i="10"/>
  <c r="E842" i="10"/>
  <c r="E844" i="10"/>
  <c r="E846" i="10"/>
  <c r="E848" i="10"/>
  <c r="E850" i="10"/>
  <c r="E852" i="10"/>
  <c r="E854" i="10"/>
  <c r="E856" i="10"/>
  <c r="E858" i="10"/>
  <c r="E860" i="10"/>
  <c r="E862" i="10"/>
  <c r="E864" i="10"/>
  <c r="E866" i="10"/>
  <c r="E868" i="10"/>
  <c r="E870" i="10"/>
  <c r="E872" i="10"/>
  <c r="E874" i="10"/>
  <c r="E876" i="10"/>
  <c r="E878" i="10"/>
  <c r="E880" i="10"/>
  <c r="E882" i="10"/>
  <c r="E884" i="10"/>
  <c r="E886" i="10"/>
  <c r="E888" i="10"/>
  <c r="E890" i="10"/>
  <c r="E892" i="10"/>
  <c r="E894" i="10"/>
  <c r="E896" i="10"/>
  <c r="E898" i="10"/>
  <c r="E900" i="10"/>
  <c r="E902" i="10"/>
  <c r="E904" i="10"/>
  <c r="E906" i="10"/>
  <c r="E908" i="10"/>
  <c r="E910" i="10"/>
  <c r="E912" i="10"/>
  <c r="E914" i="10"/>
  <c r="E916" i="10"/>
  <c r="E918" i="10"/>
  <c r="E920" i="10"/>
  <c r="E922" i="10"/>
  <c r="E924" i="10"/>
  <c r="E926" i="10"/>
  <c r="E928" i="10"/>
  <c r="E930" i="10"/>
  <c r="E932" i="10"/>
  <c r="E934" i="10"/>
  <c r="E936" i="10"/>
  <c r="E938" i="10"/>
  <c r="E940" i="10"/>
  <c r="E942" i="10"/>
  <c r="E944" i="10"/>
  <c r="E946" i="10"/>
  <c r="E948" i="10"/>
  <c r="E950" i="10"/>
  <c r="E952" i="10"/>
  <c r="E954" i="10"/>
  <c r="E956" i="10"/>
  <c r="E958" i="10"/>
  <c r="E960" i="10"/>
  <c r="E962" i="10"/>
  <c r="E964" i="10"/>
  <c r="E966" i="10"/>
  <c r="E968" i="10"/>
  <c r="E970" i="10"/>
  <c r="E972" i="10"/>
  <c r="E974" i="10"/>
  <c r="E976" i="10"/>
  <c r="E978" i="10"/>
  <c r="E980" i="10"/>
  <c r="E982" i="10"/>
  <c r="E984" i="10"/>
  <c r="E986" i="10"/>
  <c r="E988" i="10"/>
  <c r="E990" i="10"/>
  <c r="E992" i="10"/>
  <c r="E994" i="10"/>
  <c r="E996" i="10"/>
  <c r="E998" i="10"/>
  <c r="E1000" i="10"/>
  <c r="E1002" i="10"/>
  <c r="E1004" i="10"/>
  <c r="E1006" i="10"/>
  <c r="E1008" i="10"/>
  <c r="E1010" i="10"/>
  <c r="E1012" i="10"/>
  <c r="E1014" i="10"/>
  <c r="E1016" i="10"/>
  <c r="E1018" i="10"/>
  <c r="E1020" i="10"/>
  <c r="E1022" i="10"/>
  <c r="E1024" i="10"/>
  <c r="E1026" i="10"/>
  <c r="E1028" i="10"/>
  <c r="E1030" i="10"/>
  <c r="E1032" i="10"/>
  <c r="E1034" i="10"/>
  <c r="E1036" i="10"/>
  <c r="E1038" i="10"/>
  <c r="E1040" i="10"/>
  <c r="E1042" i="10"/>
  <c r="E1044" i="10"/>
  <c r="E1046" i="10"/>
  <c r="E1048" i="10"/>
  <c r="E1050" i="10"/>
  <c r="E1052" i="10"/>
  <c r="E1054" i="10"/>
  <c r="E1056" i="10"/>
  <c r="E1058" i="10"/>
  <c r="E1060" i="10"/>
  <c r="E1062" i="10"/>
  <c r="E1064" i="10"/>
  <c r="E1066" i="10"/>
  <c r="E1068" i="10"/>
  <c r="E1070" i="10"/>
  <c r="E1072" i="10"/>
  <c r="E1074" i="10"/>
  <c r="E1076" i="10"/>
  <c r="E1078" i="10"/>
  <c r="E1080" i="10"/>
  <c r="E1082" i="10"/>
  <c r="E1084" i="10"/>
  <c r="E1086" i="10"/>
  <c r="E1088" i="10"/>
  <c r="E1090" i="10"/>
  <c r="E1092" i="10"/>
  <c r="E1094" i="10"/>
  <c r="E1096" i="10"/>
  <c r="E1098" i="10"/>
  <c r="E1100" i="10"/>
  <c r="E1102" i="10"/>
  <c r="E1104" i="10"/>
  <c r="E1106" i="10"/>
  <c r="E1108" i="10"/>
  <c r="E1110" i="10"/>
  <c r="E1112" i="10"/>
  <c r="E1114" i="10"/>
  <c r="E1116" i="10"/>
  <c r="E1118" i="10"/>
  <c r="E1120" i="10"/>
  <c r="E1122" i="10"/>
  <c r="E1124" i="10"/>
  <c r="E1126" i="10"/>
  <c r="E1128" i="10"/>
  <c r="E1130" i="10"/>
  <c r="E1132" i="10"/>
  <c r="E1134" i="10"/>
  <c r="E1136" i="10"/>
  <c r="E1138" i="10"/>
  <c r="E1140" i="10"/>
  <c r="E1142" i="10"/>
  <c r="E1144" i="10"/>
  <c r="E1146" i="10"/>
  <c r="E1148" i="10"/>
  <c r="E1150" i="10"/>
  <c r="E1152" i="10"/>
  <c r="E1155" i="10"/>
  <c r="E1157" i="10"/>
  <c r="E6" i="10"/>
  <c r="E8" i="10"/>
  <c r="E10" i="10"/>
  <c r="E12" i="10"/>
  <c r="E13" i="10"/>
  <c r="E15" i="10"/>
  <c r="E17" i="10"/>
  <c r="E19" i="10"/>
  <c r="E21" i="10"/>
  <c r="E23" i="10"/>
  <c r="E25" i="10"/>
  <c r="E27" i="10"/>
  <c r="E29" i="10"/>
  <c r="E31" i="10"/>
  <c r="E33" i="10"/>
  <c r="E35" i="10"/>
  <c r="E37" i="10"/>
  <c r="E39" i="10"/>
  <c r="E41" i="10"/>
  <c r="E43" i="10"/>
  <c r="E45" i="10"/>
  <c r="E47" i="10"/>
  <c r="E49" i="10"/>
  <c r="E51" i="10"/>
  <c r="E53" i="10"/>
  <c r="E55" i="10"/>
  <c r="E57" i="10"/>
  <c r="E59" i="10"/>
  <c r="E61" i="10"/>
  <c r="E63" i="10"/>
  <c r="E65" i="10"/>
  <c r="E67" i="10"/>
  <c r="E69" i="10"/>
  <c r="E71" i="10"/>
  <c r="E73" i="10"/>
  <c r="E75" i="10"/>
  <c r="E77" i="10"/>
  <c r="E79" i="10"/>
  <c r="E81" i="10"/>
  <c r="E83" i="10"/>
  <c r="E85" i="10"/>
  <c r="E87" i="10"/>
  <c r="E89" i="10"/>
  <c r="E91" i="10"/>
  <c r="E93" i="10"/>
  <c r="E95" i="10"/>
  <c r="E97" i="10"/>
  <c r="E99" i="10"/>
  <c r="E101" i="10"/>
  <c r="E103" i="10"/>
  <c r="E105" i="10"/>
  <c r="E107" i="10"/>
  <c r="E109" i="10"/>
  <c r="E111" i="10"/>
  <c r="E113" i="10"/>
  <c r="E115" i="10"/>
  <c r="E117" i="10"/>
  <c r="E119" i="10"/>
  <c r="E121" i="10"/>
  <c r="E123" i="10"/>
  <c r="E125" i="10"/>
  <c r="E127" i="10"/>
  <c r="E129" i="10"/>
  <c r="E131" i="10"/>
  <c r="E133" i="10"/>
  <c r="E135" i="10"/>
  <c r="E137" i="10"/>
  <c r="E139" i="10"/>
  <c r="E141" i="10"/>
  <c r="E143" i="10"/>
  <c r="E145" i="10"/>
  <c r="E147" i="10"/>
  <c r="E149" i="10"/>
  <c r="E151" i="10"/>
  <c r="E153" i="10"/>
  <c r="E155" i="10"/>
  <c r="E157" i="10"/>
  <c r="E159" i="10"/>
  <c r="E161" i="10"/>
  <c r="E163" i="10"/>
  <c r="E165" i="10"/>
  <c r="E167" i="10"/>
  <c r="E169" i="10"/>
  <c r="E171" i="10"/>
  <c r="E173" i="10"/>
  <c r="E175" i="10"/>
  <c r="E177" i="10"/>
  <c r="E179" i="10"/>
  <c r="E181" i="10"/>
  <c r="E183" i="10"/>
  <c r="E185" i="10"/>
  <c r="E187" i="10"/>
  <c r="E189" i="10"/>
  <c r="E191" i="10"/>
  <c r="E193" i="10"/>
  <c r="E195" i="10"/>
  <c r="E197" i="10"/>
  <c r="E199" i="10"/>
  <c r="E201" i="10"/>
  <c r="E203" i="10"/>
  <c r="E205" i="10"/>
  <c r="E207" i="10"/>
  <c r="E209" i="10"/>
  <c r="E211" i="10"/>
  <c r="E213" i="10"/>
  <c r="E215" i="10"/>
  <c r="E217" i="10"/>
  <c r="E219" i="10"/>
  <c r="E220" i="10"/>
  <c r="E222" i="10"/>
  <c r="E224" i="10"/>
  <c r="E226" i="10"/>
  <c r="E228" i="10"/>
  <c r="E230" i="10"/>
  <c r="E232" i="10"/>
  <c r="E234" i="10"/>
  <c r="E236" i="10"/>
  <c r="E238" i="10"/>
  <c r="E240" i="10"/>
  <c r="E242" i="10"/>
  <c r="E244" i="10"/>
  <c r="E246" i="10"/>
  <c r="E248" i="10"/>
  <c r="E250" i="10"/>
  <c r="E252" i="10"/>
  <c r="E254" i="10"/>
  <c r="E256" i="10"/>
  <c r="E258" i="10"/>
  <c r="E260" i="10"/>
  <c r="E262" i="10"/>
  <c r="E264" i="10"/>
  <c r="E266" i="10"/>
  <c r="E268" i="10"/>
  <c r="E270" i="10"/>
  <c r="E272" i="10"/>
  <c r="E274" i="10"/>
  <c r="E276" i="10"/>
  <c r="E278" i="10"/>
  <c r="E280" i="10"/>
  <c r="E282" i="10"/>
  <c r="E284" i="10"/>
  <c r="E286" i="10"/>
  <c r="E288" i="10"/>
  <c r="E290" i="10"/>
  <c r="E292" i="10"/>
  <c r="E294" i="10"/>
  <c r="E296" i="10"/>
  <c r="E298" i="10"/>
  <c r="E300" i="10"/>
  <c r="E302" i="10"/>
  <c r="E304" i="10"/>
  <c r="E306" i="10"/>
  <c r="E308" i="10"/>
  <c r="E310" i="10"/>
  <c r="E312" i="10"/>
  <c r="E314" i="10"/>
  <c r="E316" i="10"/>
  <c r="E318" i="10"/>
  <c r="E320" i="10"/>
  <c r="E322" i="10"/>
  <c r="E324" i="10"/>
  <c r="E326" i="10"/>
  <c r="E328" i="10"/>
  <c r="E330" i="10"/>
  <c r="E332" i="10"/>
  <c r="E334" i="10"/>
  <c r="E336" i="10"/>
  <c r="E338" i="10"/>
  <c r="E340" i="10"/>
  <c r="E342" i="10"/>
  <c r="E344" i="10"/>
  <c r="E346" i="10"/>
  <c r="E348" i="10"/>
  <c r="E350" i="10"/>
  <c r="E352" i="10"/>
  <c r="E354" i="10"/>
  <c r="E356" i="10"/>
  <c r="E358" i="10"/>
  <c r="E360" i="10"/>
  <c r="E362" i="10"/>
  <c r="E364" i="10"/>
  <c r="E366" i="10"/>
  <c r="E368" i="10"/>
  <c r="E370" i="10"/>
  <c r="E372" i="10"/>
  <c r="E374" i="10"/>
  <c r="E376" i="10"/>
  <c r="E378" i="10"/>
  <c r="E380" i="10"/>
  <c r="E382" i="10"/>
  <c r="E384" i="10"/>
  <c r="E386" i="10"/>
  <c r="E388" i="10"/>
  <c r="E390" i="10"/>
  <c r="E392" i="10"/>
  <c r="E394" i="10"/>
  <c r="E396" i="10"/>
  <c r="E398" i="10"/>
  <c r="E400" i="10"/>
  <c r="E402" i="10"/>
  <c r="E404" i="10"/>
  <c r="E406" i="10"/>
  <c r="E408" i="10"/>
  <c r="E410" i="10"/>
  <c r="E412" i="10"/>
  <c r="E414" i="10"/>
  <c r="E416" i="10"/>
  <c r="E418" i="10"/>
  <c r="E420" i="10"/>
  <c r="E422" i="10"/>
  <c r="E424" i="10"/>
  <c r="E426" i="10"/>
  <c r="E428" i="10"/>
  <c r="E430" i="10"/>
  <c r="E432" i="10"/>
  <c r="E434" i="10"/>
  <c r="E436" i="10"/>
  <c r="E438" i="10"/>
  <c r="E440" i="10"/>
  <c r="E442" i="10"/>
  <c r="E444" i="10"/>
  <c r="E446" i="10"/>
  <c r="E448" i="10"/>
  <c r="E450" i="10"/>
  <c r="E452" i="10"/>
  <c r="E454" i="10"/>
  <c r="E456" i="10"/>
  <c r="E458" i="10"/>
  <c r="E460" i="10"/>
  <c r="E462" i="10"/>
  <c r="E464" i="10"/>
  <c r="E466" i="10"/>
  <c r="E468" i="10"/>
  <c r="E470" i="10"/>
  <c r="E472" i="10"/>
  <c r="E474" i="10"/>
  <c r="E476" i="10"/>
  <c r="E478" i="10"/>
  <c r="E480" i="10"/>
  <c r="E482" i="10"/>
  <c r="E484" i="10"/>
  <c r="E486" i="10"/>
  <c r="E488" i="10"/>
  <c r="E490" i="10"/>
  <c r="E492" i="10"/>
  <c r="E494" i="10"/>
  <c r="E496" i="10"/>
  <c r="E498" i="10"/>
  <c r="E500" i="10"/>
  <c r="E502" i="10"/>
  <c r="E504" i="10"/>
  <c r="E506" i="10"/>
  <c r="E508" i="10"/>
  <c r="E510" i="10"/>
  <c r="E512" i="10"/>
  <c r="E514" i="10"/>
  <c r="E516" i="10"/>
  <c r="E518" i="10"/>
  <c r="E520" i="10"/>
  <c r="E522" i="10"/>
  <c r="E524" i="10"/>
  <c r="E526" i="10"/>
  <c r="E528" i="10"/>
  <c r="E530" i="10"/>
  <c r="E532" i="10"/>
  <c r="E534" i="10"/>
  <c r="E536" i="10"/>
  <c r="E538" i="10"/>
  <c r="E540" i="10"/>
  <c r="E542" i="10"/>
  <c r="E544" i="10"/>
  <c r="E546" i="10"/>
  <c r="E548" i="10"/>
  <c r="E550" i="10"/>
  <c r="E552" i="10"/>
  <c r="E554" i="10"/>
  <c r="E556" i="10"/>
  <c r="E558" i="10"/>
  <c r="E560" i="10"/>
  <c r="E562" i="10"/>
  <c r="E564" i="10"/>
  <c r="E566" i="10"/>
  <c r="E568" i="10"/>
  <c r="E570" i="10"/>
  <c r="E572" i="10"/>
  <c r="E574" i="10"/>
  <c r="E576" i="10"/>
  <c r="E578" i="10"/>
  <c r="E580" i="10"/>
  <c r="E582" i="10"/>
  <c r="E584" i="10"/>
  <c r="E586" i="10"/>
  <c r="E588" i="10"/>
  <c r="E590" i="10"/>
  <c r="E592" i="10"/>
  <c r="E594" i="10"/>
  <c r="E596" i="10"/>
  <c r="E598" i="10"/>
  <c r="E600" i="10"/>
  <c r="E602" i="10"/>
  <c r="E604" i="10"/>
  <c r="E606" i="10"/>
  <c r="E608" i="10"/>
  <c r="E610" i="10"/>
  <c r="E612" i="10"/>
  <c r="E614" i="10"/>
  <c r="E616" i="10"/>
  <c r="E618" i="10"/>
  <c r="E620" i="10"/>
  <c r="E622" i="10"/>
  <c r="E624" i="10"/>
  <c r="E626" i="10"/>
  <c r="E628" i="10"/>
  <c r="E630" i="10"/>
  <c r="E632" i="10"/>
  <c r="E634" i="10"/>
  <c r="E636" i="10"/>
  <c r="E638" i="10"/>
  <c r="E640" i="10"/>
  <c r="E642" i="10"/>
  <c r="E644" i="10"/>
  <c r="E646" i="10"/>
  <c r="E647" i="10"/>
  <c r="E649" i="10"/>
  <c r="E651" i="10"/>
  <c r="E653" i="10"/>
  <c r="E655" i="10"/>
  <c r="E657" i="10"/>
  <c r="E659" i="10"/>
  <c r="E661" i="10"/>
  <c r="E663" i="10"/>
  <c r="E665" i="10"/>
  <c r="E667" i="10"/>
  <c r="E669" i="10"/>
  <c r="E671" i="10"/>
  <c r="E673" i="10"/>
  <c r="E675" i="10"/>
  <c r="E677" i="10"/>
  <c r="E679" i="10"/>
  <c r="E681" i="10"/>
  <c r="E683" i="10"/>
  <c r="E685" i="10"/>
  <c r="E687" i="10"/>
  <c r="E689" i="10"/>
  <c r="E691" i="10"/>
  <c r="E693" i="10"/>
  <c r="E695" i="10"/>
  <c r="E697" i="10"/>
  <c r="E699" i="10"/>
  <c r="E701" i="10"/>
  <c r="E703" i="10"/>
  <c r="E705" i="10"/>
  <c r="E707" i="10"/>
  <c r="E709" i="10"/>
  <c r="E711" i="10"/>
  <c r="E713" i="10"/>
  <c r="E715" i="10"/>
  <c r="E717" i="10"/>
  <c r="E719" i="10"/>
  <c r="E721" i="10"/>
  <c r="E723" i="10"/>
  <c r="E725" i="10"/>
  <c r="E727" i="10"/>
  <c r="E729" i="10"/>
  <c r="E731" i="10"/>
  <c r="E733" i="10"/>
  <c r="E735" i="10"/>
  <c r="E737" i="10"/>
  <c r="E739" i="10"/>
  <c r="E741" i="10"/>
  <c r="E743" i="10"/>
  <c r="E745" i="10"/>
  <c r="E747" i="10"/>
  <c r="E749" i="10"/>
  <c r="E751" i="10"/>
  <c r="E753" i="10"/>
  <c r="E755" i="10"/>
  <c r="E757" i="10"/>
  <c r="E759" i="10"/>
  <c r="E761" i="10"/>
  <c r="E763" i="10"/>
  <c r="E765" i="10"/>
  <c r="E767" i="10"/>
  <c r="E769" i="10"/>
  <c r="E771" i="10"/>
  <c r="E773" i="10"/>
  <c r="E775" i="10"/>
  <c r="E777" i="10"/>
  <c r="E779" i="10"/>
  <c r="E781" i="10"/>
  <c r="E783" i="10"/>
  <c r="E785" i="10"/>
  <c r="E787" i="10"/>
  <c r="E789" i="10"/>
  <c r="E791" i="10"/>
  <c r="E793" i="10"/>
  <c r="E795" i="10"/>
  <c r="E797" i="10"/>
  <c r="E799" i="10"/>
  <c r="E801" i="10"/>
  <c r="E803" i="10"/>
  <c r="E805" i="10"/>
  <c r="E807" i="10"/>
  <c r="E809" i="10"/>
  <c r="E811" i="10"/>
  <c r="E813" i="10"/>
  <c r="E815" i="10"/>
  <c r="E817" i="10"/>
  <c r="E819" i="10"/>
  <c r="E821" i="10"/>
  <c r="E823" i="10"/>
  <c r="E825" i="10"/>
  <c r="E827" i="10"/>
  <c r="E829" i="10"/>
  <c r="E831" i="10"/>
  <c r="E833" i="10"/>
  <c r="E835" i="10"/>
  <c r="E837" i="10"/>
  <c r="E839" i="10"/>
  <c r="E841" i="10"/>
  <c r="E843" i="10"/>
  <c r="E845" i="10"/>
  <c r="E847" i="10"/>
  <c r="E849" i="10"/>
  <c r="E851" i="10"/>
  <c r="E853" i="10"/>
  <c r="E855" i="10"/>
  <c r="E857" i="10"/>
  <c r="E859" i="10"/>
  <c r="E861" i="10"/>
  <c r="E863" i="10"/>
  <c r="E865" i="10"/>
  <c r="E867" i="10"/>
  <c r="E869" i="10"/>
  <c r="E871" i="10"/>
  <c r="E873" i="10"/>
  <c r="E875" i="10"/>
  <c r="E877" i="10"/>
  <c r="E879" i="10"/>
  <c r="E881" i="10"/>
  <c r="E883" i="10"/>
  <c r="E885" i="10"/>
  <c r="E887" i="10"/>
  <c r="E889" i="10"/>
  <c r="E891" i="10"/>
  <c r="E893" i="10"/>
  <c r="E895" i="10"/>
  <c r="E897" i="10"/>
  <c r="E899" i="10"/>
  <c r="E901" i="10"/>
  <c r="E903" i="10"/>
  <c r="E905" i="10"/>
  <c r="E907" i="10"/>
  <c r="E909" i="10"/>
  <c r="E911" i="10"/>
  <c r="E913" i="10"/>
  <c r="E915" i="10"/>
  <c r="E917" i="10"/>
  <c r="E919" i="10"/>
  <c r="E921" i="10"/>
  <c r="E923" i="10"/>
  <c r="E925" i="10"/>
  <c r="E927" i="10"/>
  <c r="E929" i="10"/>
  <c r="E931" i="10"/>
  <c r="E933" i="10"/>
  <c r="E935" i="10"/>
  <c r="E937" i="10"/>
  <c r="E939" i="10"/>
  <c r="E941" i="10"/>
  <c r="E943" i="10"/>
  <c r="E945" i="10"/>
  <c r="E947" i="10"/>
  <c r="E949" i="10"/>
  <c r="E951" i="10"/>
  <c r="E953" i="10"/>
  <c r="E955" i="10"/>
  <c r="E957" i="10"/>
  <c r="E959" i="10"/>
  <c r="E961" i="10"/>
  <c r="E963" i="10"/>
  <c r="E965" i="10"/>
  <c r="E967" i="10"/>
  <c r="E969" i="10"/>
  <c r="E971" i="10"/>
  <c r="E973" i="10"/>
  <c r="E975" i="10"/>
  <c r="E977" i="10"/>
  <c r="E979" i="10"/>
  <c r="E981" i="10"/>
  <c r="E983" i="10"/>
  <c r="E985" i="10"/>
  <c r="E987" i="10"/>
  <c r="E989" i="10"/>
  <c r="E991" i="10"/>
  <c r="E993" i="10"/>
  <c r="E995" i="10"/>
  <c r="E997" i="10"/>
  <c r="E999" i="10"/>
  <c r="E1001" i="10"/>
  <c r="E1003" i="10"/>
  <c r="E1005" i="10"/>
  <c r="E1007" i="10"/>
  <c r="E1009" i="10"/>
  <c r="E1011" i="10"/>
  <c r="E1013" i="10"/>
  <c r="E1015" i="10"/>
  <c r="E1017" i="10"/>
  <c r="E1019" i="10"/>
  <c r="E1021" i="10"/>
  <c r="E1023" i="10"/>
  <c r="E1025" i="10"/>
  <c r="E1027" i="10"/>
  <c r="E1029" i="10"/>
  <c r="E1031" i="10"/>
  <c r="E1033" i="10"/>
  <c r="E1035" i="10"/>
  <c r="E1037" i="10"/>
  <c r="E1039" i="10"/>
  <c r="E1041" i="10"/>
  <c r="E1043" i="10"/>
  <c r="E1045" i="10"/>
  <c r="E1047" i="10"/>
  <c r="E1049" i="10"/>
  <c r="E1051" i="10"/>
  <c r="E1053" i="10"/>
  <c r="E1055" i="10"/>
  <c r="E1057" i="10"/>
  <c r="E1059" i="10"/>
  <c r="E1061" i="10"/>
  <c r="E1063" i="10"/>
  <c r="E1065" i="10"/>
  <c r="E1067" i="10"/>
  <c r="E1069" i="10"/>
  <c r="E1071" i="10"/>
  <c r="E1073" i="10"/>
  <c r="E1075" i="10"/>
  <c r="E1077" i="10"/>
  <c r="E1079" i="10"/>
  <c r="E1081" i="10"/>
  <c r="E1083" i="10"/>
  <c r="E1085" i="10"/>
  <c r="E1087" i="10"/>
  <c r="E1089" i="10"/>
  <c r="E1091" i="10"/>
  <c r="E1093" i="10"/>
  <c r="E1095" i="10"/>
  <c r="E1097" i="10"/>
  <c r="E1099" i="10"/>
  <c r="E1101" i="10"/>
  <c r="E1103" i="10"/>
  <c r="E1105" i="10"/>
  <c r="E1107" i="10"/>
  <c r="E1109" i="10"/>
  <c r="E1111" i="10"/>
  <c r="E1113" i="10"/>
  <c r="E1115" i="10"/>
  <c r="E1117" i="10"/>
  <c r="E1119" i="10"/>
  <c r="E1121" i="10"/>
  <c r="E1123" i="10"/>
  <c r="E1125" i="10"/>
  <c r="E1127" i="10"/>
  <c r="E1129" i="10"/>
  <c r="E1131" i="10"/>
  <c r="E1133" i="10"/>
  <c r="E1135" i="10"/>
  <c r="E1137" i="10"/>
  <c r="E1139" i="10"/>
  <c r="E1141" i="10"/>
  <c r="E1143" i="10"/>
  <c r="E1145" i="10"/>
  <c r="E1147" i="10"/>
  <c r="E1149" i="10"/>
  <c r="E1151" i="10"/>
  <c r="E1153" i="10"/>
  <c r="E1154" i="10"/>
  <c r="E1156" i="10"/>
  <c r="E1158" i="10"/>
  <c r="F51" i="11"/>
  <c r="H51" i="11"/>
  <c r="B13" i="55"/>
  <c r="D13" i="55"/>
  <c r="F13" i="55"/>
  <c r="H13" i="55"/>
  <c r="J13" i="55"/>
  <c r="L13" i="55"/>
  <c r="N11" i="55"/>
  <c r="C5" i="56"/>
  <c r="E5" i="56"/>
  <c r="G5" i="56"/>
  <c r="I5" i="56"/>
  <c r="F10" i="56"/>
  <c r="J10" i="56"/>
  <c r="D11" i="56"/>
  <c r="C12" i="56"/>
  <c r="J13" i="56"/>
  <c r="I14" i="56"/>
  <c r="H15" i="56"/>
  <c r="A27" i="56"/>
  <c r="J15" i="56"/>
  <c r="F15" i="56"/>
  <c r="G14" i="56"/>
  <c r="C14" i="56"/>
  <c r="H13" i="56"/>
  <c r="D13" i="56"/>
  <c r="I12" i="56"/>
  <c r="E12" i="56"/>
  <c r="J11" i="56"/>
  <c r="F11" i="56"/>
  <c r="I10" i="56"/>
  <c r="G10" i="56"/>
  <c r="E10" i="56"/>
  <c r="C10" i="56"/>
  <c r="A23" i="56"/>
  <c r="I15" i="56"/>
  <c r="G15" i="56"/>
  <c r="E15" i="56"/>
  <c r="C15" i="56"/>
  <c r="J14" i="56"/>
  <c r="H14" i="56"/>
  <c r="F14" i="56"/>
  <c r="D14" i="56"/>
  <c r="I13" i="56"/>
  <c r="G13" i="56"/>
  <c r="E13" i="56"/>
  <c r="C13" i="56"/>
  <c r="J12" i="56"/>
  <c r="H12" i="56"/>
  <c r="F12" i="56"/>
  <c r="D12" i="56"/>
  <c r="I11" i="56"/>
  <c r="G11" i="56"/>
  <c r="E11" i="56"/>
  <c r="C11" i="56"/>
  <c r="C13" i="55"/>
  <c r="E13" i="55"/>
  <c r="G13" i="55"/>
  <c r="I13" i="55"/>
  <c r="K13" i="55"/>
  <c r="N10" i="55"/>
  <c r="E51" i="11"/>
  <c r="C7" i="10"/>
  <c r="B7" i="10"/>
  <c r="C9" i="10"/>
  <c r="B9" i="10"/>
  <c r="C11" i="10"/>
  <c r="B11" i="10"/>
  <c r="B14" i="10"/>
  <c r="C14" i="10"/>
  <c r="B16" i="10"/>
  <c r="C16" i="10"/>
  <c r="B18" i="10"/>
  <c r="C18" i="10"/>
  <c r="B20" i="10"/>
  <c r="C20" i="10"/>
  <c r="B22" i="10"/>
  <c r="C22" i="10"/>
  <c r="B24" i="10"/>
  <c r="C24" i="10"/>
  <c r="B26" i="10"/>
  <c r="C26" i="10"/>
  <c r="B28" i="10"/>
  <c r="C28" i="10"/>
  <c r="B30" i="10"/>
  <c r="C30" i="10"/>
  <c r="B32" i="10"/>
  <c r="C32" i="10"/>
  <c r="B34" i="10"/>
  <c r="C34" i="10"/>
  <c r="B36" i="10"/>
  <c r="C36" i="10"/>
  <c r="B38" i="10"/>
  <c r="C38" i="10"/>
  <c r="B40" i="10"/>
  <c r="C40" i="10"/>
  <c r="B42" i="10"/>
  <c r="C42" i="10"/>
  <c r="B44" i="10"/>
  <c r="C44" i="10"/>
  <c r="B46" i="10"/>
  <c r="C46" i="10"/>
  <c r="B48" i="10"/>
  <c r="C48" i="10"/>
  <c r="B50" i="10"/>
  <c r="C50" i="10"/>
  <c r="B52" i="10"/>
  <c r="C52" i="10"/>
  <c r="B54" i="10"/>
  <c r="C54" i="10"/>
  <c r="B56" i="10"/>
  <c r="C56" i="10"/>
  <c r="B58" i="10"/>
  <c r="C58" i="10"/>
  <c r="B60" i="10"/>
  <c r="C60" i="10"/>
  <c r="B62" i="10"/>
  <c r="C62" i="10"/>
  <c r="B64" i="10"/>
  <c r="C64" i="10"/>
  <c r="B66" i="10"/>
  <c r="C66" i="10"/>
  <c r="B68" i="10"/>
  <c r="C68" i="10"/>
  <c r="B70" i="10"/>
  <c r="C70" i="10"/>
  <c r="B72" i="10"/>
  <c r="C72" i="10"/>
  <c r="B74" i="10"/>
  <c r="C74" i="10"/>
  <c r="B76" i="10"/>
  <c r="C76" i="10"/>
  <c r="B78" i="10"/>
  <c r="C78" i="10"/>
  <c r="B80" i="10"/>
  <c r="C80" i="10"/>
  <c r="B82" i="10"/>
  <c r="C82" i="10"/>
  <c r="B84" i="10"/>
  <c r="C84" i="10"/>
  <c r="B86" i="10"/>
  <c r="C86" i="10"/>
  <c r="B88" i="10"/>
  <c r="C88" i="10"/>
  <c r="B90" i="10"/>
  <c r="C90" i="10"/>
  <c r="B92" i="10"/>
  <c r="C92" i="10"/>
  <c r="B94" i="10"/>
  <c r="C94" i="10"/>
  <c r="B96" i="10"/>
  <c r="C96" i="10"/>
  <c r="B98" i="10"/>
  <c r="C98" i="10"/>
  <c r="B100" i="10"/>
  <c r="C100" i="10"/>
  <c r="B102" i="10"/>
  <c r="C102" i="10"/>
  <c r="B104" i="10"/>
  <c r="C104" i="10"/>
  <c r="B106" i="10"/>
  <c r="C106" i="10"/>
  <c r="B108" i="10"/>
  <c r="C108" i="10"/>
  <c r="B110" i="10"/>
  <c r="C110" i="10"/>
  <c r="B112" i="10"/>
  <c r="C112" i="10"/>
  <c r="B114" i="10"/>
  <c r="C114" i="10"/>
  <c r="B116" i="10"/>
  <c r="C116" i="10"/>
  <c r="B118" i="10"/>
  <c r="C118" i="10"/>
  <c r="B120" i="10"/>
  <c r="C120" i="10"/>
  <c r="B122" i="10"/>
  <c r="C122" i="10"/>
  <c r="B124" i="10"/>
  <c r="C124" i="10"/>
  <c r="B126" i="10"/>
  <c r="C126" i="10"/>
  <c r="B128" i="10"/>
  <c r="C128" i="10"/>
  <c r="B130" i="10"/>
  <c r="C130" i="10"/>
  <c r="B132" i="10"/>
  <c r="C132" i="10"/>
  <c r="B134" i="10"/>
  <c r="C134" i="10"/>
  <c r="B136" i="10"/>
  <c r="C136" i="10"/>
  <c r="B138" i="10"/>
  <c r="C138" i="10"/>
  <c r="B140" i="10"/>
  <c r="C140" i="10"/>
  <c r="B142" i="10"/>
  <c r="C142" i="10"/>
  <c r="B144" i="10"/>
  <c r="C144" i="10"/>
  <c r="B146" i="10"/>
  <c r="C146" i="10"/>
  <c r="B148" i="10"/>
  <c r="C148" i="10"/>
  <c r="B150" i="10"/>
  <c r="C150" i="10"/>
  <c r="B152" i="10"/>
  <c r="C152" i="10"/>
  <c r="B154" i="10"/>
  <c r="C154" i="10"/>
  <c r="B156" i="10"/>
  <c r="C156" i="10"/>
  <c r="B158" i="10"/>
  <c r="C158" i="10"/>
  <c r="B160" i="10"/>
  <c r="C160" i="10"/>
  <c r="B162" i="10"/>
  <c r="C162" i="10"/>
  <c r="B164" i="10"/>
  <c r="C164" i="10"/>
  <c r="B166" i="10"/>
  <c r="C166" i="10"/>
  <c r="B168" i="10"/>
  <c r="C168" i="10"/>
  <c r="B170" i="10"/>
  <c r="C170" i="10"/>
  <c r="B172" i="10"/>
  <c r="C172" i="10"/>
  <c r="B174" i="10"/>
  <c r="C174" i="10"/>
  <c r="B176" i="10"/>
  <c r="C176" i="10"/>
  <c r="B178" i="10"/>
  <c r="C178" i="10"/>
  <c r="B180" i="10"/>
  <c r="C180" i="10"/>
  <c r="B182" i="10"/>
  <c r="C182" i="10"/>
  <c r="B184" i="10"/>
  <c r="C184" i="10"/>
  <c r="B186" i="10"/>
  <c r="C186" i="10"/>
  <c r="B188" i="10"/>
  <c r="C188" i="10"/>
  <c r="B190" i="10"/>
  <c r="C190" i="10"/>
  <c r="B192" i="10"/>
  <c r="C192" i="10"/>
  <c r="B194" i="10"/>
  <c r="C194" i="10"/>
  <c r="B196" i="10"/>
  <c r="C196" i="10"/>
  <c r="B198" i="10"/>
  <c r="C198" i="10"/>
  <c r="B200" i="10"/>
  <c r="C200" i="10"/>
  <c r="B202" i="10"/>
  <c r="C202" i="10"/>
  <c r="B204" i="10"/>
  <c r="C204" i="10"/>
  <c r="B206" i="10"/>
  <c r="C206" i="10"/>
  <c r="B208" i="10"/>
  <c r="C208" i="10"/>
  <c r="B210" i="10"/>
  <c r="C210" i="10"/>
  <c r="B212" i="10"/>
  <c r="C212" i="10"/>
  <c r="B214" i="10"/>
  <c r="C214" i="10"/>
  <c r="B216" i="10"/>
  <c r="C216" i="10"/>
  <c r="B218" i="10"/>
  <c r="C218" i="10"/>
  <c r="B221" i="10"/>
  <c r="C221" i="10"/>
  <c r="B223" i="10"/>
  <c r="C223" i="10"/>
  <c r="B225" i="10"/>
  <c r="C225" i="10"/>
  <c r="B227" i="10"/>
  <c r="C227" i="10"/>
  <c r="B229" i="10"/>
  <c r="C229" i="10"/>
  <c r="B231" i="10"/>
  <c r="C231" i="10"/>
  <c r="B233" i="10"/>
  <c r="C233" i="10"/>
  <c r="B235" i="10"/>
  <c r="C235" i="10"/>
  <c r="B237" i="10"/>
  <c r="C237" i="10"/>
  <c r="B239" i="10"/>
  <c r="C239" i="10"/>
  <c r="B241" i="10"/>
  <c r="C241" i="10"/>
  <c r="B243" i="10"/>
  <c r="C243" i="10"/>
  <c r="B245" i="10"/>
  <c r="C245" i="10"/>
  <c r="B247" i="10"/>
  <c r="C247" i="10"/>
  <c r="B249" i="10"/>
  <c r="C249" i="10"/>
  <c r="B251" i="10"/>
  <c r="C251" i="10"/>
  <c r="B253" i="10"/>
  <c r="C253" i="10"/>
  <c r="B255" i="10"/>
  <c r="C255" i="10"/>
  <c r="B257" i="10"/>
  <c r="C257" i="10"/>
  <c r="B259" i="10"/>
  <c r="C259" i="10"/>
  <c r="B261" i="10"/>
  <c r="C261" i="10"/>
  <c r="B263" i="10"/>
  <c r="C263" i="10"/>
  <c r="B265" i="10"/>
  <c r="C265" i="10"/>
  <c r="B267" i="10"/>
  <c r="C267" i="10"/>
  <c r="B269" i="10"/>
  <c r="C269" i="10"/>
  <c r="B271" i="10"/>
  <c r="C271" i="10"/>
  <c r="B273" i="10"/>
  <c r="C273" i="10"/>
  <c r="B275" i="10"/>
  <c r="C275" i="10"/>
  <c r="B277" i="10"/>
  <c r="C277" i="10"/>
  <c r="B279" i="10"/>
  <c r="C279" i="10"/>
  <c r="B281" i="10"/>
  <c r="C281" i="10"/>
  <c r="B283" i="10"/>
  <c r="C283" i="10"/>
  <c r="B285" i="10"/>
  <c r="C285" i="10"/>
  <c r="B287" i="10"/>
  <c r="C287" i="10"/>
  <c r="B289" i="10"/>
  <c r="C289" i="10"/>
  <c r="B291" i="10"/>
  <c r="C291" i="10"/>
  <c r="B293" i="10"/>
  <c r="C293" i="10"/>
  <c r="B295" i="10"/>
  <c r="C295" i="10"/>
  <c r="B297" i="10"/>
  <c r="C297" i="10"/>
  <c r="B299" i="10"/>
  <c r="C299" i="10"/>
  <c r="B301" i="10"/>
  <c r="C301" i="10"/>
  <c r="B303" i="10"/>
  <c r="C303" i="10"/>
  <c r="B305" i="10"/>
  <c r="C305" i="10"/>
  <c r="B307" i="10"/>
  <c r="C307" i="10"/>
  <c r="B309" i="10"/>
  <c r="C309" i="10"/>
  <c r="B311" i="10"/>
  <c r="C311" i="10"/>
  <c r="B313" i="10"/>
  <c r="C313" i="10"/>
  <c r="B315" i="10"/>
  <c r="C315" i="10"/>
  <c r="B317" i="10"/>
  <c r="C317" i="10"/>
  <c r="B319" i="10"/>
  <c r="C319" i="10"/>
  <c r="B321" i="10"/>
  <c r="C321" i="10"/>
  <c r="B323" i="10"/>
  <c r="C323" i="10"/>
  <c r="B325" i="10"/>
  <c r="C325" i="10"/>
  <c r="B327" i="10"/>
  <c r="C327" i="10"/>
  <c r="B329" i="10"/>
  <c r="C329" i="10"/>
  <c r="B331" i="10"/>
  <c r="C331" i="10"/>
  <c r="B333" i="10"/>
  <c r="C333" i="10"/>
  <c r="B335" i="10"/>
  <c r="C335" i="10"/>
  <c r="B337" i="10"/>
  <c r="C337" i="10"/>
  <c r="B339" i="10"/>
  <c r="C339" i="10"/>
  <c r="B341" i="10"/>
  <c r="C341" i="10"/>
  <c r="B343" i="10"/>
  <c r="C343" i="10"/>
  <c r="B345" i="10"/>
  <c r="C345" i="10"/>
  <c r="B347" i="10"/>
  <c r="C347" i="10"/>
  <c r="B349" i="10"/>
  <c r="C349" i="10"/>
  <c r="B351" i="10"/>
  <c r="C351" i="10"/>
  <c r="B353" i="10"/>
  <c r="C353" i="10"/>
  <c r="B355" i="10"/>
  <c r="C355" i="10"/>
  <c r="B357" i="10"/>
  <c r="C357" i="10"/>
  <c r="B359" i="10"/>
  <c r="C359" i="10"/>
  <c r="B361" i="10"/>
  <c r="C361" i="10"/>
  <c r="B363" i="10"/>
  <c r="C363" i="10"/>
  <c r="B365" i="10"/>
  <c r="C365" i="10"/>
  <c r="B367" i="10"/>
  <c r="C367" i="10"/>
  <c r="B369" i="10"/>
  <c r="C369" i="10"/>
  <c r="B371" i="10"/>
  <c r="C371" i="10"/>
  <c r="B373" i="10"/>
  <c r="C373" i="10"/>
  <c r="B375" i="10"/>
  <c r="C375" i="10"/>
  <c r="B377" i="10"/>
  <c r="C377" i="10"/>
  <c r="B379" i="10"/>
  <c r="C379" i="10"/>
  <c r="B381" i="10"/>
  <c r="C381" i="10"/>
  <c r="B383" i="10"/>
  <c r="C383" i="10"/>
  <c r="B385" i="10"/>
  <c r="C385" i="10"/>
  <c r="B387" i="10"/>
  <c r="C387" i="10"/>
  <c r="B389" i="10"/>
  <c r="C389" i="10"/>
  <c r="B391" i="10"/>
  <c r="C391" i="10"/>
  <c r="B393" i="10"/>
  <c r="C393" i="10"/>
  <c r="B395" i="10"/>
  <c r="C395" i="10"/>
  <c r="B397" i="10"/>
  <c r="C397" i="10"/>
  <c r="B399" i="10"/>
  <c r="C399" i="10"/>
  <c r="B401" i="10"/>
  <c r="C401" i="10"/>
  <c r="B403" i="10"/>
  <c r="C403" i="10"/>
  <c r="B405" i="10"/>
  <c r="C405" i="10"/>
  <c r="B407" i="10"/>
  <c r="C407" i="10"/>
  <c r="B409" i="10"/>
  <c r="C409" i="10"/>
  <c r="B411" i="10"/>
  <c r="C411" i="10"/>
  <c r="B413" i="10"/>
  <c r="C413" i="10"/>
  <c r="B415" i="10"/>
  <c r="C415" i="10"/>
  <c r="B417" i="10"/>
  <c r="C417" i="10"/>
  <c r="B419" i="10"/>
  <c r="C419" i="10"/>
  <c r="B421" i="10"/>
  <c r="C421" i="10"/>
  <c r="B423" i="10"/>
  <c r="C423" i="10"/>
  <c r="B425" i="10"/>
  <c r="C425" i="10"/>
  <c r="B427" i="10"/>
  <c r="C427" i="10"/>
  <c r="B429" i="10"/>
  <c r="C429" i="10"/>
  <c r="B431" i="10"/>
  <c r="C431" i="10"/>
  <c r="B433" i="10"/>
  <c r="C433" i="10"/>
  <c r="B435" i="10"/>
  <c r="C435" i="10"/>
  <c r="B437" i="10"/>
  <c r="C437" i="10"/>
  <c r="B439" i="10"/>
  <c r="C439" i="10"/>
  <c r="B441" i="10"/>
  <c r="C441" i="10"/>
  <c r="B443" i="10"/>
  <c r="C443" i="10"/>
  <c r="B445" i="10"/>
  <c r="C445" i="10"/>
  <c r="B447" i="10"/>
  <c r="C447" i="10"/>
  <c r="B449" i="10"/>
  <c r="C449" i="10"/>
  <c r="B451" i="10"/>
  <c r="C451" i="10"/>
  <c r="B453" i="10"/>
  <c r="C453" i="10"/>
  <c r="B455" i="10"/>
  <c r="C455" i="10"/>
  <c r="B457" i="10"/>
  <c r="C457" i="10"/>
  <c r="B459" i="10"/>
  <c r="C459" i="10"/>
  <c r="B461" i="10"/>
  <c r="C461" i="10"/>
  <c r="B463" i="10"/>
  <c r="C463" i="10"/>
  <c r="B465" i="10"/>
  <c r="C465" i="10"/>
  <c r="B467" i="10"/>
  <c r="C467" i="10"/>
  <c r="B469" i="10"/>
  <c r="C469" i="10"/>
  <c r="B471" i="10"/>
  <c r="C471" i="10"/>
  <c r="B473" i="10"/>
  <c r="C473" i="10"/>
  <c r="B475" i="10"/>
  <c r="C475" i="10"/>
  <c r="B477" i="10"/>
  <c r="C477" i="10"/>
  <c r="B479" i="10"/>
  <c r="C479" i="10"/>
  <c r="B481" i="10"/>
  <c r="C481" i="10"/>
  <c r="B483" i="10"/>
  <c r="C483" i="10"/>
  <c r="B485" i="10"/>
  <c r="C485" i="10"/>
  <c r="B487" i="10"/>
  <c r="C487" i="10"/>
  <c r="B489" i="10"/>
  <c r="C489" i="10"/>
  <c r="B491" i="10"/>
  <c r="C491" i="10"/>
  <c r="B493" i="10"/>
  <c r="C493" i="10"/>
  <c r="B495" i="10"/>
  <c r="C495" i="10"/>
  <c r="B497" i="10"/>
  <c r="C497" i="10"/>
  <c r="B499" i="10"/>
  <c r="C499" i="10"/>
  <c r="B501" i="10"/>
  <c r="C501" i="10"/>
  <c r="B503" i="10"/>
  <c r="C503" i="10"/>
  <c r="B505" i="10"/>
  <c r="C505" i="10"/>
  <c r="B507" i="10"/>
  <c r="C507" i="10"/>
  <c r="B509" i="10"/>
  <c r="C509" i="10"/>
  <c r="B511" i="10"/>
  <c r="C511" i="10"/>
  <c r="B513" i="10"/>
  <c r="C513" i="10"/>
  <c r="B515" i="10"/>
  <c r="C515" i="10"/>
  <c r="B517" i="10"/>
  <c r="C517" i="10"/>
  <c r="B519" i="10"/>
  <c r="C519" i="10"/>
  <c r="B521" i="10"/>
  <c r="C521" i="10"/>
  <c r="B523" i="10"/>
  <c r="C523" i="10"/>
  <c r="B525" i="10"/>
  <c r="C525" i="10"/>
  <c r="B527" i="10"/>
  <c r="C527" i="10"/>
  <c r="B529" i="10"/>
  <c r="C529" i="10"/>
  <c r="B531" i="10"/>
  <c r="C531" i="10"/>
  <c r="B533" i="10"/>
  <c r="C533" i="10"/>
  <c r="B535" i="10"/>
  <c r="C535" i="10"/>
  <c r="B537" i="10"/>
  <c r="C537" i="10"/>
  <c r="B539" i="10"/>
  <c r="C539" i="10"/>
  <c r="B541" i="10"/>
  <c r="C541" i="10"/>
  <c r="B543" i="10"/>
  <c r="C543" i="10"/>
  <c r="B545" i="10"/>
  <c r="C545" i="10"/>
  <c r="B547" i="10"/>
  <c r="C547" i="10"/>
  <c r="B549" i="10"/>
  <c r="C549" i="10"/>
  <c r="B551" i="10"/>
  <c r="C551" i="10"/>
  <c r="B553" i="10"/>
  <c r="C553" i="10"/>
  <c r="B555" i="10"/>
  <c r="C555" i="10"/>
  <c r="B557" i="10"/>
  <c r="C557" i="10"/>
  <c r="B559" i="10"/>
  <c r="C559" i="10"/>
  <c r="B561" i="10"/>
  <c r="C561" i="10"/>
  <c r="B563" i="10"/>
  <c r="C563" i="10"/>
  <c r="B565" i="10"/>
  <c r="C565" i="10"/>
  <c r="B567" i="10"/>
  <c r="C567" i="10"/>
  <c r="B569" i="10"/>
  <c r="C569" i="10"/>
  <c r="B571" i="10"/>
  <c r="C571" i="10"/>
  <c r="B573" i="10"/>
  <c r="C573" i="10"/>
  <c r="B575" i="10"/>
  <c r="C575" i="10"/>
  <c r="B577" i="10"/>
  <c r="C577" i="10"/>
  <c r="B579" i="10"/>
  <c r="C579" i="10"/>
  <c r="B581" i="10"/>
  <c r="C581" i="10"/>
  <c r="B583" i="10"/>
  <c r="C583" i="10"/>
  <c r="B585" i="10"/>
  <c r="C585" i="10"/>
  <c r="B587" i="10"/>
  <c r="C587" i="10"/>
  <c r="B589" i="10"/>
  <c r="C589" i="10"/>
  <c r="B591" i="10"/>
  <c r="C591" i="10"/>
  <c r="B593" i="10"/>
  <c r="C593" i="10"/>
  <c r="B595" i="10"/>
  <c r="C595" i="10"/>
  <c r="B597" i="10"/>
  <c r="C597" i="10"/>
  <c r="B599" i="10"/>
  <c r="C599" i="10"/>
  <c r="B601" i="10"/>
  <c r="C601" i="10"/>
  <c r="B603" i="10"/>
  <c r="C603" i="10"/>
  <c r="B605" i="10"/>
  <c r="C605" i="10"/>
  <c r="B607" i="10"/>
  <c r="C607" i="10"/>
  <c r="B609" i="10"/>
  <c r="C609" i="10"/>
  <c r="B611" i="10"/>
  <c r="C611" i="10"/>
  <c r="B613" i="10"/>
  <c r="C613" i="10"/>
  <c r="B615" i="10"/>
  <c r="C615" i="10"/>
  <c r="B617" i="10"/>
  <c r="C617" i="10"/>
  <c r="B619" i="10"/>
  <c r="C619" i="10"/>
  <c r="B621" i="10"/>
  <c r="C621" i="10"/>
  <c r="B623" i="10"/>
  <c r="C623" i="10"/>
  <c r="B625" i="10"/>
  <c r="C625" i="10"/>
  <c r="B627" i="10"/>
  <c r="C627" i="10"/>
  <c r="B629" i="10"/>
  <c r="C629" i="10"/>
  <c r="B631" i="10"/>
  <c r="C631" i="10"/>
  <c r="B633" i="10"/>
  <c r="C633" i="10"/>
  <c r="B635" i="10"/>
  <c r="C635" i="10"/>
  <c r="B637" i="10"/>
  <c r="C637" i="10"/>
  <c r="B639" i="10"/>
  <c r="C639" i="10"/>
  <c r="B641" i="10"/>
  <c r="C641" i="10"/>
  <c r="B643" i="10"/>
  <c r="C643" i="10"/>
  <c r="B645" i="10"/>
  <c r="C645" i="10"/>
  <c r="B648" i="10"/>
  <c r="C648" i="10"/>
  <c r="B650" i="10"/>
  <c r="C650" i="10"/>
  <c r="B652" i="10"/>
  <c r="C652" i="10"/>
  <c r="B654" i="10"/>
  <c r="C654" i="10"/>
  <c r="B656" i="10"/>
  <c r="C656" i="10"/>
  <c r="B658" i="10"/>
  <c r="C658" i="10"/>
  <c r="B660" i="10"/>
  <c r="C660" i="10"/>
  <c r="B662" i="10"/>
  <c r="C662" i="10"/>
  <c r="B664" i="10"/>
  <c r="C664" i="10"/>
  <c r="B666" i="10"/>
  <c r="C666" i="10"/>
  <c r="B668" i="10"/>
  <c r="C668" i="10"/>
  <c r="B670" i="10"/>
  <c r="C670" i="10"/>
  <c r="B672" i="10"/>
  <c r="C672" i="10"/>
  <c r="B674" i="10"/>
  <c r="C674" i="10"/>
  <c r="C676" i="10"/>
  <c r="B676" i="10"/>
  <c r="C678" i="10"/>
  <c r="B678" i="10"/>
  <c r="C680" i="10"/>
  <c r="B680" i="10"/>
  <c r="C682" i="10"/>
  <c r="B682" i="10"/>
  <c r="C684" i="10"/>
  <c r="B684" i="10"/>
  <c r="C686" i="10"/>
  <c r="B686" i="10"/>
  <c r="C688" i="10"/>
  <c r="B688" i="10"/>
  <c r="C690" i="10"/>
  <c r="B690" i="10"/>
  <c r="C692" i="10"/>
  <c r="B692" i="10"/>
  <c r="C694" i="10"/>
  <c r="B694" i="10"/>
  <c r="C696" i="10"/>
  <c r="B696" i="10"/>
  <c r="C698" i="10"/>
  <c r="B698" i="10"/>
  <c r="C700" i="10"/>
  <c r="B700" i="10"/>
  <c r="C702" i="10"/>
  <c r="B702" i="10"/>
  <c r="C704" i="10"/>
  <c r="B704" i="10"/>
  <c r="C706" i="10"/>
  <c r="B706" i="10"/>
  <c r="C708" i="10"/>
  <c r="B708" i="10"/>
  <c r="C710" i="10"/>
  <c r="B710" i="10"/>
  <c r="C712" i="10"/>
  <c r="B712" i="10"/>
  <c r="C714" i="10"/>
  <c r="B714" i="10"/>
  <c r="C716" i="10"/>
  <c r="B716" i="10"/>
  <c r="C718" i="10"/>
  <c r="B718" i="10"/>
  <c r="C720" i="10"/>
  <c r="B720" i="10"/>
  <c r="C722" i="10"/>
  <c r="B722" i="10"/>
  <c r="C724" i="10"/>
  <c r="B724" i="10"/>
  <c r="C726" i="10"/>
  <c r="B726" i="10"/>
  <c r="C728" i="10"/>
  <c r="B728" i="10"/>
  <c r="C730" i="10"/>
  <c r="B730" i="10"/>
  <c r="C732" i="10"/>
  <c r="B732" i="10"/>
  <c r="C734" i="10"/>
  <c r="B734" i="10"/>
  <c r="C736" i="10"/>
  <c r="B736" i="10"/>
  <c r="C738" i="10"/>
  <c r="B738" i="10"/>
  <c r="C740" i="10"/>
  <c r="B740" i="10"/>
  <c r="C742" i="10"/>
  <c r="B742" i="10"/>
  <c r="C744" i="10"/>
  <c r="B744" i="10"/>
  <c r="C746" i="10"/>
  <c r="B746" i="10"/>
  <c r="C748" i="10"/>
  <c r="B748" i="10"/>
  <c r="C750" i="10"/>
  <c r="B750" i="10"/>
  <c r="C752" i="10"/>
  <c r="B752" i="10"/>
  <c r="C754" i="10"/>
  <c r="B754" i="10"/>
  <c r="C756" i="10"/>
  <c r="B756" i="10"/>
  <c r="C758" i="10"/>
  <c r="B758" i="10"/>
  <c r="C760" i="10"/>
  <c r="B760" i="10"/>
  <c r="C762" i="10"/>
  <c r="B762" i="10"/>
  <c r="C764" i="10"/>
  <c r="B764" i="10"/>
  <c r="C766" i="10"/>
  <c r="B766" i="10"/>
  <c r="C768" i="10"/>
  <c r="B768" i="10"/>
  <c r="C770" i="10"/>
  <c r="B770" i="10"/>
  <c r="C772" i="10"/>
  <c r="B772" i="10"/>
  <c r="C774" i="10"/>
  <c r="B774" i="10"/>
  <c r="C776" i="10"/>
  <c r="B776" i="10"/>
  <c r="C778" i="10"/>
  <c r="B778" i="10"/>
  <c r="C780" i="10"/>
  <c r="B780" i="10"/>
  <c r="C782" i="10"/>
  <c r="B782" i="10"/>
  <c r="C784" i="10"/>
  <c r="B784" i="10"/>
  <c r="C786" i="10"/>
  <c r="B786" i="10"/>
  <c r="C788" i="10"/>
  <c r="B788" i="10"/>
  <c r="C790" i="10"/>
  <c r="B790" i="10"/>
  <c r="C792" i="10"/>
  <c r="B792" i="10"/>
  <c r="C794" i="10"/>
  <c r="B794" i="10"/>
  <c r="C796" i="10"/>
  <c r="B796" i="10"/>
  <c r="C798" i="10"/>
  <c r="B798" i="10"/>
  <c r="C800" i="10"/>
  <c r="B800" i="10"/>
  <c r="C802" i="10"/>
  <c r="B802" i="10"/>
  <c r="C804" i="10"/>
  <c r="B804" i="10"/>
  <c r="C806" i="10"/>
  <c r="B806" i="10"/>
  <c r="C808" i="10"/>
  <c r="B808" i="10"/>
  <c r="C810" i="10"/>
  <c r="B810" i="10"/>
  <c r="C812" i="10"/>
  <c r="B812" i="10"/>
  <c r="C814" i="10"/>
  <c r="B814" i="10"/>
  <c r="C816" i="10"/>
  <c r="B816" i="10"/>
  <c r="C818" i="10"/>
  <c r="B818" i="10"/>
  <c r="C820" i="10"/>
  <c r="B820" i="10"/>
  <c r="C822" i="10"/>
  <c r="B822" i="10"/>
  <c r="C824" i="10"/>
  <c r="B824" i="10"/>
  <c r="C826" i="10"/>
  <c r="B826" i="10"/>
  <c r="C828" i="10"/>
  <c r="B828" i="10"/>
  <c r="C830" i="10"/>
  <c r="B830" i="10"/>
  <c r="C832" i="10"/>
  <c r="B832" i="10"/>
  <c r="C834" i="10"/>
  <c r="B834" i="10"/>
  <c r="C836" i="10"/>
  <c r="B836" i="10"/>
  <c r="C838" i="10"/>
  <c r="B838" i="10"/>
  <c r="C840" i="10"/>
  <c r="B840" i="10"/>
  <c r="C842" i="10"/>
  <c r="B842" i="10"/>
  <c r="C844" i="10"/>
  <c r="B844" i="10"/>
  <c r="C846" i="10"/>
  <c r="B846" i="10"/>
  <c r="C848" i="10"/>
  <c r="B848" i="10"/>
  <c r="C850" i="10"/>
  <c r="B850" i="10"/>
  <c r="C852" i="10"/>
  <c r="B852" i="10"/>
  <c r="C854" i="10"/>
  <c r="B854" i="10"/>
  <c r="C856" i="10"/>
  <c r="B856" i="10"/>
  <c r="C858" i="10"/>
  <c r="B858" i="10"/>
  <c r="C860" i="10"/>
  <c r="B860" i="10"/>
  <c r="C862" i="10"/>
  <c r="B862" i="10"/>
  <c r="C864" i="10"/>
  <c r="B864" i="10"/>
  <c r="C866" i="10"/>
  <c r="B866" i="10"/>
  <c r="C868" i="10"/>
  <c r="B868" i="10"/>
  <c r="C870" i="10"/>
  <c r="B870" i="10"/>
  <c r="C872" i="10"/>
  <c r="B872" i="10"/>
  <c r="C874" i="10"/>
  <c r="B874" i="10"/>
  <c r="C876" i="10"/>
  <c r="B876" i="10"/>
  <c r="C878" i="10"/>
  <c r="B878" i="10"/>
  <c r="C880" i="10"/>
  <c r="B880" i="10"/>
  <c r="C882" i="10"/>
  <c r="B882" i="10"/>
  <c r="C884" i="10"/>
  <c r="B884" i="10"/>
  <c r="C886" i="10"/>
  <c r="B886" i="10"/>
  <c r="C888" i="10"/>
  <c r="B888" i="10"/>
  <c r="C890" i="10"/>
  <c r="B890" i="10"/>
  <c r="C892" i="10"/>
  <c r="B892" i="10"/>
  <c r="C894" i="10"/>
  <c r="B894" i="10"/>
  <c r="C896" i="10"/>
  <c r="B896" i="10"/>
  <c r="C898" i="10"/>
  <c r="B898" i="10"/>
  <c r="C900" i="10"/>
  <c r="B900" i="10"/>
  <c r="C902" i="10"/>
  <c r="B902" i="10"/>
  <c r="C904" i="10"/>
  <c r="B904" i="10"/>
  <c r="C906" i="10"/>
  <c r="B906" i="10"/>
  <c r="C908" i="10"/>
  <c r="B908" i="10"/>
  <c r="C910" i="10"/>
  <c r="B910" i="10"/>
  <c r="C912" i="10"/>
  <c r="B912" i="10"/>
  <c r="C914" i="10"/>
  <c r="B914" i="10"/>
  <c r="C916" i="10"/>
  <c r="B916" i="10"/>
  <c r="C918" i="10"/>
  <c r="B918" i="10"/>
  <c r="C920" i="10"/>
  <c r="B920" i="10"/>
  <c r="C922" i="10"/>
  <c r="B922" i="10"/>
  <c r="C924" i="10"/>
  <c r="B924" i="10"/>
  <c r="C926" i="10"/>
  <c r="B926" i="10"/>
  <c r="C928" i="10"/>
  <c r="B928" i="10"/>
  <c r="C930" i="10"/>
  <c r="B930" i="10"/>
  <c r="C932" i="10"/>
  <c r="B932" i="10"/>
  <c r="C934" i="10"/>
  <c r="B934" i="10"/>
  <c r="C936" i="10"/>
  <c r="B936" i="10"/>
  <c r="C938" i="10"/>
  <c r="B938" i="10"/>
  <c r="C940" i="10"/>
  <c r="B940" i="10"/>
  <c r="C942" i="10"/>
  <c r="B942" i="10"/>
  <c r="C944" i="10"/>
  <c r="B944" i="10"/>
  <c r="C946" i="10"/>
  <c r="B946" i="10"/>
  <c r="C948" i="10"/>
  <c r="B948" i="10"/>
  <c r="C950" i="10"/>
  <c r="B950" i="10"/>
  <c r="C952" i="10"/>
  <c r="B952" i="10"/>
  <c r="C954" i="10"/>
  <c r="B954" i="10"/>
  <c r="C956" i="10"/>
  <c r="B956" i="10"/>
  <c r="C958" i="10"/>
  <c r="B958" i="10"/>
  <c r="C960" i="10"/>
  <c r="B960" i="10"/>
  <c r="C962" i="10"/>
  <c r="B962" i="10"/>
  <c r="C964" i="10"/>
  <c r="B964" i="10"/>
  <c r="C966" i="10"/>
  <c r="B966" i="10"/>
  <c r="C968" i="10"/>
  <c r="B968" i="10"/>
  <c r="C970" i="10"/>
  <c r="B970" i="10"/>
  <c r="C972" i="10"/>
  <c r="B972" i="10"/>
  <c r="C974" i="10"/>
  <c r="B974" i="10"/>
  <c r="C976" i="10"/>
  <c r="B976" i="10"/>
  <c r="C978" i="10"/>
  <c r="B978" i="10"/>
  <c r="C980" i="10"/>
  <c r="B980" i="10"/>
  <c r="C982" i="10"/>
  <c r="B982" i="10"/>
  <c r="C984" i="10"/>
  <c r="B984" i="10"/>
  <c r="C986" i="10"/>
  <c r="B986" i="10"/>
  <c r="C988" i="10"/>
  <c r="B988" i="10"/>
  <c r="C990" i="10"/>
  <c r="B990" i="10"/>
  <c r="C992" i="10"/>
  <c r="B992" i="10"/>
  <c r="C994" i="10"/>
  <c r="B994" i="10"/>
  <c r="C996" i="10"/>
  <c r="B996" i="10"/>
  <c r="C998" i="10"/>
  <c r="B998" i="10"/>
  <c r="C1000" i="10"/>
  <c r="B1000" i="10"/>
  <c r="C1002" i="10"/>
  <c r="B1002" i="10"/>
  <c r="C1004" i="10"/>
  <c r="B1004" i="10"/>
  <c r="C1006" i="10"/>
  <c r="B1006" i="10"/>
  <c r="C1008" i="10"/>
  <c r="B1008" i="10"/>
  <c r="C1010" i="10"/>
  <c r="B1010" i="10"/>
  <c r="C1012" i="10"/>
  <c r="B1012" i="10"/>
  <c r="C1014" i="10"/>
  <c r="B1014" i="10"/>
  <c r="C1016" i="10"/>
  <c r="B1016" i="10"/>
  <c r="C1018" i="10"/>
  <c r="B1018" i="10"/>
  <c r="C1020" i="10"/>
  <c r="B1020" i="10"/>
  <c r="C1022" i="10"/>
  <c r="B1022" i="10"/>
  <c r="C1024" i="10"/>
  <c r="B1024" i="10"/>
  <c r="C1026" i="10"/>
  <c r="B1026" i="10"/>
  <c r="C1028" i="10"/>
  <c r="B1028" i="10"/>
  <c r="C1030" i="10"/>
  <c r="B1030" i="10"/>
  <c r="C1032" i="10"/>
  <c r="B1032" i="10"/>
  <c r="C1034" i="10"/>
  <c r="B1034" i="10"/>
  <c r="C1036" i="10"/>
  <c r="B1036" i="10"/>
  <c r="C1038" i="10"/>
  <c r="B1038" i="10"/>
  <c r="C1040" i="10"/>
  <c r="B1040" i="10"/>
  <c r="C1042" i="10"/>
  <c r="B1042" i="10"/>
  <c r="C1044" i="10"/>
  <c r="B1044" i="10"/>
  <c r="C1046" i="10"/>
  <c r="B1046" i="10"/>
  <c r="C1048" i="10"/>
  <c r="B1048" i="10"/>
  <c r="C1050" i="10"/>
  <c r="B1050" i="10"/>
  <c r="C1052" i="10"/>
  <c r="B1052" i="10"/>
  <c r="C1054" i="10"/>
  <c r="B1054" i="10"/>
  <c r="C1056" i="10"/>
  <c r="B1056" i="10"/>
  <c r="C1058" i="10"/>
  <c r="B1058" i="10"/>
  <c r="C1060" i="10"/>
  <c r="B1060" i="10"/>
  <c r="C1062" i="10"/>
  <c r="B1062" i="10"/>
  <c r="C1064" i="10"/>
  <c r="B1064" i="10"/>
  <c r="C1066" i="10"/>
  <c r="B1066" i="10"/>
  <c r="C1068" i="10"/>
  <c r="B1068" i="10"/>
  <c r="C1070" i="10"/>
  <c r="B1070" i="10"/>
  <c r="C1072" i="10"/>
  <c r="B1072" i="10"/>
  <c r="C1074" i="10"/>
  <c r="B1074" i="10"/>
  <c r="C1076" i="10"/>
  <c r="B1076" i="10"/>
  <c r="C1078" i="10"/>
  <c r="B1078" i="10"/>
  <c r="C1080" i="10"/>
  <c r="B1080" i="10"/>
  <c r="C1082" i="10"/>
  <c r="B1082" i="10"/>
  <c r="C1084" i="10"/>
  <c r="B1084" i="10"/>
  <c r="C1086" i="10"/>
  <c r="B1086" i="10"/>
  <c r="C1088" i="10"/>
  <c r="B1088" i="10"/>
  <c r="C1090" i="10"/>
  <c r="B1090" i="10"/>
  <c r="C1092" i="10"/>
  <c r="B1092" i="10"/>
  <c r="C1094" i="10"/>
  <c r="B1094" i="10"/>
  <c r="C1096" i="10"/>
  <c r="B1096" i="10"/>
  <c r="C1098" i="10"/>
  <c r="B1098" i="10"/>
  <c r="C1100" i="10"/>
  <c r="B1100" i="10"/>
  <c r="C1102" i="10"/>
  <c r="B1102" i="10"/>
  <c r="C1104" i="10"/>
  <c r="B1104" i="10"/>
  <c r="C1106" i="10"/>
  <c r="B1106" i="10"/>
  <c r="C1108" i="10"/>
  <c r="B1108" i="10"/>
  <c r="C1110" i="10"/>
  <c r="B1110" i="10"/>
  <c r="C1112" i="10"/>
  <c r="B1112" i="10"/>
  <c r="C1114" i="10"/>
  <c r="B1114" i="10"/>
  <c r="C1116" i="10"/>
  <c r="B1116" i="10"/>
  <c r="C1118" i="10"/>
  <c r="B1118" i="10"/>
  <c r="C1120" i="10"/>
  <c r="B1120" i="10"/>
  <c r="C1122" i="10"/>
  <c r="B1122" i="10"/>
  <c r="C1124" i="10"/>
  <c r="B1124" i="10"/>
  <c r="C1126" i="10"/>
  <c r="B1126" i="10"/>
  <c r="C1128" i="10"/>
  <c r="B1128" i="10"/>
  <c r="C1130" i="10"/>
  <c r="B1130" i="10"/>
  <c r="C1132" i="10"/>
  <c r="B1132" i="10"/>
  <c r="C1134" i="10"/>
  <c r="B1134" i="10"/>
  <c r="C1136" i="10"/>
  <c r="B1136" i="10"/>
  <c r="C1138" i="10"/>
  <c r="B1138" i="10"/>
  <c r="C1140" i="10"/>
  <c r="B1140" i="10"/>
  <c r="C1142" i="10"/>
  <c r="B1142" i="10"/>
  <c r="C1144" i="10"/>
  <c r="B1144" i="10"/>
  <c r="C1146" i="10"/>
  <c r="B1146" i="10"/>
  <c r="C1148" i="10"/>
  <c r="B1148" i="10"/>
  <c r="C1150" i="10"/>
  <c r="B1150" i="10"/>
  <c r="C1152" i="10"/>
  <c r="B1152" i="10"/>
  <c r="C1155" i="10"/>
  <c r="B1155" i="10"/>
  <c r="C1157" i="10"/>
  <c r="B1157" i="10"/>
  <c r="C8" i="10"/>
  <c r="B8" i="10"/>
  <c r="C10" i="10"/>
  <c r="B10" i="10"/>
  <c r="C12" i="10"/>
  <c r="B12" i="10"/>
  <c r="B13" i="10"/>
  <c r="C13" i="10"/>
  <c r="B15" i="10"/>
  <c r="C15" i="10"/>
  <c r="B17" i="10"/>
  <c r="C17" i="10"/>
  <c r="B19" i="10"/>
  <c r="C19" i="10"/>
  <c r="B21" i="10"/>
  <c r="C21" i="10"/>
  <c r="B23" i="10"/>
  <c r="C23" i="10"/>
  <c r="B25" i="10"/>
  <c r="C25" i="10"/>
  <c r="B27" i="10"/>
  <c r="C27" i="10"/>
  <c r="B29" i="10"/>
  <c r="C29" i="10"/>
  <c r="B31" i="10"/>
  <c r="C31" i="10"/>
  <c r="B33" i="10"/>
  <c r="C33" i="10"/>
  <c r="B35" i="10"/>
  <c r="C35" i="10"/>
  <c r="B37" i="10"/>
  <c r="C37" i="10"/>
  <c r="B39" i="10"/>
  <c r="C39" i="10"/>
  <c r="B41" i="10"/>
  <c r="C41" i="10"/>
  <c r="B43" i="10"/>
  <c r="C43" i="10"/>
  <c r="B45" i="10"/>
  <c r="C45" i="10"/>
  <c r="B47" i="10"/>
  <c r="C47" i="10"/>
  <c r="B49" i="10"/>
  <c r="C49" i="10"/>
  <c r="B51" i="10"/>
  <c r="C51" i="10"/>
  <c r="B53" i="10"/>
  <c r="C53" i="10"/>
  <c r="B55" i="10"/>
  <c r="C55" i="10"/>
  <c r="B57" i="10"/>
  <c r="C57" i="10"/>
  <c r="B59" i="10"/>
  <c r="C59" i="10"/>
  <c r="B61" i="10"/>
  <c r="C61" i="10"/>
  <c r="B63" i="10"/>
  <c r="C63" i="10"/>
  <c r="B65" i="10"/>
  <c r="C65" i="10"/>
  <c r="B67" i="10"/>
  <c r="C67" i="10"/>
  <c r="B69" i="10"/>
  <c r="C69" i="10"/>
  <c r="B71" i="10"/>
  <c r="C71" i="10"/>
  <c r="B73" i="10"/>
  <c r="C73" i="10"/>
  <c r="B75" i="10"/>
  <c r="C75" i="10"/>
  <c r="B77" i="10"/>
  <c r="C77" i="10"/>
  <c r="B79" i="10"/>
  <c r="C79" i="10"/>
  <c r="B81" i="10"/>
  <c r="C81" i="10"/>
  <c r="B83" i="10"/>
  <c r="C83" i="10"/>
  <c r="B85" i="10"/>
  <c r="C85" i="10"/>
  <c r="B87" i="10"/>
  <c r="C87" i="10"/>
  <c r="B89" i="10"/>
  <c r="C89" i="10"/>
  <c r="B91" i="10"/>
  <c r="C91" i="10"/>
  <c r="B93" i="10"/>
  <c r="C93" i="10"/>
  <c r="B95" i="10"/>
  <c r="C95" i="10"/>
  <c r="B97" i="10"/>
  <c r="C97" i="10"/>
  <c r="B99" i="10"/>
  <c r="C99" i="10"/>
  <c r="B101" i="10"/>
  <c r="C101" i="10"/>
  <c r="B103" i="10"/>
  <c r="C103" i="10"/>
  <c r="B105" i="10"/>
  <c r="C105" i="10"/>
  <c r="B107" i="10"/>
  <c r="C107" i="10"/>
  <c r="B109" i="10"/>
  <c r="C109" i="10"/>
  <c r="B111" i="10"/>
  <c r="C111" i="10"/>
  <c r="B113" i="10"/>
  <c r="C113" i="10"/>
  <c r="B115" i="10"/>
  <c r="C115" i="10"/>
  <c r="B117" i="10"/>
  <c r="C117" i="10"/>
  <c r="B119" i="10"/>
  <c r="C119" i="10"/>
  <c r="B121" i="10"/>
  <c r="C121" i="10"/>
  <c r="B123" i="10"/>
  <c r="C123" i="10"/>
  <c r="B125" i="10"/>
  <c r="C125" i="10"/>
  <c r="B127" i="10"/>
  <c r="C127" i="10"/>
  <c r="B129" i="10"/>
  <c r="C129" i="10"/>
  <c r="B131" i="10"/>
  <c r="C131" i="10"/>
  <c r="B133" i="10"/>
  <c r="C133" i="10"/>
  <c r="B135" i="10"/>
  <c r="C135" i="10"/>
  <c r="B137" i="10"/>
  <c r="C137" i="10"/>
  <c r="B139" i="10"/>
  <c r="C139" i="10"/>
  <c r="B141" i="10"/>
  <c r="C141" i="10"/>
  <c r="B143" i="10"/>
  <c r="C143" i="10"/>
  <c r="B145" i="10"/>
  <c r="C145" i="10"/>
  <c r="B147" i="10"/>
  <c r="C147" i="10"/>
  <c r="B149" i="10"/>
  <c r="C149" i="10"/>
  <c r="B151" i="10"/>
  <c r="C151" i="10"/>
  <c r="B153" i="10"/>
  <c r="C153" i="10"/>
  <c r="B155" i="10"/>
  <c r="C155" i="10"/>
  <c r="B157" i="10"/>
  <c r="C157" i="10"/>
  <c r="B159" i="10"/>
  <c r="C159" i="10"/>
  <c r="B161" i="10"/>
  <c r="C161" i="10"/>
  <c r="B163" i="10"/>
  <c r="C163" i="10"/>
  <c r="B165" i="10"/>
  <c r="C165" i="10"/>
  <c r="B167" i="10"/>
  <c r="C167" i="10"/>
  <c r="B169" i="10"/>
  <c r="C169" i="10"/>
  <c r="B171" i="10"/>
  <c r="C171" i="10"/>
  <c r="B173" i="10"/>
  <c r="C173" i="10"/>
  <c r="B175" i="10"/>
  <c r="C175" i="10"/>
  <c r="B177" i="10"/>
  <c r="C177" i="10"/>
  <c r="B179" i="10"/>
  <c r="C179" i="10"/>
  <c r="B181" i="10"/>
  <c r="C181" i="10"/>
  <c r="B183" i="10"/>
  <c r="C183" i="10"/>
  <c r="B185" i="10"/>
  <c r="C185" i="10"/>
  <c r="B187" i="10"/>
  <c r="C187" i="10"/>
  <c r="B189" i="10"/>
  <c r="C189" i="10"/>
  <c r="B191" i="10"/>
  <c r="C191" i="10"/>
  <c r="B193" i="10"/>
  <c r="C193" i="10"/>
  <c r="B195" i="10"/>
  <c r="C195" i="10"/>
  <c r="B197" i="10"/>
  <c r="C197" i="10"/>
  <c r="B199" i="10"/>
  <c r="C199" i="10"/>
  <c r="B201" i="10"/>
  <c r="C201" i="10"/>
  <c r="B203" i="10"/>
  <c r="C203" i="10"/>
  <c r="B205" i="10"/>
  <c r="C205" i="10"/>
  <c r="B207" i="10"/>
  <c r="C207" i="10"/>
  <c r="B209" i="10"/>
  <c r="C209" i="10"/>
  <c r="B211" i="10"/>
  <c r="C211" i="10"/>
  <c r="B213" i="10"/>
  <c r="C213" i="10"/>
  <c r="B215" i="10"/>
  <c r="C215" i="10"/>
  <c r="B217" i="10"/>
  <c r="C217" i="10"/>
  <c r="B219" i="10"/>
  <c r="C219" i="10"/>
  <c r="B220" i="10"/>
  <c r="C220" i="10"/>
  <c r="B222" i="10"/>
  <c r="C222" i="10"/>
  <c r="B224" i="10"/>
  <c r="C224" i="10"/>
  <c r="B226" i="10"/>
  <c r="C226" i="10"/>
  <c r="B228" i="10"/>
  <c r="C228" i="10"/>
  <c r="B230" i="10"/>
  <c r="C230" i="10"/>
  <c r="B232" i="10"/>
  <c r="C232" i="10"/>
  <c r="B234" i="10"/>
  <c r="C234" i="10"/>
  <c r="B236" i="10"/>
  <c r="C236" i="10"/>
  <c r="B238" i="10"/>
  <c r="C238" i="10"/>
  <c r="B240" i="10"/>
  <c r="C240" i="10"/>
  <c r="B242" i="10"/>
  <c r="C242" i="10"/>
  <c r="B244" i="10"/>
  <c r="C244" i="10"/>
  <c r="B246" i="10"/>
  <c r="C246" i="10"/>
  <c r="B248" i="10"/>
  <c r="C248" i="10"/>
  <c r="B250" i="10"/>
  <c r="C250" i="10"/>
  <c r="B252" i="10"/>
  <c r="C252" i="10"/>
  <c r="B254" i="10"/>
  <c r="C254" i="10"/>
  <c r="B256" i="10"/>
  <c r="C256" i="10"/>
  <c r="B258" i="10"/>
  <c r="C258" i="10"/>
  <c r="B260" i="10"/>
  <c r="C260" i="10"/>
  <c r="B262" i="10"/>
  <c r="C262" i="10"/>
  <c r="B264" i="10"/>
  <c r="C264" i="10"/>
  <c r="B266" i="10"/>
  <c r="C266" i="10"/>
  <c r="B268" i="10"/>
  <c r="C268" i="10"/>
  <c r="B270" i="10"/>
  <c r="C270" i="10"/>
  <c r="B272" i="10"/>
  <c r="C272" i="10"/>
  <c r="B274" i="10"/>
  <c r="C274" i="10"/>
  <c r="B276" i="10"/>
  <c r="C276" i="10"/>
  <c r="B278" i="10"/>
  <c r="C278" i="10"/>
  <c r="B280" i="10"/>
  <c r="C280" i="10"/>
  <c r="B282" i="10"/>
  <c r="C282" i="10"/>
  <c r="B284" i="10"/>
  <c r="C284" i="10"/>
  <c r="B286" i="10"/>
  <c r="C286" i="10"/>
  <c r="B288" i="10"/>
  <c r="C288" i="10"/>
  <c r="B290" i="10"/>
  <c r="C290" i="10"/>
  <c r="B292" i="10"/>
  <c r="C292" i="10"/>
  <c r="B294" i="10"/>
  <c r="C294" i="10"/>
  <c r="B296" i="10"/>
  <c r="C296" i="10"/>
  <c r="B298" i="10"/>
  <c r="C298" i="10"/>
  <c r="B300" i="10"/>
  <c r="C300" i="10"/>
  <c r="B302" i="10"/>
  <c r="C302" i="10"/>
  <c r="B304" i="10"/>
  <c r="C304" i="10"/>
  <c r="B306" i="10"/>
  <c r="C306" i="10"/>
  <c r="B308" i="10"/>
  <c r="C308" i="10"/>
  <c r="B310" i="10"/>
  <c r="C310" i="10"/>
  <c r="B312" i="10"/>
  <c r="C312" i="10"/>
  <c r="B314" i="10"/>
  <c r="C314" i="10"/>
  <c r="B316" i="10"/>
  <c r="C316" i="10"/>
  <c r="B318" i="10"/>
  <c r="C318" i="10"/>
  <c r="B320" i="10"/>
  <c r="C320" i="10"/>
  <c r="B322" i="10"/>
  <c r="C322" i="10"/>
  <c r="B324" i="10"/>
  <c r="C324" i="10"/>
  <c r="B326" i="10"/>
  <c r="C326" i="10"/>
  <c r="B328" i="10"/>
  <c r="C328" i="10"/>
  <c r="B330" i="10"/>
  <c r="C330" i="10"/>
  <c r="B332" i="10"/>
  <c r="C332" i="10"/>
  <c r="B334" i="10"/>
  <c r="C334" i="10"/>
  <c r="B336" i="10"/>
  <c r="C336" i="10"/>
  <c r="B338" i="10"/>
  <c r="C338" i="10"/>
  <c r="B340" i="10"/>
  <c r="C340" i="10"/>
  <c r="B342" i="10"/>
  <c r="C342" i="10"/>
  <c r="B344" i="10"/>
  <c r="C344" i="10"/>
  <c r="B346" i="10"/>
  <c r="C346" i="10"/>
  <c r="B348" i="10"/>
  <c r="C348" i="10"/>
  <c r="B350" i="10"/>
  <c r="C350" i="10"/>
  <c r="B352" i="10"/>
  <c r="C352" i="10"/>
  <c r="B354" i="10"/>
  <c r="C354" i="10"/>
  <c r="B356" i="10"/>
  <c r="C356" i="10"/>
  <c r="B358" i="10"/>
  <c r="C358" i="10"/>
  <c r="B360" i="10"/>
  <c r="C360" i="10"/>
  <c r="B362" i="10"/>
  <c r="C362" i="10"/>
  <c r="B364" i="10"/>
  <c r="C364" i="10"/>
  <c r="B366" i="10"/>
  <c r="C366" i="10"/>
  <c r="B368" i="10"/>
  <c r="C368" i="10"/>
  <c r="B370" i="10"/>
  <c r="C370" i="10"/>
  <c r="B372" i="10"/>
  <c r="C372" i="10"/>
  <c r="B374" i="10"/>
  <c r="C374" i="10"/>
  <c r="B376" i="10"/>
  <c r="C376" i="10"/>
  <c r="B378" i="10"/>
  <c r="C378" i="10"/>
  <c r="B380" i="10"/>
  <c r="C380" i="10"/>
  <c r="B382" i="10"/>
  <c r="C382" i="10"/>
  <c r="B384" i="10"/>
  <c r="C384" i="10"/>
  <c r="B386" i="10"/>
  <c r="C386" i="10"/>
  <c r="B388" i="10"/>
  <c r="C388" i="10"/>
  <c r="B390" i="10"/>
  <c r="C390" i="10"/>
  <c r="B392" i="10"/>
  <c r="C392" i="10"/>
  <c r="B394" i="10"/>
  <c r="C394" i="10"/>
  <c r="B396" i="10"/>
  <c r="C396" i="10"/>
  <c r="B398" i="10"/>
  <c r="C398" i="10"/>
  <c r="B400" i="10"/>
  <c r="C400" i="10"/>
  <c r="B402" i="10"/>
  <c r="C402" i="10"/>
  <c r="B404" i="10"/>
  <c r="C404" i="10"/>
  <c r="B406" i="10"/>
  <c r="C406" i="10"/>
  <c r="B408" i="10"/>
  <c r="C408" i="10"/>
  <c r="B410" i="10"/>
  <c r="C410" i="10"/>
  <c r="B412" i="10"/>
  <c r="C412" i="10"/>
  <c r="B414" i="10"/>
  <c r="C414" i="10"/>
  <c r="B416" i="10"/>
  <c r="C416" i="10"/>
  <c r="B418" i="10"/>
  <c r="C418" i="10"/>
  <c r="B420" i="10"/>
  <c r="C420" i="10"/>
  <c r="B422" i="10"/>
  <c r="C422" i="10"/>
  <c r="B424" i="10"/>
  <c r="C424" i="10"/>
  <c r="B426" i="10"/>
  <c r="C426" i="10"/>
  <c r="B428" i="10"/>
  <c r="C428" i="10"/>
  <c r="B430" i="10"/>
  <c r="C430" i="10"/>
  <c r="B432" i="10"/>
  <c r="C432" i="10"/>
  <c r="B434" i="10"/>
  <c r="C434" i="10"/>
  <c r="B436" i="10"/>
  <c r="C436" i="10"/>
  <c r="B438" i="10"/>
  <c r="C438" i="10"/>
  <c r="B440" i="10"/>
  <c r="C440" i="10"/>
  <c r="B442" i="10"/>
  <c r="C442" i="10"/>
  <c r="B444" i="10"/>
  <c r="C444" i="10"/>
  <c r="B446" i="10"/>
  <c r="C446" i="10"/>
  <c r="B448" i="10"/>
  <c r="C448" i="10"/>
  <c r="B450" i="10"/>
  <c r="C450" i="10"/>
  <c r="B452" i="10"/>
  <c r="C452" i="10"/>
  <c r="B454" i="10"/>
  <c r="C454" i="10"/>
  <c r="B456" i="10"/>
  <c r="C456" i="10"/>
  <c r="B458" i="10"/>
  <c r="C458" i="10"/>
  <c r="B460" i="10"/>
  <c r="C460" i="10"/>
  <c r="B462" i="10"/>
  <c r="C462" i="10"/>
  <c r="B464" i="10"/>
  <c r="C464" i="10"/>
  <c r="B466" i="10"/>
  <c r="C466" i="10"/>
  <c r="B468" i="10"/>
  <c r="C468" i="10"/>
  <c r="B470" i="10"/>
  <c r="C470" i="10"/>
  <c r="B472" i="10"/>
  <c r="C472" i="10"/>
  <c r="B474" i="10"/>
  <c r="C474" i="10"/>
  <c r="B476" i="10"/>
  <c r="C476" i="10"/>
  <c r="B478" i="10"/>
  <c r="C478" i="10"/>
  <c r="B480" i="10"/>
  <c r="C480" i="10"/>
  <c r="B482" i="10"/>
  <c r="C482" i="10"/>
  <c r="B484" i="10"/>
  <c r="C484" i="10"/>
  <c r="B486" i="10"/>
  <c r="C486" i="10"/>
  <c r="B488" i="10"/>
  <c r="C488" i="10"/>
  <c r="B490" i="10"/>
  <c r="C490" i="10"/>
  <c r="B492" i="10"/>
  <c r="C492" i="10"/>
  <c r="B494" i="10"/>
  <c r="C494" i="10"/>
  <c r="B496" i="10"/>
  <c r="C496" i="10"/>
  <c r="B498" i="10"/>
  <c r="C498" i="10"/>
  <c r="B500" i="10"/>
  <c r="C500" i="10"/>
  <c r="B502" i="10"/>
  <c r="C502" i="10"/>
  <c r="B504" i="10"/>
  <c r="C504" i="10"/>
  <c r="B506" i="10"/>
  <c r="C506" i="10"/>
  <c r="B508" i="10"/>
  <c r="C508" i="10"/>
  <c r="B510" i="10"/>
  <c r="C510" i="10"/>
  <c r="B512" i="10"/>
  <c r="C512" i="10"/>
  <c r="B514" i="10"/>
  <c r="C514" i="10"/>
  <c r="B516" i="10"/>
  <c r="C516" i="10"/>
  <c r="B518" i="10"/>
  <c r="C518" i="10"/>
  <c r="B520" i="10"/>
  <c r="C520" i="10"/>
  <c r="B522" i="10"/>
  <c r="C522" i="10"/>
  <c r="B524" i="10"/>
  <c r="C524" i="10"/>
  <c r="B526" i="10"/>
  <c r="C526" i="10"/>
  <c r="B528" i="10"/>
  <c r="C528" i="10"/>
  <c r="B530" i="10"/>
  <c r="C530" i="10"/>
  <c r="B532" i="10"/>
  <c r="C532" i="10"/>
  <c r="B534" i="10"/>
  <c r="C534" i="10"/>
  <c r="B536" i="10"/>
  <c r="C536" i="10"/>
  <c r="B538" i="10"/>
  <c r="C538" i="10"/>
  <c r="B540" i="10"/>
  <c r="C540" i="10"/>
  <c r="B542" i="10"/>
  <c r="C542" i="10"/>
  <c r="B544" i="10"/>
  <c r="C544" i="10"/>
  <c r="B546" i="10"/>
  <c r="C546" i="10"/>
  <c r="B548" i="10"/>
  <c r="C548" i="10"/>
  <c r="B550" i="10"/>
  <c r="C550" i="10"/>
  <c r="B552" i="10"/>
  <c r="C552" i="10"/>
  <c r="B554" i="10"/>
  <c r="C554" i="10"/>
  <c r="B556" i="10"/>
  <c r="C556" i="10"/>
  <c r="B558" i="10"/>
  <c r="C558" i="10"/>
  <c r="B560" i="10"/>
  <c r="C560" i="10"/>
  <c r="B562" i="10"/>
  <c r="C562" i="10"/>
  <c r="B564" i="10"/>
  <c r="C564" i="10"/>
  <c r="B566" i="10"/>
  <c r="C566" i="10"/>
  <c r="B568" i="10"/>
  <c r="C568" i="10"/>
  <c r="B570" i="10"/>
  <c r="C570" i="10"/>
  <c r="B572" i="10"/>
  <c r="C572" i="10"/>
  <c r="B574" i="10"/>
  <c r="C574" i="10"/>
  <c r="B576" i="10"/>
  <c r="C576" i="10"/>
  <c r="B578" i="10"/>
  <c r="C578" i="10"/>
  <c r="B580" i="10"/>
  <c r="C580" i="10"/>
  <c r="B582" i="10"/>
  <c r="C582" i="10"/>
  <c r="B584" i="10"/>
  <c r="C584" i="10"/>
  <c r="B586" i="10"/>
  <c r="C586" i="10"/>
  <c r="B588" i="10"/>
  <c r="C588" i="10"/>
  <c r="B590" i="10"/>
  <c r="C590" i="10"/>
  <c r="B592" i="10"/>
  <c r="C592" i="10"/>
  <c r="B594" i="10"/>
  <c r="C594" i="10"/>
  <c r="B596" i="10"/>
  <c r="C596" i="10"/>
  <c r="B598" i="10"/>
  <c r="C598" i="10"/>
  <c r="B600" i="10"/>
  <c r="C600" i="10"/>
  <c r="B602" i="10"/>
  <c r="C602" i="10"/>
  <c r="B604" i="10"/>
  <c r="C604" i="10"/>
  <c r="B606" i="10"/>
  <c r="C606" i="10"/>
  <c r="B608" i="10"/>
  <c r="C608" i="10"/>
  <c r="B610" i="10"/>
  <c r="C610" i="10"/>
  <c r="B612" i="10"/>
  <c r="C612" i="10"/>
  <c r="B614" i="10"/>
  <c r="C614" i="10"/>
  <c r="B616" i="10"/>
  <c r="C616" i="10"/>
  <c r="B618" i="10"/>
  <c r="C618" i="10"/>
  <c r="B620" i="10"/>
  <c r="C620" i="10"/>
  <c r="B622" i="10"/>
  <c r="C622" i="10"/>
  <c r="B624" i="10"/>
  <c r="C624" i="10"/>
  <c r="B626" i="10"/>
  <c r="C626" i="10"/>
  <c r="B628" i="10"/>
  <c r="C628" i="10"/>
  <c r="B630" i="10"/>
  <c r="C630" i="10"/>
  <c r="B632" i="10"/>
  <c r="C632" i="10"/>
  <c r="B634" i="10"/>
  <c r="C634" i="10"/>
  <c r="B636" i="10"/>
  <c r="C636" i="10"/>
  <c r="B638" i="10"/>
  <c r="C638" i="10"/>
  <c r="B640" i="10"/>
  <c r="C640" i="10"/>
  <c r="B642" i="10"/>
  <c r="C642" i="10"/>
  <c r="B644" i="10"/>
  <c r="C644" i="10"/>
  <c r="B646" i="10"/>
  <c r="C646" i="10"/>
  <c r="B647" i="10"/>
  <c r="C647" i="10"/>
  <c r="B649" i="10"/>
  <c r="C649" i="10"/>
  <c r="B651" i="10"/>
  <c r="C651" i="10"/>
  <c r="B653" i="10"/>
  <c r="C653" i="10"/>
  <c r="B655" i="10"/>
  <c r="C655" i="10"/>
  <c r="B657" i="10"/>
  <c r="C657" i="10"/>
  <c r="B659" i="10"/>
  <c r="C659" i="10"/>
  <c r="B661" i="10"/>
  <c r="C661" i="10"/>
  <c r="B663" i="10"/>
  <c r="C663" i="10"/>
  <c r="B665" i="10"/>
  <c r="C665" i="10"/>
  <c r="B667" i="10"/>
  <c r="C667" i="10"/>
  <c r="B669" i="10"/>
  <c r="C669" i="10"/>
  <c r="B671" i="10"/>
  <c r="C671" i="10"/>
  <c r="B673" i="10"/>
  <c r="C673" i="10"/>
  <c r="C675" i="10"/>
  <c r="B675" i="10"/>
  <c r="C677" i="10"/>
  <c r="B677" i="10"/>
  <c r="C679" i="10"/>
  <c r="B679" i="10"/>
  <c r="C681" i="10"/>
  <c r="B681" i="10"/>
  <c r="C683" i="10"/>
  <c r="B683" i="10"/>
  <c r="C685" i="10"/>
  <c r="B685" i="10"/>
  <c r="C687" i="10"/>
  <c r="B687" i="10"/>
  <c r="C689" i="10"/>
  <c r="B689" i="10"/>
  <c r="C691" i="10"/>
  <c r="B691" i="10"/>
  <c r="C693" i="10"/>
  <c r="B693" i="10"/>
  <c r="C695" i="10"/>
  <c r="B695" i="10"/>
  <c r="C697" i="10"/>
  <c r="B697" i="10"/>
  <c r="C699" i="10"/>
  <c r="B699" i="10"/>
  <c r="C701" i="10"/>
  <c r="B701" i="10"/>
  <c r="C703" i="10"/>
  <c r="B703" i="10"/>
  <c r="C705" i="10"/>
  <c r="B705" i="10"/>
  <c r="C707" i="10"/>
  <c r="B707" i="10"/>
  <c r="C709" i="10"/>
  <c r="B709" i="10"/>
  <c r="C711" i="10"/>
  <c r="B711" i="10"/>
  <c r="C713" i="10"/>
  <c r="B713" i="10"/>
  <c r="C715" i="10"/>
  <c r="B715" i="10"/>
  <c r="C717" i="10"/>
  <c r="B717" i="10"/>
  <c r="C719" i="10"/>
  <c r="B719" i="10"/>
  <c r="C721" i="10"/>
  <c r="B721" i="10"/>
  <c r="C723" i="10"/>
  <c r="B723" i="10"/>
  <c r="C725" i="10"/>
  <c r="B725" i="10"/>
  <c r="C727" i="10"/>
  <c r="B727" i="10"/>
  <c r="C729" i="10"/>
  <c r="B729" i="10"/>
  <c r="C731" i="10"/>
  <c r="B731" i="10"/>
  <c r="C733" i="10"/>
  <c r="B733" i="10"/>
  <c r="C735" i="10"/>
  <c r="B735" i="10"/>
  <c r="C737" i="10"/>
  <c r="B737" i="10"/>
  <c r="C739" i="10"/>
  <c r="B739" i="10"/>
  <c r="C741" i="10"/>
  <c r="B741" i="10"/>
  <c r="C743" i="10"/>
  <c r="B743" i="10"/>
  <c r="C745" i="10"/>
  <c r="B745" i="10"/>
  <c r="C747" i="10"/>
  <c r="B747" i="10"/>
  <c r="C749" i="10"/>
  <c r="B749" i="10"/>
  <c r="C751" i="10"/>
  <c r="B751" i="10"/>
  <c r="C753" i="10"/>
  <c r="B753" i="10"/>
  <c r="C755" i="10"/>
  <c r="B755" i="10"/>
  <c r="C757" i="10"/>
  <c r="B757" i="10"/>
  <c r="C759" i="10"/>
  <c r="B759" i="10"/>
  <c r="C761" i="10"/>
  <c r="B761" i="10"/>
  <c r="C763" i="10"/>
  <c r="B763" i="10"/>
  <c r="C765" i="10"/>
  <c r="B765" i="10"/>
  <c r="C767" i="10"/>
  <c r="B767" i="10"/>
  <c r="C769" i="10"/>
  <c r="B769" i="10"/>
  <c r="C771" i="10"/>
  <c r="B771" i="10"/>
  <c r="C773" i="10"/>
  <c r="B773" i="10"/>
  <c r="C775" i="10"/>
  <c r="B775" i="10"/>
  <c r="C777" i="10"/>
  <c r="B777" i="10"/>
  <c r="C779" i="10"/>
  <c r="B779" i="10"/>
  <c r="C781" i="10"/>
  <c r="B781" i="10"/>
  <c r="C783" i="10"/>
  <c r="B783" i="10"/>
  <c r="C785" i="10"/>
  <c r="B785" i="10"/>
  <c r="C787" i="10"/>
  <c r="B787" i="10"/>
  <c r="C789" i="10"/>
  <c r="B789" i="10"/>
  <c r="C791" i="10"/>
  <c r="B791" i="10"/>
  <c r="C793" i="10"/>
  <c r="B793" i="10"/>
  <c r="C795" i="10"/>
  <c r="B795" i="10"/>
  <c r="C797" i="10"/>
  <c r="B797" i="10"/>
  <c r="C799" i="10"/>
  <c r="B799" i="10"/>
  <c r="C801" i="10"/>
  <c r="B801" i="10"/>
  <c r="C803" i="10"/>
  <c r="B803" i="10"/>
  <c r="C805" i="10"/>
  <c r="B805" i="10"/>
  <c r="C807" i="10"/>
  <c r="B807" i="10"/>
  <c r="C809" i="10"/>
  <c r="B809" i="10"/>
  <c r="C811" i="10"/>
  <c r="B811" i="10"/>
  <c r="C813" i="10"/>
  <c r="B813" i="10"/>
  <c r="C815" i="10"/>
  <c r="B815" i="10"/>
  <c r="C817" i="10"/>
  <c r="B817" i="10"/>
  <c r="C819" i="10"/>
  <c r="B819" i="10"/>
  <c r="C821" i="10"/>
  <c r="B821" i="10"/>
  <c r="C823" i="10"/>
  <c r="B823" i="10"/>
  <c r="C825" i="10"/>
  <c r="B825" i="10"/>
  <c r="C827" i="10"/>
  <c r="B827" i="10"/>
  <c r="C829" i="10"/>
  <c r="B829" i="10"/>
  <c r="C831" i="10"/>
  <c r="B831" i="10"/>
  <c r="C833" i="10"/>
  <c r="B833" i="10"/>
  <c r="C835" i="10"/>
  <c r="B835" i="10"/>
  <c r="C837" i="10"/>
  <c r="B837" i="10"/>
  <c r="C839" i="10"/>
  <c r="B839" i="10"/>
  <c r="C841" i="10"/>
  <c r="B841" i="10"/>
  <c r="C843" i="10"/>
  <c r="B843" i="10"/>
  <c r="C845" i="10"/>
  <c r="B845" i="10"/>
  <c r="C847" i="10"/>
  <c r="B847" i="10"/>
  <c r="C849" i="10"/>
  <c r="B849" i="10"/>
  <c r="C851" i="10"/>
  <c r="B851" i="10"/>
  <c r="C853" i="10"/>
  <c r="B853" i="10"/>
  <c r="C855" i="10"/>
  <c r="B855" i="10"/>
  <c r="C857" i="10"/>
  <c r="B857" i="10"/>
  <c r="C859" i="10"/>
  <c r="B859" i="10"/>
  <c r="C861" i="10"/>
  <c r="B861" i="10"/>
  <c r="C863" i="10"/>
  <c r="B863" i="10"/>
  <c r="C865" i="10"/>
  <c r="B865" i="10"/>
  <c r="C867" i="10"/>
  <c r="B867" i="10"/>
  <c r="C869" i="10"/>
  <c r="B869" i="10"/>
  <c r="C871" i="10"/>
  <c r="B871" i="10"/>
  <c r="C873" i="10"/>
  <c r="B873" i="10"/>
  <c r="C875" i="10"/>
  <c r="B875" i="10"/>
  <c r="C877" i="10"/>
  <c r="B877" i="10"/>
  <c r="C879" i="10"/>
  <c r="B879" i="10"/>
  <c r="C881" i="10"/>
  <c r="B881" i="10"/>
  <c r="C883" i="10"/>
  <c r="B883" i="10"/>
  <c r="C885" i="10"/>
  <c r="B885" i="10"/>
  <c r="C887" i="10"/>
  <c r="B887" i="10"/>
  <c r="C889" i="10"/>
  <c r="B889" i="10"/>
  <c r="C891" i="10"/>
  <c r="B891" i="10"/>
  <c r="C893" i="10"/>
  <c r="B893" i="10"/>
  <c r="C895" i="10"/>
  <c r="B895" i="10"/>
  <c r="C897" i="10"/>
  <c r="B897" i="10"/>
  <c r="C899" i="10"/>
  <c r="B899" i="10"/>
  <c r="C901" i="10"/>
  <c r="B901" i="10"/>
  <c r="C903" i="10"/>
  <c r="B903" i="10"/>
  <c r="C905" i="10"/>
  <c r="B905" i="10"/>
  <c r="C907" i="10"/>
  <c r="B907" i="10"/>
  <c r="C909" i="10"/>
  <c r="B909" i="10"/>
  <c r="C911" i="10"/>
  <c r="B911" i="10"/>
  <c r="C913" i="10"/>
  <c r="B913" i="10"/>
  <c r="C915" i="10"/>
  <c r="B915" i="10"/>
  <c r="C917" i="10"/>
  <c r="B917" i="10"/>
  <c r="C919" i="10"/>
  <c r="B919" i="10"/>
  <c r="C921" i="10"/>
  <c r="B921" i="10"/>
  <c r="C923" i="10"/>
  <c r="B923" i="10"/>
  <c r="C925" i="10"/>
  <c r="B925" i="10"/>
  <c r="C927" i="10"/>
  <c r="B927" i="10"/>
  <c r="C929" i="10"/>
  <c r="B929" i="10"/>
  <c r="C931" i="10"/>
  <c r="B931" i="10"/>
  <c r="C933" i="10"/>
  <c r="B933" i="10"/>
  <c r="C935" i="10"/>
  <c r="B935" i="10"/>
  <c r="C937" i="10"/>
  <c r="B937" i="10"/>
  <c r="C939" i="10"/>
  <c r="B939" i="10"/>
  <c r="C941" i="10"/>
  <c r="B941" i="10"/>
  <c r="C943" i="10"/>
  <c r="B943" i="10"/>
  <c r="C945" i="10"/>
  <c r="B945" i="10"/>
  <c r="C947" i="10"/>
  <c r="B947" i="10"/>
  <c r="C949" i="10"/>
  <c r="B949" i="10"/>
  <c r="C951" i="10"/>
  <c r="B951" i="10"/>
  <c r="C953" i="10"/>
  <c r="B953" i="10"/>
  <c r="C955" i="10"/>
  <c r="B955" i="10"/>
  <c r="C957" i="10"/>
  <c r="B957" i="10"/>
  <c r="C959" i="10"/>
  <c r="B959" i="10"/>
  <c r="C961" i="10"/>
  <c r="B961" i="10"/>
  <c r="C963" i="10"/>
  <c r="B963" i="10"/>
  <c r="C965" i="10"/>
  <c r="B965" i="10"/>
  <c r="C967" i="10"/>
  <c r="B967" i="10"/>
  <c r="C969" i="10"/>
  <c r="B969" i="10"/>
  <c r="C971" i="10"/>
  <c r="B971" i="10"/>
  <c r="C973" i="10"/>
  <c r="B973" i="10"/>
  <c r="C975" i="10"/>
  <c r="B975" i="10"/>
  <c r="C977" i="10"/>
  <c r="B977" i="10"/>
  <c r="C979" i="10"/>
  <c r="B979" i="10"/>
  <c r="C981" i="10"/>
  <c r="B981" i="10"/>
  <c r="C983" i="10"/>
  <c r="B983" i="10"/>
  <c r="C985" i="10"/>
  <c r="B985" i="10"/>
  <c r="C987" i="10"/>
  <c r="B987" i="10"/>
  <c r="C989" i="10"/>
  <c r="B989" i="10"/>
  <c r="C991" i="10"/>
  <c r="B991" i="10"/>
  <c r="C993" i="10"/>
  <c r="B993" i="10"/>
  <c r="C995" i="10"/>
  <c r="B995" i="10"/>
  <c r="C997" i="10"/>
  <c r="B997" i="10"/>
  <c r="C999" i="10"/>
  <c r="B999" i="10"/>
  <c r="C1001" i="10"/>
  <c r="B1001" i="10"/>
  <c r="C1003" i="10"/>
  <c r="B1003" i="10"/>
  <c r="C1005" i="10"/>
  <c r="B1005" i="10"/>
  <c r="C1007" i="10"/>
  <c r="B1007" i="10"/>
  <c r="C1009" i="10"/>
  <c r="B1009" i="10"/>
  <c r="C1011" i="10"/>
  <c r="B1011" i="10"/>
  <c r="C1013" i="10"/>
  <c r="B1013" i="10"/>
  <c r="C1015" i="10"/>
  <c r="B1015" i="10"/>
  <c r="C1017" i="10"/>
  <c r="B1017" i="10"/>
  <c r="C1019" i="10"/>
  <c r="B1019" i="10"/>
  <c r="C1021" i="10"/>
  <c r="B1021" i="10"/>
  <c r="C1023" i="10"/>
  <c r="B1023" i="10"/>
  <c r="C1025" i="10"/>
  <c r="B1025" i="10"/>
  <c r="C1027" i="10"/>
  <c r="B1027" i="10"/>
  <c r="C1029" i="10"/>
  <c r="B1029" i="10"/>
  <c r="C1031" i="10"/>
  <c r="B1031" i="10"/>
  <c r="C1033" i="10"/>
  <c r="B1033" i="10"/>
  <c r="C1035" i="10"/>
  <c r="B1035" i="10"/>
  <c r="C1037" i="10"/>
  <c r="B1037" i="10"/>
  <c r="C1039" i="10"/>
  <c r="B1039" i="10"/>
  <c r="C1041" i="10"/>
  <c r="B1041" i="10"/>
  <c r="C1043" i="10"/>
  <c r="B1043" i="10"/>
  <c r="C1045" i="10"/>
  <c r="B1045" i="10"/>
  <c r="C1047" i="10"/>
  <c r="B1047" i="10"/>
  <c r="C1049" i="10"/>
  <c r="B1049" i="10"/>
  <c r="C1051" i="10"/>
  <c r="B1051" i="10"/>
  <c r="C1053" i="10"/>
  <c r="B1053" i="10"/>
  <c r="C1055" i="10"/>
  <c r="B1055" i="10"/>
  <c r="C1057" i="10"/>
  <c r="B1057" i="10"/>
  <c r="C1059" i="10"/>
  <c r="B1059" i="10"/>
  <c r="C1061" i="10"/>
  <c r="B1061" i="10"/>
  <c r="C1063" i="10"/>
  <c r="B1063" i="10"/>
  <c r="C1065" i="10"/>
  <c r="B1065" i="10"/>
  <c r="C1067" i="10"/>
  <c r="B1067" i="10"/>
  <c r="C1069" i="10"/>
  <c r="B1069" i="10"/>
  <c r="C1071" i="10"/>
  <c r="B1071" i="10"/>
  <c r="C1073" i="10"/>
  <c r="B1073" i="10"/>
  <c r="C1075" i="10"/>
  <c r="B1075" i="10"/>
  <c r="C1077" i="10"/>
  <c r="B1077" i="10"/>
  <c r="C1079" i="10"/>
  <c r="B1079" i="10"/>
  <c r="C1081" i="10"/>
  <c r="B1081" i="10"/>
  <c r="C1083" i="10"/>
  <c r="B1083" i="10"/>
  <c r="C1085" i="10"/>
  <c r="B1085" i="10"/>
  <c r="C1087" i="10"/>
  <c r="B1087" i="10"/>
  <c r="C1089" i="10"/>
  <c r="B1089" i="10"/>
  <c r="C1091" i="10"/>
  <c r="B1091" i="10"/>
  <c r="C1093" i="10"/>
  <c r="B1093" i="10"/>
  <c r="C1095" i="10"/>
  <c r="B1095" i="10"/>
  <c r="C1097" i="10"/>
  <c r="B1097" i="10"/>
  <c r="C1099" i="10"/>
  <c r="B1099" i="10"/>
  <c r="C1101" i="10"/>
  <c r="B1101" i="10"/>
  <c r="C1103" i="10"/>
  <c r="B1103" i="10"/>
  <c r="C1105" i="10"/>
  <c r="B1105" i="10"/>
  <c r="C1107" i="10"/>
  <c r="B1107" i="10"/>
  <c r="C1109" i="10"/>
  <c r="B1109" i="10"/>
  <c r="C1111" i="10"/>
  <c r="B1111" i="10"/>
  <c r="C1113" i="10"/>
  <c r="B1113" i="10"/>
  <c r="C1115" i="10"/>
  <c r="B1115" i="10"/>
  <c r="C1117" i="10"/>
  <c r="B1117" i="10"/>
  <c r="C1119" i="10"/>
  <c r="B1119" i="10"/>
  <c r="C1121" i="10"/>
  <c r="B1121" i="10"/>
  <c r="C1123" i="10"/>
  <c r="B1123" i="10"/>
  <c r="C1125" i="10"/>
  <c r="B1125" i="10"/>
  <c r="C1127" i="10"/>
  <c r="B1127" i="10"/>
  <c r="C1129" i="10"/>
  <c r="B1129" i="10"/>
  <c r="C1131" i="10"/>
  <c r="B1131" i="10"/>
  <c r="C1133" i="10"/>
  <c r="B1133" i="10"/>
  <c r="C1135" i="10"/>
  <c r="B1135" i="10"/>
  <c r="C1137" i="10"/>
  <c r="B1137" i="10"/>
  <c r="C1139" i="10"/>
  <c r="B1139" i="10"/>
  <c r="C1141" i="10"/>
  <c r="B1141" i="10"/>
  <c r="C1143" i="10"/>
  <c r="B1143" i="10"/>
  <c r="C1145" i="10"/>
  <c r="B1145" i="10"/>
  <c r="C1147" i="10"/>
  <c r="B1147" i="10"/>
  <c r="C1149" i="10"/>
  <c r="B1149" i="10"/>
  <c r="C1151" i="10"/>
  <c r="B1151" i="10"/>
  <c r="C1153" i="10"/>
  <c r="B1153" i="10"/>
  <c r="C1154" i="10"/>
  <c r="B1154" i="10"/>
  <c r="C1156" i="10"/>
  <c r="B1156" i="10"/>
  <c r="C1158" i="10"/>
  <c r="B1158" i="10"/>
  <c r="I35" i="33"/>
  <c r="I36" i="33"/>
  <c r="I29" i="33"/>
  <c r="H35" i="33"/>
  <c r="H36" i="33"/>
  <c r="H29" i="33"/>
  <c r="K35" i="33"/>
  <c r="K36" i="33"/>
  <c r="K29" i="33"/>
  <c r="E36" i="33"/>
  <c r="E29" i="33"/>
  <c r="F29" i="33"/>
  <c r="F36" i="33"/>
  <c r="G29" i="33"/>
  <c r="G36" i="33"/>
  <c r="D16" i="56" l="1"/>
  <c r="C16" i="56"/>
  <c r="G16" i="56"/>
  <c r="G17" i="56" s="1"/>
  <c r="J16" i="56"/>
  <c r="F16" i="56"/>
  <c r="K51" i="56"/>
  <c r="I16" i="56"/>
  <c r="I17" i="56" s="1"/>
  <c r="E16" i="56"/>
  <c r="H16" i="56"/>
  <c r="H17" i="56" s="1"/>
  <c r="Q33" i="57"/>
  <c r="H33" i="57" s="1"/>
  <c r="S33" i="57"/>
  <c r="I33" i="57" s="1"/>
  <c r="U33" i="57"/>
  <c r="J33" i="57" s="1"/>
  <c r="W33" i="57"/>
  <c r="K33" i="57" s="1"/>
  <c r="M13" i="55"/>
  <c r="M13" i="27"/>
  <c r="N13" i="27"/>
  <c r="K10" i="56"/>
  <c r="K12" i="56"/>
  <c r="K5" i="56"/>
  <c r="K6" i="56"/>
  <c r="K11" i="56"/>
  <c r="K13" i="56"/>
  <c r="K15" i="56"/>
  <c r="K14" i="56"/>
  <c r="K9" i="56"/>
  <c r="K8" i="56"/>
  <c r="K7" i="56"/>
  <c r="E32" i="57"/>
  <c r="J32" i="57"/>
  <c r="D32" i="57"/>
  <c r="I32" i="57"/>
  <c r="C30" i="57"/>
  <c r="H30" i="57"/>
  <c r="D30" i="57"/>
  <c r="I30" i="57"/>
  <c r="E28" i="57"/>
  <c r="J28" i="57"/>
  <c r="D28" i="57"/>
  <c r="I28" i="57"/>
  <c r="B26" i="57"/>
  <c r="G26" i="57"/>
  <c r="F26" i="57"/>
  <c r="K26" i="57"/>
  <c r="C26" i="57"/>
  <c r="H26" i="57"/>
  <c r="B31" i="57"/>
  <c r="G31" i="57"/>
  <c r="C31" i="57"/>
  <c r="H31" i="57"/>
  <c r="F29" i="57"/>
  <c r="K29" i="57"/>
  <c r="C29" i="57"/>
  <c r="H29" i="57"/>
  <c r="E27" i="57"/>
  <c r="J27" i="57"/>
  <c r="D27" i="57"/>
  <c r="I27" i="57"/>
  <c r="E25" i="57"/>
  <c r="J25" i="57"/>
  <c r="D25" i="57"/>
  <c r="I25" i="57"/>
  <c r="C33" i="57"/>
  <c r="C32" i="57"/>
  <c r="H32" i="57"/>
  <c r="B32" i="57"/>
  <c r="G32" i="57"/>
  <c r="F32" i="57"/>
  <c r="K32" i="57"/>
  <c r="E30" i="57"/>
  <c r="J30" i="57"/>
  <c r="B30" i="57"/>
  <c r="G30" i="57"/>
  <c r="F30" i="57"/>
  <c r="K30" i="57"/>
  <c r="C28" i="57"/>
  <c r="H28" i="57"/>
  <c r="B28" i="57"/>
  <c r="G28" i="57"/>
  <c r="F28" i="57"/>
  <c r="K28" i="57"/>
  <c r="D26" i="57"/>
  <c r="I26" i="57"/>
  <c r="E26" i="57"/>
  <c r="J26" i="57"/>
  <c r="D31" i="57"/>
  <c r="I31" i="57"/>
  <c r="F31" i="57"/>
  <c r="K31" i="57"/>
  <c r="E31" i="57"/>
  <c r="J31" i="57"/>
  <c r="B29" i="57"/>
  <c r="G29" i="57"/>
  <c r="D29" i="57"/>
  <c r="I29" i="57"/>
  <c r="E29" i="57"/>
  <c r="J29" i="57"/>
  <c r="C27" i="57"/>
  <c r="H27" i="57"/>
  <c r="B27" i="57"/>
  <c r="G27" i="57"/>
  <c r="F27" i="57"/>
  <c r="K27" i="57"/>
  <c r="C25" i="57"/>
  <c r="H25" i="57"/>
  <c r="B25" i="57"/>
  <c r="G25" i="57"/>
  <c r="F25" i="57"/>
  <c r="K25" i="57"/>
  <c r="I6" i="10"/>
  <c r="D17" i="56"/>
  <c r="F17" i="56"/>
  <c r="J17" i="56"/>
  <c r="E17" i="56"/>
  <c r="N13" i="55"/>
  <c r="D33" i="57" l="1"/>
  <c r="E33" i="57"/>
  <c r="F33" i="57"/>
  <c r="C17" i="56"/>
  <c r="K16" i="56"/>
  <c r="K17" i="56"/>
  <c r="F903" i="10"/>
  <c r="H903" i="10"/>
  <c r="J903" i="10"/>
  <c r="G903" i="10"/>
  <c r="I903" i="10"/>
  <c r="G1089" i="10"/>
  <c r="I1089" i="10"/>
  <c r="F1089" i="10"/>
  <c r="H1089" i="10"/>
  <c r="J1089" i="10"/>
  <c r="G789" i="10"/>
  <c r="I789" i="10"/>
  <c r="F789" i="10"/>
  <c r="H789" i="10"/>
  <c r="J789" i="10"/>
  <c r="F925" i="10"/>
  <c r="H925" i="10"/>
  <c r="J925" i="10"/>
  <c r="G925" i="10"/>
  <c r="I925" i="10"/>
  <c r="G1017" i="10"/>
  <c r="I1017" i="10"/>
  <c r="F1017" i="10"/>
  <c r="H1017" i="10"/>
  <c r="J1017" i="10"/>
  <c r="G1091" i="10"/>
  <c r="I1091" i="10"/>
  <c r="F1091" i="10"/>
  <c r="H1091" i="10"/>
  <c r="J1091" i="10"/>
  <c r="F806" i="10"/>
  <c r="H806" i="10"/>
  <c r="J806" i="10"/>
  <c r="G806" i="10"/>
  <c r="I806" i="10"/>
  <c r="G890" i="10"/>
  <c r="I890" i="10"/>
  <c r="F890" i="10"/>
  <c r="H890" i="10"/>
  <c r="J890" i="10"/>
  <c r="G904" i="10"/>
  <c r="I904" i="10"/>
  <c r="F904" i="10"/>
  <c r="H904" i="10"/>
  <c r="J904" i="10"/>
  <c r="F1078" i="10"/>
  <c r="H1078" i="10"/>
  <c r="J1078" i="10"/>
  <c r="G1078" i="10"/>
  <c r="I1078" i="10"/>
  <c r="F1090" i="10"/>
  <c r="H1090" i="10"/>
  <c r="J1090" i="10"/>
  <c r="G1090" i="10"/>
  <c r="I1090" i="10"/>
  <c r="F1128" i="10"/>
  <c r="H1128" i="10"/>
  <c r="J1128" i="10"/>
  <c r="G1128" i="10"/>
  <c r="I1128" i="10"/>
  <c r="G1150" i="10"/>
  <c r="I1150" i="10"/>
  <c r="F1150" i="10"/>
  <c r="H1150" i="10"/>
  <c r="J1150" i="10"/>
  <c r="G1157" i="10"/>
  <c r="I1157" i="10"/>
  <c r="F1157" i="10"/>
  <c r="H1157" i="10"/>
  <c r="J1157" i="10"/>
  <c r="G739" i="10"/>
  <c r="I739" i="10"/>
  <c r="F739" i="10"/>
  <c r="H739" i="10"/>
  <c r="J739" i="10"/>
  <c r="G791" i="10"/>
  <c r="I791" i="10"/>
  <c r="F791" i="10"/>
  <c r="H791" i="10"/>
  <c r="J791" i="10"/>
  <c r="G1073" i="10"/>
  <c r="I1073" i="10"/>
  <c r="F1073" i="10"/>
  <c r="H1073" i="10"/>
  <c r="J1073" i="10"/>
  <c r="G805" i="10"/>
  <c r="I805" i="10"/>
  <c r="F805" i="10"/>
  <c r="H805" i="10"/>
  <c r="J805" i="10"/>
  <c r="G1123" i="10"/>
  <c r="I1123" i="10"/>
  <c r="F1123" i="10"/>
  <c r="H1123" i="10"/>
  <c r="J1123" i="10"/>
  <c r="F1151" i="10"/>
  <c r="H1151" i="10"/>
  <c r="J1151" i="10"/>
  <c r="G1151" i="10"/>
  <c r="I1151" i="10"/>
  <c r="F788" i="10"/>
  <c r="H788" i="10"/>
  <c r="J788" i="10"/>
  <c r="G788" i="10"/>
  <c r="I788" i="10"/>
  <c r="F790" i="10"/>
  <c r="H790" i="10"/>
  <c r="J790" i="10"/>
  <c r="G790" i="10"/>
  <c r="I790" i="10"/>
  <c r="F810" i="10"/>
  <c r="H810" i="10"/>
  <c r="J810" i="10"/>
  <c r="G810" i="10"/>
  <c r="I810" i="10"/>
  <c r="F1016" i="10"/>
  <c r="H1016" i="10"/>
  <c r="J1016" i="10"/>
  <c r="G1016" i="10"/>
  <c r="I1016" i="10"/>
  <c r="F1018" i="10"/>
  <c r="H1018" i="10"/>
  <c r="J1018" i="10"/>
  <c r="G1018" i="10"/>
  <c r="I1018" i="10"/>
  <c r="F1074" i="10"/>
  <c r="H1074" i="10"/>
  <c r="J1074" i="10"/>
  <c r="G1074" i="10"/>
  <c r="I1074" i="10"/>
  <c r="F1082" i="10"/>
  <c r="H1082" i="10"/>
  <c r="J1082" i="10"/>
  <c r="G1082" i="10"/>
  <c r="I1082" i="10"/>
  <c r="F1158" i="10" l="1"/>
  <c r="H1158" i="10"/>
  <c r="J1158" i="10"/>
  <c r="G1158" i="10"/>
  <c r="I1158" i="10"/>
  <c r="F1153" i="10"/>
  <c r="H1153" i="10"/>
  <c r="J1153" i="10"/>
  <c r="G1153" i="10"/>
  <c r="I1153" i="10"/>
  <c r="F1141" i="10"/>
  <c r="H1141" i="10"/>
  <c r="J1141" i="10"/>
  <c r="G1141" i="10"/>
  <c r="I1141" i="10"/>
  <c r="G1125" i="10"/>
  <c r="I1125" i="10"/>
  <c r="F1125" i="10"/>
  <c r="H1125" i="10"/>
  <c r="J1125" i="10"/>
  <c r="G1121" i="10"/>
  <c r="I1121" i="10"/>
  <c r="F1121" i="10"/>
  <c r="H1121" i="10"/>
  <c r="J1121" i="10"/>
  <c r="G1113" i="10"/>
  <c r="I1113" i="10"/>
  <c r="F1113" i="10"/>
  <c r="H1113" i="10"/>
  <c r="J1113" i="10"/>
  <c r="G1105" i="10"/>
  <c r="I1105" i="10"/>
  <c r="F1105" i="10"/>
  <c r="H1105" i="10"/>
  <c r="J1105" i="10"/>
  <c r="G1097" i="10"/>
  <c r="I1097" i="10"/>
  <c r="F1097" i="10"/>
  <c r="H1097" i="10"/>
  <c r="J1097" i="10"/>
  <c r="G1085" i="10"/>
  <c r="I1085" i="10"/>
  <c r="F1085" i="10"/>
  <c r="H1085" i="10"/>
  <c r="J1085" i="10"/>
  <c r="G1081" i="10"/>
  <c r="I1081" i="10"/>
  <c r="F1081" i="10"/>
  <c r="H1081" i="10"/>
  <c r="J1081" i="10"/>
  <c r="G1063" i="10"/>
  <c r="I1063" i="10"/>
  <c r="F1063" i="10"/>
  <c r="H1063" i="10"/>
  <c r="J1063" i="10"/>
  <c r="G1055" i="10"/>
  <c r="I1055" i="10"/>
  <c r="F1055" i="10"/>
  <c r="H1055" i="10"/>
  <c r="J1055" i="10"/>
  <c r="F1047" i="10"/>
  <c r="H1047" i="10"/>
  <c r="J1047" i="10"/>
  <c r="I1047" i="10"/>
  <c r="G1047" i="10"/>
  <c r="G1043" i="10"/>
  <c r="F1043" i="10"/>
  <c r="H1043" i="10"/>
  <c r="J1043" i="10"/>
  <c r="I1043" i="10"/>
  <c r="G1035" i="10"/>
  <c r="I1035" i="10"/>
  <c r="F1035" i="10"/>
  <c r="H1035" i="10"/>
  <c r="J1035" i="10"/>
  <c r="G1027" i="10"/>
  <c r="I1027" i="10"/>
  <c r="F1027" i="10"/>
  <c r="H1027" i="10"/>
  <c r="J1027" i="10"/>
  <c r="G1019" i="10"/>
  <c r="I1019" i="10"/>
  <c r="F1019" i="10"/>
  <c r="H1019" i="10"/>
  <c r="J1019" i="10"/>
  <c r="G1011" i="10"/>
  <c r="I1011" i="10"/>
  <c r="F1011" i="10"/>
  <c r="H1011" i="10"/>
  <c r="J1011" i="10"/>
  <c r="G1003" i="10"/>
  <c r="I1003" i="10"/>
  <c r="F1003" i="10"/>
  <c r="H1003" i="10"/>
  <c r="J1003" i="10"/>
  <c r="G995" i="10"/>
  <c r="I995" i="10"/>
  <c r="F995" i="10"/>
  <c r="H995" i="10"/>
  <c r="J995" i="10"/>
  <c r="G983" i="10"/>
  <c r="I983" i="10"/>
  <c r="F983" i="10"/>
  <c r="H983" i="10"/>
  <c r="J983" i="10"/>
  <c r="G975" i="10"/>
  <c r="I975" i="10"/>
  <c r="H975" i="10"/>
  <c r="F975" i="10"/>
  <c r="J975" i="10"/>
  <c r="F963" i="10"/>
  <c r="H963" i="10"/>
  <c r="J963" i="10"/>
  <c r="G963" i="10"/>
  <c r="I963" i="10"/>
  <c r="F955" i="10"/>
  <c r="H955" i="10"/>
  <c r="J955" i="10"/>
  <c r="G955" i="10"/>
  <c r="I955" i="10"/>
  <c r="F947" i="10"/>
  <c r="H947" i="10"/>
  <c r="J947" i="10"/>
  <c r="G947" i="10"/>
  <c r="I947" i="10"/>
  <c r="F939" i="10"/>
  <c r="H939" i="10"/>
  <c r="J939" i="10"/>
  <c r="G939" i="10"/>
  <c r="I939" i="10"/>
  <c r="F935" i="10"/>
  <c r="H935" i="10"/>
  <c r="J935" i="10"/>
  <c r="G935" i="10"/>
  <c r="I935" i="10"/>
  <c r="F927" i="10"/>
  <c r="H927" i="10"/>
  <c r="J927" i="10"/>
  <c r="G927" i="10"/>
  <c r="I927" i="10"/>
  <c r="F919" i="10"/>
  <c r="H919" i="10"/>
  <c r="J919" i="10"/>
  <c r="G919" i="10"/>
  <c r="I919" i="10"/>
  <c r="F915" i="10"/>
  <c r="H915" i="10"/>
  <c r="J915" i="10"/>
  <c r="G915" i="10"/>
  <c r="I915" i="10"/>
  <c r="G907" i="10"/>
  <c r="I907" i="10"/>
  <c r="H907" i="10"/>
  <c r="F907" i="10"/>
  <c r="J907" i="10"/>
  <c r="F883" i="10"/>
  <c r="H883" i="10"/>
  <c r="J883" i="10"/>
  <c r="G883" i="10"/>
  <c r="I883" i="10"/>
  <c r="G867" i="10"/>
  <c r="I867" i="10"/>
  <c r="F867" i="10"/>
  <c r="H867" i="10"/>
  <c r="J867" i="10"/>
  <c r="G859" i="10"/>
  <c r="I859" i="10"/>
  <c r="F859" i="10"/>
  <c r="H859" i="10"/>
  <c r="J859" i="10"/>
  <c r="G855" i="10"/>
  <c r="I855" i="10"/>
  <c r="F855" i="10"/>
  <c r="H855" i="10"/>
  <c r="J855" i="10"/>
  <c r="G839" i="10"/>
  <c r="I839" i="10"/>
  <c r="F839" i="10"/>
  <c r="H839" i="10"/>
  <c r="J839" i="10"/>
  <c r="G823" i="10"/>
  <c r="I823" i="10"/>
  <c r="F823" i="10"/>
  <c r="H823" i="10"/>
  <c r="J823" i="10"/>
  <c r="G811" i="10"/>
  <c r="I811" i="10"/>
  <c r="F811" i="10"/>
  <c r="H811" i="10"/>
  <c r="J811" i="10"/>
  <c r="G803" i="10"/>
  <c r="I803" i="10"/>
  <c r="F803" i="10"/>
  <c r="H803" i="10"/>
  <c r="J803" i="10"/>
  <c r="G787" i="10"/>
  <c r="I787" i="10"/>
  <c r="F787" i="10"/>
  <c r="H787" i="10"/>
  <c r="J787" i="10"/>
  <c r="G771" i="10"/>
  <c r="I771" i="10"/>
  <c r="F771" i="10"/>
  <c r="H771" i="10"/>
  <c r="J771" i="10"/>
  <c r="G763" i="10"/>
  <c r="I763" i="10"/>
  <c r="F763" i="10"/>
  <c r="H763" i="10"/>
  <c r="J763" i="10"/>
  <c r="G755" i="10"/>
  <c r="I755" i="10"/>
  <c r="F755" i="10"/>
  <c r="H755" i="10"/>
  <c r="J755" i="10"/>
  <c r="G725" i="10"/>
  <c r="I725" i="10"/>
  <c r="F725" i="10"/>
  <c r="H725" i="10"/>
  <c r="J725" i="10"/>
  <c r="G717" i="10"/>
  <c r="I717" i="10"/>
  <c r="F717" i="10"/>
  <c r="H717" i="10"/>
  <c r="J717" i="10"/>
  <c r="G705" i="10"/>
  <c r="I705" i="10"/>
  <c r="F705" i="10"/>
  <c r="H705" i="10"/>
  <c r="J705" i="10"/>
  <c r="G1155" i="10"/>
  <c r="I1155" i="10"/>
  <c r="F1155" i="10"/>
  <c r="H1155" i="10"/>
  <c r="J1155" i="10"/>
  <c r="G1152" i="10"/>
  <c r="I1152" i="10"/>
  <c r="F1152" i="10"/>
  <c r="H1152" i="10"/>
  <c r="J1152" i="10"/>
  <c r="G1146" i="10"/>
  <c r="I1146" i="10"/>
  <c r="F1146" i="10"/>
  <c r="H1146" i="10"/>
  <c r="J1146" i="10"/>
  <c r="G1142" i="10"/>
  <c r="I1142" i="10"/>
  <c r="F1142" i="10"/>
  <c r="H1142" i="10"/>
  <c r="J1142" i="10"/>
  <c r="G1138" i="10"/>
  <c r="I1138" i="10"/>
  <c r="F1138" i="10"/>
  <c r="H1138" i="10"/>
  <c r="J1138" i="10"/>
  <c r="G1134" i="10"/>
  <c r="I1134" i="10"/>
  <c r="F1134" i="10"/>
  <c r="H1134" i="10"/>
  <c r="J1134" i="10"/>
  <c r="G1132" i="10"/>
  <c r="F1132" i="10"/>
  <c r="I1132" i="10"/>
  <c r="H1132" i="10"/>
  <c r="J1132" i="10"/>
  <c r="F1126" i="10"/>
  <c r="H1126" i="10"/>
  <c r="J1126" i="10"/>
  <c r="G1126" i="10"/>
  <c r="I1126" i="10"/>
  <c r="F1122" i="10"/>
  <c r="H1122" i="10"/>
  <c r="J1122" i="10"/>
  <c r="G1122" i="10"/>
  <c r="I1122" i="10"/>
  <c r="F1118" i="10"/>
  <c r="H1118" i="10"/>
  <c r="J1118" i="10"/>
  <c r="G1118" i="10"/>
  <c r="I1118" i="10"/>
  <c r="F1114" i="10"/>
  <c r="H1114" i="10"/>
  <c r="J1114" i="10"/>
  <c r="G1114" i="10"/>
  <c r="I1114" i="10"/>
  <c r="F1110" i="10"/>
  <c r="H1110" i="10"/>
  <c r="J1110" i="10"/>
  <c r="G1110" i="10"/>
  <c r="I1110" i="10"/>
  <c r="F1108" i="10"/>
  <c r="H1108" i="10"/>
  <c r="J1108" i="10"/>
  <c r="G1108" i="10"/>
  <c r="I1108" i="10"/>
  <c r="F1104" i="10"/>
  <c r="H1104" i="10"/>
  <c r="J1104" i="10"/>
  <c r="G1104" i="10"/>
  <c r="I1104" i="10"/>
  <c r="F1100" i="10"/>
  <c r="H1100" i="10"/>
  <c r="J1100" i="10"/>
  <c r="G1100" i="10"/>
  <c r="I1100" i="10"/>
  <c r="F1096" i="10"/>
  <c r="H1096" i="10"/>
  <c r="J1096" i="10"/>
  <c r="G1096" i="10"/>
  <c r="I1096" i="10"/>
  <c r="F1094" i="10"/>
  <c r="H1094" i="10"/>
  <c r="J1094" i="10"/>
  <c r="G1094" i="10"/>
  <c r="I1094" i="10"/>
  <c r="F1088" i="10"/>
  <c r="H1088" i="10"/>
  <c r="J1088" i="10"/>
  <c r="G1088" i="10"/>
  <c r="I1088" i="10"/>
  <c r="F1084" i="10"/>
  <c r="H1084" i="10"/>
  <c r="J1084" i="10"/>
  <c r="G1084" i="10"/>
  <c r="I1084" i="10"/>
  <c r="F1076" i="10"/>
  <c r="H1076" i="10"/>
  <c r="J1076" i="10"/>
  <c r="G1076" i="10"/>
  <c r="I1076" i="10"/>
  <c r="F1070" i="10"/>
  <c r="H1070" i="10"/>
  <c r="J1070" i="10"/>
  <c r="G1070" i="10"/>
  <c r="I1070" i="10"/>
  <c r="F1068" i="10"/>
  <c r="H1068" i="10"/>
  <c r="J1068" i="10"/>
  <c r="G1068" i="10"/>
  <c r="I1068" i="10"/>
  <c r="F1064" i="10"/>
  <c r="H1064" i="10"/>
  <c r="J1064" i="10"/>
  <c r="G1064" i="10"/>
  <c r="I1064" i="10"/>
  <c r="F1060" i="10"/>
  <c r="H1060" i="10"/>
  <c r="J1060" i="10"/>
  <c r="G1060" i="10"/>
  <c r="I1060" i="10"/>
  <c r="F1058" i="10"/>
  <c r="H1058" i="10"/>
  <c r="J1058" i="10"/>
  <c r="G1058" i="10"/>
  <c r="I1058" i="10"/>
  <c r="F1054" i="10"/>
  <c r="H1054" i="10"/>
  <c r="J1054" i="10"/>
  <c r="G1054" i="10"/>
  <c r="I1054" i="10"/>
  <c r="F1050" i="10"/>
  <c r="H1050" i="10"/>
  <c r="J1050" i="10"/>
  <c r="G1050" i="10"/>
  <c r="I1050" i="10"/>
  <c r="G1046" i="10"/>
  <c r="I1046" i="10"/>
  <c r="F1046" i="10"/>
  <c r="J1046" i="10"/>
  <c r="H1046" i="10"/>
  <c r="F1042" i="10"/>
  <c r="H1042" i="10"/>
  <c r="J1042" i="10"/>
  <c r="G1042" i="10"/>
  <c r="I1042" i="10"/>
  <c r="F1040" i="10"/>
  <c r="H1040" i="10"/>
  <c r="J1040" i="10"/>
  <c r="G1040" i="10"/>
  <c r="I1040" i="10"/>
  <c r="F1036" i="10"/>
  <c r="H1036" i="10"/>
  <c r="J1036" i="10"/>
  <c r="G1036" i="10"/>
  <c r="I1036" i="10"/>
  <c r="F1032" i="10"/>
  <c r="H1032" i="10"/>
  <c r="J1032" i="10"/>
  <c r="G1032" i="10"/>
  <c r="I1032" i="10"/>
  <c r="F1028" i="10"/>
  <c r="H1028" i="10"/>
  <c r="J1028" i="10"/>
  <c r="G1028" i="10"/>
  <c r="I1028" i="10"/>
  <c r="F1024" i="10"/>
  <c r="H1024" i="10"/>
  <c r="J1024" i="10"/>
  <c r="G1024" i="10"/>
  <c r="I1024" i="10"/>
  <c r="F1022" i="10"/>
  <c r="H1022" i="10"/>
  <c r="J1022" i="10"/>
  <c r="G1022" i="10"/>
  <c r="I1022" i="10"/>
  <c r="F1014" i="10"/>
  <c r="H1014" i="10"/>
  <c r="J1014" i="10"/>
  <c r="G1014" i="10"/>
  <c r="I1014" i="10"/>
  <c r="F1010" i="10"/>
  <c r="H1010" i="10"/>
  <c r="J1010" i="10"/>
  <c r="G1010" i="10"/>
  <c r="I1010" i="10"/>
  <c r="F1006" i="10"/>
  <c r="H1006" i="10"/>
  <c r="J1006" i="10"/>
  <c r="G1006" i="10"/>
  <c r="I1006" i="10"/>
  <c r="F1002" i="10"/>
  <c r="H1002" i="10"/>
  <c r="J1002" i="10"/>
  <c r="G1002" i="10"/>
  <c r="I1002" i="10"/>
  <c r="F1000" i="10"/>
  <c r="H1000" i="10"/>
  <c r="J1000" i="10"/>
  <c r="G1000" i="10"/>
  <c r="I1000" i="10"/>
  <c r="F996" i="10"/>
  <c r="H996" i="10"/>
  <c r="J996" i="10"/>
  <c r="G996" i="10"/>
  <c r="I996" i="10"/>
  <c r="F992" i="10"/>
  <c r="H992" i="10"/>
  <c r="J992" i="10"/>
  <c r="G992" i="10"/>
  <c r="I992" i="10"/>
  <c r="F988" i="10"/>
  <c r="H988" i="10"/>
  <c r="J988" i="10"/>
  <c r="G988" i="10"/>
  <c r="I988" i="10"/>
  <c r="F984" i="10"/>
  <c r="H984" i="10"/>
  <c r="J984" i="10"/>
  <c r="G984" i="10"/>
  <c r="I984" i="10"/>
  <c r="F982" i="10"/>
  <c r="H982" i="10"/>
  <c r="J982" i="10"/>
  <c r="G982" i="10"/>
  <c r="I982" i="10"/>
  <c r="F978" i="10"/>
  <c r="H978" i="10"/>
  <c r="J978" i="10"/>
  <c r="G978" i="10"/>
  <c r="I978" i="10"/>
  <c r="G974" i="10"/>
  <c r="F974" i="10"/>
  <c r="H974" i="10"/>
  <c r="J974" i="10"/>
  <c r="I974" i="10"/>
  <c r="G970" i="10"/>
  <c r="I970" i="10"/>
  <c r="F970" i="10"/>
  <c r="H970" i="10"/>
  <c r="J970" i="10"/>
  <c r="G968" i="10"/>
  <c r="I968" i="10"/>
  <c r="F968" i="10"/>
  <c r="H968" i="10"/>
  <c r="J968" i="10"/>
  <c r="G964" i="10"/>
  <c r="I964" i="10"/>
  <c r="F964" i="10"/>
  <c r="H964" i="10"/>
  <c r="J964" i="10"/>
  <c r="G960" i="10"/>
  <c r="I960" i="10"/>
  <c r="F960" i="10"/>
  <c r="H960" i="10"/>
  <c r="J960" i="10"/>
  <c r="G956" i="10"/>
  <c r="I956" i="10"/>
  <c r="F956" i="10"/>
  <c r="H956" i="10"/>
  <c r="J956" i="10"/>
  <c r="G952" i="10"/>
  <c r="I952" i="10"/>
  <c r="F952" i="10"/>
  <c r="H952" i="10"/>
  <c r="J952" i="10"/>
  <c r="G948" i="10"/>
  <c r="I948" i="10"/>
  <c r="F948" i="10"/>
  <c r="H948" i="10"/>
  <c r="J948" i="10"/>
  <c r="G944" i="10"/>
  <c r="I944" i="10"/>
  <c r="F944" i="10"/>
  <c r="H944" i="10"/>
  <c r="J944" i="10"/>
  <c r="G940" i="10"/>
  <c r="I940" i="10"/>
  <c r="F940" i="10"/>
  <c r="H940" i="10"/>
  <c r="J940" i="10"/>
  <c r="G938" i="10"/>
  <c r="I938" i="10"/>
  <c r="F938" i="10"/>
  <c r="H938" i="10"/>
  <c r="J938" i="10"/>
  <c r="G934" i="10"/>
  <c r="I934" i="10"/>
  <c r="F934" i="10"/>
  <c r="H934" i="10"/>
  <c r="J934" i="10"/>
  <c r="G930" i="10"/>
  <c r="I930" i="10"/>
  <c r="F930" i="10"/>
  <c r="H930" i="10"/>
  <c r="J930" i="10"/>
  <c r="G926" i="10"/>
  <c r="I926" i="10"/>
  <c r="F926" i="10"/>
  <c r="H926" i="10"/>
  <c r="J926" i="10"/>
  <c r="G922" i="10"/>
  <c r="I922" i="10"/>
  <c r="F922" i="10"/>
  <c r="H922" i="10"/>
  <c r="J922" i="10"/>
  <c r="G918" i="10"/>
  <c r="I918" i="10"/>
  <c r="F918" i="10"/>
  <c r="H918" i="10"/>
  <c r="J918" i="10"/>
  <c r="G914" i="10"/>
  <c r="I914" i="10"/>
  <c r="F914" i="10"/>
  <c r="H914" i="10"/>
  <c r="J914" i="10"/>
  <c r="G912" i="10"/>
  <c r="I912" i="10"/>
  <c r="F912" i="10"/>
  <c r="H912" i="10"/>
  <c r="J912" i="10"/>
  <c r="F908" i="10"/>
  <c r="H908" i="10"/>
  <c r="J908" i="10"/>
  <c r="G908" i="10"/>
  <c r="I908" i="10"/>
  <c r="G902" i="10"/>
  <c r="I902" i="10"/>
  <c r="F902" i="10"/>
  <c r="H902" i="10"/>
  <c r="J902" i="10"/>
  <c r="G898" i="10"/>
  <c r="I898" i="10"/>
  <c r="F898" i="10"/>
  <c r="H898" i="10"/>
  <c r="J898" i="10"/>
  <c r="G894" i="10"/>
  <c r="I894" i="10"/>
  <c r="F894" i="10"/>
  <c r="H894" i="10"/>
  <c r="J894" i="10"/>
  <c r="G888" i="10"/>
  <c r="I888" i="10"/>
  <c r="F888" i="10"/>
  <c r="H888" i="10"/>
  <c r="J888" i="10"/>
  <c r="G886" i="10"/>
  <c r="I886" i="10"/>
  <c r="F886" i="10"/>
  <c r="H886" i="10"/>
  <c r="J886" i="10"/>
  <c r="G882" i="10"/>
  <c r="I882" i="10"/>
  <c r="F882" i="10"/>
  <c r="H882" i="10"/>
  <c r="J882" i="10"/>
  <c r="G878" i="10"/>
  <c r="I878" i="10"/>
  <c r="F878" i="10"/>
  <c r="H878" i="10"/>
  <c r="J878" i="10"/>
  <c r="F874" i="10"/>
  <c r="H874" i="10"/>
  <c r="J874" i="10"/>
  <c r="G874" i="10"/>
  <c r="I874" i="10"/>
  <c r="F870" i="10"/>
  <c r="H870" i="10"/>
  <c r="J870" i="10"/>
  <c r="G870" i="10"/>
  <c r="I870" i="10"/>
  <c r="F866" i="10"/>
  <c r="H866" i="10"/>
  <c r="J866" i="10"/>
  <c r="G866" i="10"/>
  <c r="I866" i="10"/>
  <c r="F864" i="10"/>
  <c r="H864" i="10"/>
  <c r="J864" i="10"/>
  <c r="G864" i="10"/>
  <c r="I864" i="10"/>
  <c r="F860" i="10"/>
  <c r="H860" i="10"/>
  <c r="J860" i="10"/>
  <c r="G860" i="10"/>
  <c r="I860" i="10"/>
  <c r="F856" i="10"/>
  <c r="H856" i="10"/>
  <c r="J856" i="10"/>
  <c r="G856" i="10"/>
  <c r="I856" i="10"/>
  <c r="F852" i="10"/>
  <c r="H852" i="10"/>
  <c r="J852" i="10"/>
  <c r="G852" i="10"/>
  <c r="I852" i="10"/>
  <c r="F848" i="10"/>
  <c r="H848" i="10"/>
  <c r="J848" i="10"/>
  <c r="G848" i="10"/>
  <c r="I848" i="10"/>
  <c r="F844" i="10"/>
  <c r="H844" i="10"/>
  <c r="J844" i="10"/>
  <c r="G844" i="10"/>
  <c r="I844" i="10"/>
  <c r="F840" i="10"/>
  <c r="H840" i="10"/>
  <c r="J840" i="10"/>
  <c r="G840" i="10"/>
  <c r="I840" i="10"/>
  <c r="F838" i="10"/>
  <c r="H838" i="10"/>
  <c r="J838" i="10"/>
  <c r="G838" i="10"/>
  <c r="I838" i="10"/>
  <c r="F834" i="10"/>
  <c r="H834" i="10"/>
  <c r="J834" i="10"/>
  <c r="G834" i="10"/>
  <c r="I834" i="10"/>
  <c r="F830" i="10"/>
  <c r="H830" i="10"/>
  <c r="J830" i="10"/>
  <c r="G830" i="10"/>
  <c r="I830" i="10"/>
  <c r="F826" i="10"/>
  <c r="H826" i="10"/>
  <c r="J826" i="10"/>
  <c r="G826" i="10"/>
  <c r="I826" i="10"/>
  <c r="F824" i="10"/>
  <c r="H824" i="10"/>
  <c r="J824" i="10"/>
  <c r="G824" i="10"/>
  <c r="I824" i="10"/>
  <c r="F820" i="10"/>
  <c r="H820" i="10"/>
  <c r="J820" i="10"/>
  <c r="G820" i="10"/>
  <c r="I820" i="10"/>
  <c r="F816" i="10"/>
  <c r="H816" i="10"/>
  <c r="J816" i="10"/>
  <c r="G816" i="10"/>
  <c r="I816" i="10"/>
  <c r="F812" i="10"/>
  <c r="H812" i="10"/>
  <c r="J812" i="10"/>
  <c r="G812" i="10"/>
  <c r="I812" i="10"/>
  <c r="F804" i="10"/>
  <c r="H804" i="10"/>
  <c r="J804" i="10"/>
  <c r="G804" i="10"/>
  <c r="I804" i="10"/>
  <c r="F802" i="10"/>
  <c r="H802" i="10"/>
  <c r="J802" i="10"/>
  <c r="G802" i="10"/>
  <c r="I802" i="10"/>
  <c r="F798" i="10"/>
  <c r="H798" i="10"/>
  <c r="J798" i="10"/>
  <c r="G798" i="10"/>
  <c r="I798" i="10"/>
  <c r="F794" i="10"/>
  <c r="H794" i="10"/>
  <c r="J794" i="10"/>
  <c r="G794" i="10"/>
  <c r="I794" i="10"/>
  <c r="F786" i="10"/>
  <c r="H786" i="10"/>
  <c r="J786" i="10"/>
  <c r="G786" i="10"/>
  <c r="I786" i="10"/>
  <c r="F782" i="10"/>
  <c r="H782" i="10"/>
  <c r="J782" i="10"/>
  <c r="G782" i="10"/>
  <c r="I782" i="10"/>
  <c r="F778" i="10"/>
  <c r="H778" i="10"/>
  <c r="J778" i="10"/>
  <c r="G778" i="10"/>
  <c r="I778" i="10"/>
  <c r="F774" i="10"/>
  <c r="H774" i="10"/>
  <c r="J774" i="10"/>
  <c r="G774" i="10"/>
  <c r="I774" i="10"/>
  <c r="F772" i="10"/>
  <c r="H772" i="10"/>
  <c r="J772" i="10"/>
  <c r="G772" i="10"/>
  <c r="I772" i="10"/>
  <c r="F768" i="10"/>
  <c r="H768" i="10"/>
  <c r="J768" i="10"/>
  <c r="G768" i="10"/>
  <c r="I768" i="10"/>
  <c r="F764" i="10"/>
  <c r="H764" i="10"/>
  <c r="J764" i="10"/>
  <c r="G764" i="10"/>
  <c r="I764" i="10"/>
  <c r="F760" i="10"/>
  <c r="H760" i="10"/>
  <c r="J760" i="10"/>
  <c r="G760" i="10"/>
  <c r="I760" i="10"/>
  <c r="F756" i="10"/>
  <c r="H756" i="10"/>
  <c r="J756" i="10"/>
  <c r="G756" i="10"/>
  <c r="I756" i="10"/>
  <c r="F754" i="10"/>
  <c r="H754" i="10"/>
  <c r="J754" i="10"/>
  <c r="G754" i="10"/>
  <c r="I754" i="10"/>
  <c r="F750" i="10"/>
  <c r="H750" i="10"/>
  <c r="J750" i="10"/>
  <c r="G750" i="10"/>
  <c r="I750" i="10"/>
  <c r="F746" i="10"/>
  <c r="H746" i="10"/>
  <c r="J746" i="10"/>
  <c r="G746" i="10"/>
  <c r="I746" i="10"/>
  <c r="F742" i="10"/>
  <c r="H742" i="10"/>
  <c r="J742" i="10"/>
  <c r="G742" i="10"/>
  <c r="I742" i="10"/>
  <c r="F738" i="10"/>
  <c r="H738" i="10"/>
  <c r="J738" i="10"/>
  <c r="G738" i="10"/>
  <c r="I738" i="10"/>
  <c r="F736" i="10"/>
  <c r="H736" i="10"/>
  <c r="J736" i="10"/>
  <c r="G736" i="10"/>
  <c r="I736" i="10"/>
  <c r="F734" i="10"/>
  <c r="H734" i="10"/>
  <c r="J734" i="10"/>
  <c r="G734" i="10"/>
  <c r="I734" i="10"/>
  <c r="F730" i="10"/>
  <c r="H730" i="10"/>
  <c r="J730" i="10"/>
  <c r="G730" i="10"/>
  <c r="I730" i="10"/>
  <c r="F726" i="10"/>
  <c r="H726" i="10"/>
  <c r="J726" i="10"/>
  <c r="G726" i="10"/>
  <c r="I726" i="10"/>
  <c r="F722" i="10"/>
  <c r="H722" i="10"/>
  <c r="J722" i="10"/>
  <c r="G722" i="10"/>
  <c r="I722" i="10"/>
  <c r="F718" i="10"/>
  <c r="H718" i="10"/>
  <c r="J718" i="10"/>
  <c r="G718" i="10"/>
  <c r="I718" i="10"/>
  <c r="F714" i="10"/>
  <c r="H714" i="10"/>
  <c r="J714" i="10"/>
  <c r="G714" i="10"/>
  <c r="I714" i="10"/>
  <c r="F710" i="10"/>
  <c r="H710" i="10"/>
  <c r="J710" i="10"/>
  <c r="G710" i="10"/>
  <c r="I710" i="10"/>
  <c r="F706" i="10"/>
  <c r="H706" i="10"/>
  <c r="J706" i="10"/>
  <c r="G706" i="10"/>
  <c r="I706" i="10"/>
  <c r="F704" i="10"/>
  <c r="H704" i="10"/>
  <c r="J704" i="10"/>
  <c r="G704" i="10"/>
  <c r="I704" i="10"/>
  <c r="F700" i="10"/>
  <c r="H700" i="10"/>
  <c r="J700" i="10"/>
  <c r="G700" i="10"/>
  <c r="I700" i="10"/>
  <c r="F1156" i="10"/>
  <c r="H1156" i="10"/>
  <c r="J1156" i="10"/>
  <c r="G1156" i="10"/>
  <c r="I1156" i="10"/>
  <c r="F1147" i="10"/>
  <c r="H1147" i="10"/>
  <c r="J1147" i="10"/>
  <c r="G1147" i="10"/>
  <c r="I1147" i="10"/>
  <c r="F1139" i="10"/>
  <c r="H1139" i="10"/>
  <c r="J1139" i="10"/>
  <c r="G1139" i="10"/>
  <c r="I1139" i="10"/>
  <c r="F1135" i="10"/>
  <c r="H1135" i="10"/>
  <c r="J1135" i="10"/>
  <c r="G1135" i="10"/>
  <c r="I1135" i="10"/>
  <c r="G1127" i="10"/>
  <c r="I1127" i="10"/>
  <c r="F1127" i="10"/>
  <c r="H1127" i="10"/>
  <c r="J1127" i="10"/>
  <c r="G1115" i="10"/>
  <c r="I1115" i="10"/>
  <c r="F1115" i="10"/>
  <c r="H1115" i="10"/>
  <c r="J1115" i="10"/>
  <c r="G1107" i="10"/>
  <c r="I1107" i="10"/>
  <c r="F1107" i="10"/>
  <c r="H1107" i="10"/>
  <c r="J1107" i="10"/>
  <c r="G1099" i="10"/>
  <c r="I1099" i="10"/>
  <c r="F1099" i="10"/>
  <c r="H1099" i="10"/>
  <c r="J1099" i="10"/>
  <c r="G1095" i="10"/>
  <c r="I1095" i="10"/>
  <c r="F1095" i="10"/>
  <c r="H1095" i="10"/>
  <c r="J1095" i="10"/>
  <c r="G1083" i="10"/>
  <c r="I1083" i="10"/>
  <c r="F1083" i="10"/>
  <c r="H1083" i="10"/>
  <c r="J1083" i="10"/>
  <c r="G1075" i="10"/>
  <c r="I1075" i="10"/>
  <c r="F1075" i="10"/>
  <c r="H1075" i="10"/>
  <c r="J1075" i="10"/>
  <c r="F1149" i="10"/>
  <c r="H1149" i="10"/>
  <c r="J1149" i="10"/>
  <c r="G1149" i="10"/>
  <c r="I1149" i="10"/>
  <c r="F1133" i="10"/>
  <c r="H1133" i="10"/>
  <c r="J1133" i="10"/>
  <c r="G1133" i="10"/>
  <c r="I1133" i="10"/>
  <c r="G1117" i="10"/>
  <c r="I1117" i="10"/>
  <c r="F1117" i="10"/>
  <c r="H1117" i="10"/>
  <c r="J1117" i="10"/>
  <c r="G1109" i="10"/>
  <c r="I1109" i="10"/>
  <c r="F1109" i="10"/>
  <c r="H1109" i="10"/>
  <c r="J1109" i="10"/>
  <c r="G1101" i="10"/>
  <c r="I1101" i="10"/>
  <c r="F1101" i="10"/>
  <c r="H1101" i="10"/>
  <c r="J1101" i="10"/>
  <c r="G1093" i="10"/>
  <c r="I1093" i="10"/>
  <c r="F1093" i="10"/>
  <c r="H1093" i="10"/>
  <c r="J1093" i="10"/>
  <c r="G1077" i="10"/>
  <c r="I1077" i="10"/>
  <c r="F1077" i="10"/>
  <c r="H1077" i="10"/>
  <c r="J1077" i="10"/>
  <c r="G1067" i="10"/>
  <c r="I1067" i="10"/>
  <c r="F1067" i="10"/>
  <c r="H1067" i="10"/>
  <c r="J1067" i="10"/>
  <c r="G1059" i="10"/>
  <c r="I1059" i="10"/>
  <c r="F1059" i="10"/>
  <c r="H1059" i="10"/>
  <c r="J1059" i="10"/>
  <c r="G1051" i="10"/>
  <c r="I1051" i="10"/>
  <c r="F1051" i="10"/>
  <c r="H1051" i="10"/>
  <c r="J1051" i="10"/>
  <c r="G1039" i="10"/>
  <c r="I1039" i="10"/>
  <c r="F1039" i="10"/>
  <c r="H1039" i="10"/>
  <c r="J1039" i="10"/>
  <c r="G1031" i="10"/>
  <c r="I1031" i="10"/>
  <c r="F1031" i="10"/>
  <c r="H1031" i="10"/>
  <c r="J1031" i="10"/>
  <c r="G1023" i="10"/>
  <c r="I1023" i="10"/>
  <c r="F1023" i="10"/>
  <c r="H1023" i="10"/>
  <c r="J1023" i="10"/>
  <c r="G1015" i="10"/>
  <c r="I1015" i="10"/>
  <c r="F1015" i="10"/>
  <c r="H1015" i="10"/>
  <c r="J1015" i="10"/>
  <c r="G999" i="10"/>
  <c r="I999" i="10"/>
  <c r="F999" i="10"/>
  <c r="H999" i="10"/>
  <c r="J999" i="10"/>
  <c r="G991" i="10"/>
  <c r="I991" i="10"/>
  <c r="F991" i="10"/>
  <c r="H991" i="10"/>
  <c r="J991" i="10"/>
  <c r="G979" i="10"/>
  <c r="I979" i="10"/>
  <c r="F979" i="10"/>
  <c r="H979" i="10"/>
  <c r="J979" i="10"/>
  <c r="F971" i="10"/>
  <c r="H971" i="10"/>
  <c r="J971" i="10"/>
  <c r="G971" i="10"/>
  <c r="I971" i="10"/>
  <c r="F951" i="10"/>
  <c r="H951" i="10"/>
  <c r="J951" i="10"/>
  <c r="G951" i="10"/>
  <c r="I951" i="10"/>
  <c r="F943" i="10"/>
  <c r="H943" i="10"/>
  <c r="J943" i="10"/>
  <c r="G943" i="10"/>
  <c r="I943" i="10"/>
  <c r="F931" i="10"/>
  <c r="H931" i="10"/>
  <c r="J931" i="10"/>
  <c r="G931" i="10"/>
  <c r="I931" i="10"/>
  <c r="F923" i="10"/>
  <c r="H923" i="10"/>
  <c r="J923" i="10"/>
  <c r="G923" i="10"/>
  <c r="I923" i="10"/>
  <c r="F911" i="10"/>
  <c r="H911" i="10"/>
  <c r="J911" i="10"/>
  <c r="G911" i="10"/>
  <c r="I911" i="10"/>
  <c r="F891" i="10"/>
  <c r="H891" i="10"/>
  <c r="J891" i="10"/>
  <c r="G891" i="10"/>
  <c r="I891" i="10"/>
  <c r="G871" i="10"/>
  <c r="I871" i="10"/>
  <c r="F871" i="10"/>
  <c r="H871" i="10"/>
  <c r="J871" i="10"/>
  <c r="G863" i="10"/>
  <c r="I863" i="10"/>
  <c r="F863" i="10"/>
  <c r="H863" i="10"/>
  <c r="J863" i="10"/>
  <c r="G851" i="10"/>
  <c r="I851" i="10"/>
  <c r="F851" i="10"/>
  <c r="H851" i="10"/>
  <c r="J851" i="10"/>
  <c r="G827" i="10"/>
  <c r="I827" i="10"/>
  <c r="F827" i="10"/>
  <c r="H827" i="10"/>
  <c r="J827" i="10"/>
  <c r="G819" i="10"/>
  <c r="I819" i="10"/>
  <c r="F819" i="10"/>
  <c r="H819" i="10"/>
  <c r="J819" i="10"/>
  <c r="G795" i="10"/>
  <c r="I795" i="10"/>
  <c r="F795" i="10"/>
  <c r="H795" i="10"/>
  <c r="J795" i="10"/>
  <c r="G775" i="10"/>
  <c r="I775" i="10"/>
  <c r="F775" i="10"/>
  <c r="H775" i="10"/>
  <c r="J775" i="10"/>
  <c r="G767" i="10"/>
  <c r="I767" i="10"/>
  <c r="F767" i="10"/>
  <c r="H767" i="10"/>
  <c r="J767" i="10"/>
  <c r="G759" i="10"/>
  <c r="I759" i="10"/>
  <c r="F759" i="10"/>
  <c r="H759" i="10"/>
  <c r="J759" i="10"/>
  <c r="G709" i="10"/>
  <c r="I709" i="10"/>
  <c r="F709" i="10"/>
  <c r="H709" i="10"/>
  <c r="J709" i="10"/>
  <c r="G697" i="10"/>
  <c r="I697" i="10"/>
  <c r="F697" i="10"/>
  <c r="H697" i="10"/>
  <c r="J697" i="10"/>
  <c r="G1148" i="10"/>
  <c r="I1148" i="10"/>
  <c r="F1148" i="10"/>
  <c r="H1148" i="10"/>
  <c r="J1148" i="10"/>
  <c r="G1144" i="10"/>
  <c r="I1144" i="10"/>
  <c r="F1144" i="10"/>
  <c r="H1144" i="10"/>
  <c r="J1144" i="10"/>
  <c r="G1140" i="10"/>
  <c r="I1140" i="10"/>
  <c r="F1140" i="10"/>
  <c r="H1140" i="10"/>
  <c r="J1140" i="10"/>
  <c r="G1136" i="10"/>
  <c r="I1136" i="10"/>
  <c r="F1136" i="10"/>
  <c r="H1136" i="10"/>
  <c r="J1136" i="10"/>
  <c r="G1130" i="10"/>
  <c r="I1130" i="10"/>
  <c r="H1130" i="10"/>
  <c r="F1130" i="10"/>
  <c r="J1130" i="10"/>
  <c r="F1124" i="10"/>
  <c r="H1124" i="10"/>
  <c r="J1124" i="10"/>
  <c r="G1124" i="10"/>
  <c r="I1124" i="10"/>
  <c r="F1120" i="10"/>
  <c r="H1120" i="10"/>
  <c r="J1120" i="10"/>
  <c r="G1120" i="10"/>
  <c r="I1120" i="10"/>
  <c r="F1116" i="10"/>
  <c r="H1116" i="10"/>
  <c r="J1116" i="10"/>
  <c r="G1116" i="10"/>
  <c r="I1116" i="10"/>
  <c r="F1112" i="10"/>
  <c r="H1112" i="10"/>
  <c r="J1112" i="10"/>
  <c r="G1112" i="10"/>
  <c r="I1112" i="10"/>
  <c r="F1106" i="10"/>
  <c r="H1106" i="10"/>
  <c r="J1106" i="10"/>
  <c r="G1106" i="10"/>
  <c r="I1106" i="10"/>
  <c r="F1102" i="10"/>
  <c r="H1102" i="10"/>
  <c r="J1102" i="10"/>
  <c r="G1102" i="10"/>
  <c r="I1102" i="10"/>
  <c r="F1098" i="10"/>
  <c r="H1098" i="10"/>
  <c r="J1098" i="10"/>
  <c r="G1098" i="10"/>
  <c r="I1098" i="10"/>
  <c r="F1092" i="10"/>
  <c r="H1092" i="10"/>
  <c r="J1092" i="10"/>
  <c r="G1092" i="10"/>
  <c r="I1092" i="10"/>
  <c r="F1086" i="10"/>
  <c r="H1086" i="10"/>
  <c r="J1086" i="10"/>
  <c r="G1086" i="10"/>
  <c r="I1086" i="10"/>
  <c r="F1080" i="10"/>
  <c r="H1080" i="10"/>
  <c r="J1080" i="10"/>
  <c r="G1080" i="10"/>
  <c r="I1080" i="10"/>
  <c r="F1072" i="10"/>
  <c r="H1072" i="10"/>
  <c r="J1072" i="10"/>
  <c r="G1072" i="10"/>
  <c r="I1072" i="10"/>
  <c r="F1066" i="10"/>
  <c r="H1066" i="10"/>
  <c r="J1066" i="10"/>
  <c r="G1066" i="10"/>
  <c r="I1066" i="10"/>
  <c r="F1062" i="10"/>
  <c r="H1062" i="10"/>
  <c r="J1062" i="10"/>
  <c r="G1062" i="10"/>
  <c r="I1062" i="10"/>
  <c r="F1056" i="10"/>
  <c r="H1056" i="10"/>
  <c r="J1056" i="10"/>
  <c r="G1056" i="10"/>
  <c r="I1056" i="10"/>
  <c r="F1052" i="10"/>
  <c r="H1052" i="10"/>
  <c r="J1052" i="10"/>
  <c r="G1052" i="10"/>
  <c r="I1052" i="10"/>
  <c r="G1048" i="10"/>
  <c r="H1048" i="10"/>
  <c r="J1048" i="10"/>
  <c r="F1048" i="10"/>
  <c r="I1048" i="10"/>
  <c r="G1044" i="10"/>
  <c r="I1044" i="10"/>
  <c r="H1044" i="10"/>
  <c r="F1044" i="10"/>
  <c r="J1044" i="10"/>
  <c r="F1038" i="10"/>
  <c r="H1038" i="10"/>
  <c r="J1038" i="10"/>
  <c r="G1038" i="10"/>
  <c r="I1038" i="10"/>
  <c r="F1034" i="10"/>
  <c r="H1034" i="10"/>
  <c r="J1034" i="10"/>
  <c r="G1034" i="10"/>
  <c r="I1034" i="10"/>
  <c r="F1030" i="10"/>
  <c r="H1030" i="10"/>
  <c r="J1030" i="10"/>
  <c r="G1030" i="10"/>
  <c r="I1030" i="10"/>
  <c r="F1026" i="10"/>
  <c r="H1026" i="10"/>
  <c r="J1026" i="10"/>
  <c r="G1026" i="10"/>
  <c r="I1026" i="10"/>
  <c r="F1020" i="10"/>
  <c r="H1020" i="10"/>
  <c r="J1020" i="10"/>
  <c r="G1020" i="10"/>
  <c r="I1020" i="10"/>
  <c r="F1012" i="10"/>
  <c r="H1012" i="10"/>
  <c r="J1012" i="10"/>
  <c r="G1012" i="10"/>
  <c r="I1012" i="10"/>
  <c r="F1008" i="10"/>
  <c r="H1008" i="10"/>
  <c r="J1008" i="10"/>
  <c r="G1008" i="10"/>
  <c r="I1008" i="10"/>
  <c r="F1004" i="10"/>
  <c r="H1004" i="10"/>
  <c r="J1004" i="10"/>
  <c r="G1004" i="10"/>
  <c r="I1004" i="10"/>
  <c r="F998" i="10"/>
  <c r="H998" i="10"/>
  <c r="J998" i="10"/>
  <c r="G998" i="10"/>
  <c r="I998" i="10"/>
  <c r="F994" i="10"/>
  <c r="H994" i="10"/>
  <c r="J994" i="10"/>
  <c r="G994" i="10"/>
  <c r="I994" i="10"/>
  <c r="F990" i="10"/>
  <c r="H990" i="10"/>
  <c r="J990" i="10"/>
  <c r="G990" i="10"/>
  <c r="I990" i="10"/>
  <c r="F986" i="10"/>
  <c r="H986" i="10"/>
  <c r="J986" i="10"/>
  <c r="G986" i="10"/>
  <c r="I986" i="10"/>
  <c r="F980" i="10"/>
  <c r="H980" i="10"/>
  <c r="J980" i="10"/>
  <c r="G980" i="10"/>
  <c r="I980" i="10"/>
  <c r="F976" i="10"/>
  <c r="H976" i="10"/>
  <c r="G976" i="10"/>
  <c r="J976" i="10"/>
  <c r="I976" i="10"/>
  <c r="G972" i="10"/>
  <c r="I972" i="10"/>
  <c r="F972" i="10"/>
  <c r="H972" i="10"/>
  <c r="J972" i="10"/>
  <c r="G966" i="10"/>
  <c r="I966" i="10"/>
  <c r="F966" i="10"/>
  <c r="H966" i="10"/>
  <c r="J966" i="10"/>
  <c r="G962" i="10"/>
  <c r="I962" i="10"/>
  <c r="F962" i="10"/>
  <c r="H962" i="10"/>
  <c r="J962" i="10"/>
  <c r="G958" i="10"/>
  <c r="I958" i="10"/>
  <c r="F958" i="10"/>
  <c r="H958" i="10"/>
  <c r="J958" i="10"/>
  <c r="G954" i="10"/>
  <c r="I954" i="10"/>
  <c r="F954" i="10"/>
  <c r="H954" i="10"/>
  <c r="J954" i="10"/>
  <c r="G950" i="10"/>
  <c r="I950" i="10"/>
  <c r="F950" i="10"/>
  <c r="H950" i="10"/>
  <c r="J950" i="10"/>
  <c r="G946" i="10"/>
  <c r="I946" i="10"/>
  <c r="F946" i="10"/>
  <c r="H946" i="10"/>
  <c r="J946" i="10"/>
  <c r="G942" i="10"/>
  <c r="I942" i="10"/>
  <c r="F942" i="10"/>
  <c r="H942" i="10"/>
  <c r="J942" i="10"/>
  <c r="G936" i="10"/>
  <c r="I936" i="10"/>
  <c r="F936" i="10"/>
  <c r="H936" i="10"/>
  <c r="J936" i="10"/>
  <c r="G932" i="10"/>
  <c r="I932" i="10"/>
  <c r="F932" i="10"/>
  <c r="H932" i="10"/>
  <c r="J932" i="10"/>
  <c r="G928" i="10"/>
  <c r="I928" i="10"/>
  <c r="F928" i="10"/>
  <c r="H928" i="10"/>
  <c r="J928" i="10"/>
  <c r="G924" i="10"/>
  <c r="I924" i="10"/>
  <c r="F924" i="10"/>
  <c r="H924" i="10"/>
  <c r="J924" i="10"/>
  <c r="G920" i="10"/>
  <c r="I920" i="10"/>
  <c r="F920" i="10"/>
  <c r="H920" i="10"/>
  <c r="J920" i="10"/>
  <c r="G916" i="10"/>
  <c r="I916" i="10"/>
  <c r="F916" i="10"/>
  <c r="H916" i="10"/>
  <c r="J916" i="10"/>
  <c r="F910" i="10"/>
  <c r="H910" i="10"/>
  <c r="I910" i="10"/>
  <c r="G910" i="10"/>
  <c r="J910" i="10"/>
  <c r="G906" i="10"/>
  <c r="F906" i="10"/>
  <c r="H906" i="10"/>
  <c r="J906" i="10"/>
  <c r="I906" i="10"/>
  <c r="G900" i="10"/>
  <c r="I900" i="10"/>
  <c r="F900" i="10"/>
  <c r="H900" i="10"/>
  <c r="J900" i="10"/>
  <c r="G896" i="10"/>
  <c r="I896" i="10"/>
  <c r="F896" i="10"/>
  <c r="H896" i="10"/>
  <c r="J896" i="10"/>
  <c r="G892" i="10"/>
  <c r="I892" i="10"/>
  <c r="F892" i="10"/>
  <c r="H892" i="10"/>
  <c r="J892" i="10"/>
  <c r="G884" i="10"/>
  <c r="I884" i="10"/>
  <c r="F884" i="10"/>
  <c r="H884" i="10"/>
  <c r="J884" i="10"/>
  <c r="G880" i="10"/>
  <c r="I880" i="10"/>
  <c r="F880" i="10"/>
  <c r="H880" i="10"/>
  <c r="J880" i="10"/>
  <c r="F876" i="10"/>
  <c r="H876" i="10"/>
  <c r="J876" i="10"/>
  <c r="G876" i="10"/>
  <c r="I876" i="10"/>
  <c r="F872" i="10"/>
  <c r="H872" i="10"/>
  <c r="J872" i="10"/>
  <c r="G872" i="10"/>
  <c r="I872" i="10"/>
  <c r="F868" i="10"/>
  <c r="H868" i="10"/>
  <c r="J868" i="10"/>
  <c r="G868" i="10"/>
  <c r="I868" i="10"/>
  <c r="F862" i="10"/>
  <c r="H862" i="10"/>
  <c r="J862" i="10"/>
  <c r="G862" i="10"/>
  <c r="I862" i="10"/>
  <c r="F858" i="10"/>
  <c r="H858" i="10"/>
  <c r="J858" i="10"/>
  <c r="G858" i="10"/>
  <c r="I858" i="10"/>
  <c r="F854" i="10"/>
  <c r="H854" i="10"/>
  <c r="J854" i="10"/>
  <c r="G854" i="10"/>
  <c r="I854" i="10"/>
  <c r="F850" i="10"/>
  <c r="H850" i="10"/>
  <c r="J850" i="10"/>
  <c r="G850" i="10"/>
  <c r="I850" i="10"/>
  <c r="F846" i="10"/>
  <c r="H846" i="10"/>
  <c r="J846" i="10"/>
  <c r="G846" i="10"/>
  <c r="I846" i="10"/>
  <c r="F842" i="10"/>
  <c r="H842" i="10"/>
  <c r="J842" i="10"/>
  <c r="G842" i="10"/>
  <c r="I842" i="10"/>
  <c r="F836" i="10"/>
  <c r="H836" i="10"/>
  <c r="J836" i="10"/>
  <c r="G836" i="10"/>
  <c r="I836" i="10"/>
  <c r="F832" i="10"/>
  <c r="H832" i="10"/>
  <c r="J832" i="10"/>
  <c r="G832" i="10"/>
  <c r="I832" i="10"/>
  <c r="F828" i="10"/>
  <c r="H828" i="10"/>
  <c r="J828" i="10"/>
  <c r="G828" i="10"/>
  <c r="I828" i="10"/>
  <c r="F822" i="10"/>
  <c r="H822" i="10"/>
  <c r="J822" i="10"/>
  <c r="G822" i="10"/>
  <c r="I822" i="10"/>
  <c r="F818" i="10"/>
  <c r="H818" i="10"/>
  <c r="J818" i="10"/>
  <c r="G818" i="10"/>
  <c r="I818" i="10"/>
  <c r="F814" i="10"/>
  <c r="H814" i="10"/>
  <c r="J814" i="10"/>
  <c r="G814" i="10"/>
  <c r="I814" i="10"/>
  <c r="F808" i="10"/>
  <c r="H808" i="10"/>
  <c r="J808" i="10"/>
  <c r="G808" i="10"/>
  <c r="I808" i="10"/>
  <c r="F800" i="10"/>
  <c r="H800" i="10"/>
  <c r="J800" i="10"/>
  <c r="G800" i="10"/>
  <c r="I800" i="10"/>
  <c r="F796" i="10"/>
  <c r="H796" i="10"/>
  <c r="J796" i="10"/>
  <c r="G796" i="10"/>
  <c r="I796" i="10"/>
  <c r="F792" i="10"/>
  <c r="H792" i="10"/>
  <c r="J792" i="10"/>
  <c r="G792" i="10"/>
  <c r="I792" i="10"/>
  <c r="F784" i="10"/>
  <c r="H784" i="10"/>
  <c r="J784" i="10"/>
  <c r="G784" i="10"/>
  <c r="I784" i="10"/>
  <c r="F780" i="10"/>
  <c r="H780" i="10"/>
  <c r="J780" i="10"/>
  <c r="G780" i="10"/>
  <c r="I780" i="10"/>
  <c r="F776" i="10"/>
  <c r="H776" i="10"/>
  <c r="J776" i="10"/>
  <c r="G776" i="10"/>
  <c r="I776" i="10"/>
  <c r="F770" i="10"/>
  <c r="H770" i="10"/>
  <c r="J770" i="10"/>
  <c r="G770" i="10"/>
  <c r="I770" i="10"/>
  <c r="F766" i="10"/>
  <c r="H766" i="10"/>
  <c r="J766" i="10"/>
  <c r="G766" i="10"/>
  <c r="I766" i="10"/>
  <c r="F762" i="10"/>
  <c r="H762" i="10"/>
  <c r="J762" i="10"/>
  <c r="G762" i="10"/>
  <c r="I762" i="10"/>
  <c r="F758" i="10"/>
  <c r="H758" i="10"/>
  <c r="J758" i="10"/>
  <c r="G758" i="10"/>
  <c r="I758" i="10"/>
  <c r="F752" i="10"/>
  <c r="H752" i="10"/>
  <c r="J752" i="10"/>
  <c r="G752" i="10"/>
  <c r="I752" i="10"/>
  <c r="F748" i="10"/>
  <c r="H748" i="10"/>
  <c r="J748" i="10"/>
  <c r="G748" i="10"/>
  <c r="I748" i="10"/>
  <c r="F744" i="10"/>
  <c r="H744" i="10"/>
  <c r="J744" i="10"/>
  <c r="G744" i="10"/>
  <c r="I744" i="10"/>
  <c r="F740" i="10"/>
  <c r="H740" i="10"/>
  <c r="J740" i="10"/>
  <c r="G740" i="10"/>
  <c r="I740" i="10"/>
  <c r="F732" i="10"/>
  <c r="H732" i="10"/>
  <c r="J732" i="10"/>
  <c r="G732" i="10"/>
  <c r="I732" i="10"/>
  <c r="F728" i="10"/>
  <c r="H728" i="10"/>
  <c r="J728" i="10"/>
  <c r="G728" i="10"/>
  <c r="I728" i="10"/>
  <c r="F724" i="10"/>
  <c r="H724" i="10"/>
  <c r="J724" i="10"/>
  <c r="G724" i="10"/>
  <c r="I724" i="10"/>
  <c r="F720" i="10"/>
  <c r="H720" i="10"/>
  <c r="J720" i="10"/>
  <c r="G720" i="10"/>
  <c r="I720" i="10"/>
  <c r="F716" i="10"/>
  <c r="H716" i="10"/>
  <c r="J716" i="10"/>
  <c r="G716" i="10"/>
  <c r="I716" i="10"/>
  <c r="F712" i="10"/>
  <c r="H712" i="10"/>
  <c r="J712" i="10"/>
  <c r="G712" i="10"/>
  <c r="I712" i="10"/>
  <c r="F708" i="10"/>
  <c r="H708" i="10"/>
  <c r="J708" i="10"/>
  <c r="G708" i="10"/>
  <c r="I708" i="10"/>
  <c r="F702" i="10"/>
  <c r="H702" i="10"/>
  <c r="J702" i="10"/>
  <c r="G702" i="10"/>
  <c r="I702" i="10"/>
  <c r="F698" i="10"/>
  <c r="H698" i="10"/>
  <c r="J698" i="10"/>
  <c r="G698" i="10"/>
  <c r="I698" i="10"/>
  <c r="F1143" i="10"/>
  <c r="H1143" i="10"/>
  <c r="J1143" i="10"/>
  <c r="G1143" i="10"/>
  <c r="I1143" i="10"/>
  <c r="F1131" i="10"/>
  <c r="H1131" i="10"/>
  <c r="J1131" i="10"/>
  <c r="G1131" i="10"/>
  <c r="I1131" i="10"/>
  <c r="G1119" i="10"/>
  <c r="I1119" i="10"/>
  <c r="F1119" i="10"/>
  <c r="H1119" i="10"/>
  <c r="J1119" i="10"/>
  <c r="G1111" i="10"/>
  <c r="I1111" i="10"/>
  <c r="F1111" i="10"/>
  <c r="H1111" i="10"/>
  <c r="J1111" i="10"/>
  <c r="G1103" i="10"/>
  <c r="I1103" i="10"/>
  <c r="F1103" i="10"/>
  <c r="H1103" i="10"/>
  <c r="J1103" i="10"/>
  <c r="G1087" i="10"/>
  <c r="I1087" i="10"/>
  <c r="F1087" i="10"/>
  <c r="H1087" i="10"/>
  <c r="J1087" i="10"/>
  <c r="G1079" i="10"/>
  <c r="I1079" i="10"/>
  <c r="F1079" i="10"/>
  <c r="H1079" i="10"/>
  <c r="J1079" i="10"/>
  <c r="G1071" i="10"/>
  <c r="I1071" i="10"/>
  <c r="F1071" i="10"/>
  <c r="H1071" i="10"/>
  <c r="J1071" i="10"/>
  <c r="G1065" i="10"/>
  <c r="I1065" i="10"/>
  <c r="F1065" i="10"/>
  <c r="H1065" i="10"/>
  <c r="J1065" i="10"/>
  <c r="G1061" i="10"/>
  <c r="I1061" i="10"/>
  <c r="F1061" i="10"/>
  <c r="H1061" i="10"/>
  <c r="J1061" i="10"/>
  <c r="G1057" i="10"/>
  <c r="I1057" i="10"/>
  <c r="F1057" i="10"/>
  <c r="H1057" i="10"/>
  <c r="J1057" i="10"/>
  <c r="G1053" i="10"/>
  <c r="I1053" i="10"/>
  <c r="F1053" i="10"/>
  <c r="H1053" i="10"/>
  <c r="J1053" i="10"/>
  <c r="G1049" i="10"/>
  <c r="I1049" i="10"/>
  <c r="F1049" i="10"/>
  <c r="H1049" i="10"/>
  <c r="J1049" i="10"/>
  <c r="F1045" i="10"/>
  <c r="H1045" i="10"/>
  <c r="J1045" i="10"/>
  <c r="G1045" i="10"/>
  <c r="I1045" i="10"/>
  <c r="G1041" i="10"/>
  <c r="I1041" i="10"/>
  <c r="F1041" i="10"/>
  <c r="H1041" i="10"/>
  <c r="J1041" i="10"/>
  <c r="G1037" i="10"/>
  <c r="I1037" i="10"/>
  <c r="F1037" i="10"/>
  <c r="H1037" i="10"/>
  <c r="J1037" i="10"/>
  <c r="G1033" i="10"/>
  <c r="I1033" i="10"/>
  <c r="F1033" i="10"/>
  <c r="H1033" i="10"/>
  <c r="J1033" i="10"/>
  <c r="G1029" i="10"/>
  <c r="I1029" i="10"/>
  <c r="F1029" i="10"/>
  <c r="H1029" i="10"/>
  <c r="J1029" i="10"/>
  <c r="G1025" i="10"/>
  <c r="I1025" i="10"/>
  <c r="F1025" i="10"/>
  <c r="H1025" i="10"/>
  <c r="J1025" i="10"/>
  <c r="G1021" i="10"/>
  <c r="I1021" i="10"/>
  <c r="F1021" i="10"/>
  <c r="H1021" i="10"/>
  <c r="J1021" i="10"/>
  <c r="G1013" i="10"/>
  <c r="I1013" i="10"/>
  <c r="F1013" i="10"/>
  <c r="H1013" i="10"/>
  <c r="J1013" i="10"/>
  <c r="G1009" i="10"/>
  <c r="I1009" i="10"/>
  <c r="F1009" i="10"/>
  <c r="H1009" i="10"/>
  <c r="J1009" i="10"/>
  <c r="G1005" i="10"/>
  <c r="I1005" i="10"/>
  <c r="F1005" i="10"/>
  <c r="H1005" i="10"/>
  <c r="J1005" i="10"/>
  <c r="G1001" i="10"/>
  <c r="I1001" i="10"/>
  <c r="F1001" i="10"/>
  <c r="H1001" i="10"/>
  <c r="J1001" i="10"/>
  <c r="G997" i="10"/>
  <c r="I997" i="10"/>
  <c r="F997" i="10"/>
  <c r="H997" i="10"/>
  <c r="J997" i="10"/>
  <c r="G993" i="10"/>
  <c r="I993" i="10"/>
  <c r="F993" i="10"/>
  <c r="H993" i="10"/>
  <c r="J993" i="10"/>
  <c r="G989" i="10"/>
  <c r="I989" i="10"/>
  <c r="F989" i="10"/>
  <c r="H989" i="10"/>
  <c r="J989" i="10"/>
  <c r="G985" i="10"/>
  <c r="I985" i="10"/>
  <c r="F985" i="10"/>
  <c r="H985" i="10"/>
  <c r="J985" i="10"/>
  <c r="G981" i="10"/>
  <c r="I981" i="10"/>
  <c r="F981" i="10"/>
  <c r="H981" i="10"/>
  <c r="J981" i="10"/>
  <c r="G977" i="10"/>
  <c r="I977" i="10"/>
  <c r="F977" i="10"/>
  <c r="H977" i="10"/>
  <c r="J977" i="10"/>
  <c r="F973" i="10"/>
  <c r="H973" i="10"/>
  <c r="J973" i="10"/>
  <c r="G973" i="10"/>
  <c r="I973" i="10"/>
  <c r="F969" i="10"/>
  <c r="H969" i="10"/>
  <c r="J969" i="10"/>
  <c r="G969" i="10"/>
  <c r="I969" i="10"/>
  <c r="F965" i="10"/>
  <c r="H965" i="10"/>
  <c r="J965" i="10"/>
  <c r="G965" i="10"/>
  <c r="I965" i="10"/>
  <c r="F961" i="10"/>
  <c r="H961" i="10"/>
  <c r="J961" i="10"/>
  <c r="G961" i="10"/>
  <c r="I961" i="10"/>
  <c r="F957" i="10"/>
  <c r="H957" i="10"/>
  <c r="J957" i="10"/>
  <c r="G957" i="10"/>
  <c r="I957" i="10"/>
  <c r="F953" i="10"/>
  <c r="H953" i="10"/>
  <c r="J953" i="10"/>
  <c r="G953" i="10"/>
  <c r="I953" i="10"/>
  <c r="F949" i="10"/>
  <c r="H949" i="10"/>
  <c r="J949" i="10"/>
  <c r="G949" i="10"/>
  <c r="I949" i="10"/>
  <c r="F945" i="10"/>
  <c r="H945" i="10"/>
  <c r="J945" i="10"/>
  <c r="G945" i="10"/>
  <c r="I945" i="10"/>
  <c r="F941" i="10"/>
  <c r="H941" i="10"/>
  <c r="J941" i="10"/>
  <c r="G941" i="10"/>
  <c r="I941" i="10"/>
  <c r="F937" i="10"/>
  <c r="H937" i="10"/>
  <c r="J937" i="10"/>
  <c r="G937" i="10"/>
  <c r="I937" i="10"/>
  <c r="F933" i="10"/>
  <c r="H933" i="10"/>
  <c r="J933" i="10"/>
  <c r="G933" i="10"/>
  <c r="I933" i="10"/>
  <c r="F929" i="10"/>
  <c r="H929" i="10"/>
  <c r="J929" i="10"/>
  <c r="G929" i="10"/>
  <c r="I929" i="10"/>
  <c r="F921" i="10"/>
  <c r="H921" i="10"/>
  <c r="J921" i="10"/>
  <c r="G921" i="10"/>
  <c r="I921" i="10"/>
  <c r="F917" i="10"/>
  <c r="H917" i="10"/>
  <c r="J917" i="10"/>
  <c r="G917" i="10"/>
  <c r="I917" i="10"/>
  <c r="F913" i="10"/>
  <c r="H913" i="10"/>
  <c r="J913" i="10"/>
  <c r="G913" i="10"/>
  <c r="I913" i="10"/>
  <c r="G909" i="10"/>
  <c r="I909" i="10"/>
  <c r="F909" i="10"/>
  <c r="J909" i="10"/>
  <c r="H909" i="10"/>
  <c r="F905" i="10"/>
  <c r="H905" i="10"/>
  <c r="J905" i="10"/>
  <c r="G905" i="10"/>
  <c r="I905" i="10"/>
  <c r="F901" i="10"/>
  <c r="H901" i="10"/>
  <c r="J901" i="10"/>
  <c r="G901" i="10"/>
  <c r="I901" i="10"/>
  <c r="F897" i="10"/>
  <c r="H897" i="10"/>
  <c r="J897" i="10"/>
  <c r="G897" i="10"/>
  <c r="I897" i="10"/>
  <c r="F893" i="10"/>
  <c r="H893" i="10"/>
  <c r="J893" i="10"/>
  <c r="G893" i="10"/>
  <c r="I893" i="10"/>
  <c r="F889" i="10"/>
  <c r="H889" i="10"/>
  <c r="J889" i="10"/>
  <c r="G889" i="10"/>
  <c r="I889" i="10"/>
  <c r="F885" i="10"/>
  <c r="H885" i="10"/>
  <c r="J885" i="10"/>
  <c r="G885" i="10"/>
  <c r="I885" i="10"/>
  <c r="F881" i="10"/>
  <c r="H881" i="10"/>
  <c r="J881" i="10"/>
  <c r="G881" i="10"/>
  <c r="I881" i="10"/>
  <c r="G877" i="10"/>
  <c r="I877" i="10"/>
  <c r="F877" i="10"/>
  <c r="J877" i="10"/>
  <c r="H877" i="10"/>
  <c r="G873" i="10"/>
  <c r="I873" i="10"/>
  <c r="F873" i="10"/>
  <c r="H873" i="10"/>
  <c r="J873" i="10"/>
  <c r="G869" i="10"/>
  <c r="I869" i="10"/>
  <c r="F869" i="10"/>
  <c r="H869" i="10"/>
  <c r="J869" i="10"/>
  <c r="G865" i="10"/>
  <c r="I865" i="10"/>
  <c r="F865" i="10"/>
  <c r="H865" i="10"/>
  <c r="J865" i="10"/>
  <c r="G861" i="10"/>
  <c r="I861" i="10"/>
  <c r="F861" i="10"/>
  <c r="H861" i="10"/>
  <c r="J861" i="10"/>
  <c r="G857" i="10"/>
  <c r="I857" i="10"/>
  <c r="F857" i="10"/>
  <c r="H857" i="10"/>
  <c r="J857" i="10"/>
  <c r="G853" i="10"/>
  <c r="I853" i="10"/>
  <c r="F853" i="10"/>
  <c r="H853" i="10"/>
  <c r="J853" i="10"/>
  <c r="G849" i="10"/>
  <c r="I849" i="10"/>
  <c r="F849" i="10"/>
  <c r="H849" i="10"/>
  <c r="J849" i="10"/>
  <c r="G845" i="10"/>
  <c r="I845" i="10"/>
  <c r="F845" i="10"/>
  <c r="H845" i="10"/>
  <c r="J845" i="10"/>
  <c r="G841" i="10"/>
  <c r="I841" i="10"/>
  <c r="F841" i="10"/>
  <c r="H841" i="10"/>
  <c r="J841" i="10"/>
  <c r="G837" i="10"/>
  <c r="I837" i="10"/>
  <c r="F837" i="10"/>
  <c r="H837" i="10"/>
  <c r="J837" i="10"/>
  <c r="G833" i="10"/>
  <c r="I833" i="10"/>
  <c r="F833" i="10"/>
  <c r="H833" i="10"/>
  <c r="J833" i="10"/>
  <c r="G829" i="10"/>
  <c r="I829" i="10"/>
  <c r="F829" i="10"/>
  <c r="H829" i="10"/>
  <c r="J829" i="10"/>
  <c r="G825" i="10"/>
  <c r="I825" i="10"/>
  <c r="F825" i="10"/>
  <c r="H825" i="10"/>
  <c r="J825" i="10"/>
  <c r="G821" i="10"/>
  <c r="I821" i="10"/>
  <c r="F821" i="10"/>
  <c r="H821" i="10"/>
  <c r="J821" i="10"/>
  <c r="G817" i="10"/>
  <c r="I817" i="10"/>
  <c r="F817" i="10"/>
  <c r="H817" i="10"/>
  <c r="J817" i="10"/>
  <c r="G813" i="10"/>
  <c r="I813" i="10"/>
  <c r="F813" i="10"/>
  <c r="H813" i="10"/>
  <c r="J813" i="10"/>
  <c r="G809" i="10"/>
  <c r="I809" i="10"/>
  <c r="F809" i="10"/>
  <c r="H809" i="10"/>
  <c r="J809" i="10"/>
  <c r="G801" i="10"/>
  <c r="I801" i="10"/>
  <c r="F801" i="10"/>
  <c r="H801" i="10"/>
  <c r="J801" i="10"/>
  <c r="G797" i="10"/>
  <c r="I797" i="10"/>
  <c r="F797" i="10"/>
  <c r="H797" i="10"/>
  <c r="J797" i="10"/>
  <c r="G793" i="10"/>
  <c r="I793" i="10"/>
  <c r="F793" i="10"/>
  <c r="H793" i="10"/>
  <c r="J793" i="10"/>
  <c r="G785" i="10"/>
  <c r="I785" i="10"/>
  <c r="F785" i="10"/>
  <c r="H785" i="10"/>
  <c r="J785" i="10"/>
  <c r="G781" i="10"/>
  <c r="I781" i="10"/>
  <c r="F781" i="10"/>
  <c r="H781" i="10"/>
  <c r="J781" i="10"/>
  <c r="G777" i="10"/>
  <c r="I777" i="10"/>
  <c r="F777" i="10"/>
  <c r="H777" i="10"/>
  <c r="J777" i="10"/>
  <c r="G773" i="10"/>
  <c r="I773" i="10"/>
  <c r="F773" i="10"/>
  <c r="H773" i="10"/>
  <c r="J773" i="10"/>
  <c r="G769" i="10"/>
  <c r="I769" i="10"/>
  <c r="F769" i="10"/>
  <c r="H769" i="10"/>
  <c r="J769" i="10"/>
  <c r="G765" i="10"/>
  <c r="I765" i="10"/>
  <c r="F765" i="10"/>
  <c r="H765" i="10"/>
  <c r="J765" i="10"/>
  <c r="G761" i="10"/>
  <c r="I761" i="10"/>
  <c r="F761" i="10"/>
  <c r="H761" i="10"/>
  <c r="J761" i="10"/>
  <c r="G757" i="10"/>
  <c r="I757" i="10"/>
  <c r="F757" i="10"/>
  <c r="H757" i="10"/>
  <c r="J757" i="10"/>
  <c r="G753" i="10"/>
  <c r="I753" i="10"/>
  <c r="F753" i="10"/>
  <c r="H753" i="10"/>
  <c r="J753" i="10"/>
  <c r="G749" i="10"/>
  <c r="I749" i="10"/>
  <c r="F749" i="10"/>
  <c r="H749" i="10"/>
  <c r="J749" i="10"/>
  <c r="G745" i="10"/>
  <c r="I745" i="10"/>
  <c r="F745" i="10"/>
  <c r="H745" i="10"/>
  <c r="J745" i="10"/>
  <c r="G741" i="10"/>
  <c r="I741" i="10"/>
  <c r="F741" i="10"/>
  <c r="H741" i="10"/>
  <c r="J741" i="10"/>
  <c r="G737" i="10"/>
  <c r="I737" i="10"/>
  <c r="F737" i="10"/>
  <c r="H737" i="10"/>
  <c r="J737" i="10"/>
  <c r="G735" i="10"/>
  <c r="I735" i="10"/>
  <c r="F735" i="10"/>
  <c r="H735" i="10"/>
  <c r="J735" i="10"/>
  <c r="G731" i="10"/>
  <c r="I731" i="10"/>
  <c r="F731" i="10"/>
  <c r="H731" i="10"/>
  <c r="J731" i="10"/>
  <c r="G727" i="10"/>
  <c r="I727" i="10"/>
  <c r="F727" i="10"/>
  <c r="H727" i="10"/>
  <c r="J727" i="10"/>
  <c r="G723" i="10"/>
  <c r="I723" i="10"/>
  <c r="F723" i="10"/>
  <c r="H723" i="10"/>
  <c r="J723" i="10"/>
  <c r="G719" i="10"/>
  <c r="I719" i="10"/>
  <c r="F719" i="10"/>
  <c r="H719" i="10"/>
  <c r="J719" i="10"/>
  <c r="G715" i="10"/>
  <c r="I715" i="10"/>
  <c r="F715" i="10"/>
  <c r="H715" i="10"/>
  <c r="J715" i="10"/>
  <c r="G711" i="10"/>
  <c r="I711" i="10"/>
  <c r="F711" i="10"/>
  <c r="H711" i="10"/>
  <c r="J711" i="10"/>
  <c r="G707" i="10"/>
  <c r="I707" i="10"/>
  <c r="F707" i="10"/>
  <c r="H707" i="10"/>
  <c r="J707" i="10"/>
  <c r="G703" i="10"/>
  <c r="I703" i="10"/>
  <c r="F703" i="10"/>
  <c r="H703" i="10"/>
  <c r="J703" i="10"/>
  <c r="G699" i="10"/>
  <c r="I699" i="10"/>
  <c r="F699" i="10"/>
  <c r="H699" i="10"/>
  <c r="J699" i="10"/>
  <c r="F1154" i="10"/>
  <c r="H1154" i="10"/>
  <c r="J1154" i="10"/>
  <c r="G1154" i="10"/>
  <c r="I1154" i="10"/>
  <c r="F1145" i="10"/>
  <c r="H1145" i="10"/>
  <c r="J1145" i="10"/>
  <c r="G1145" i="10"/>
  <c r="I1145" i="10"/>
  <c r="F1137" i="10"/>
  <c r="H1137" i="10"/>
  <c r="J1137" i="10"/>
  <c r="G1137" i="10"/>
  <c r="I1137" i="10"/>
  <c r="G1129" i="10"/>
  <c r="F1129" i="10"/>
  <c r="H1129" i="10"/>
  <c r="J1129" i="10"/>
  <c r="I1129" i="10"/>
  <c r="G1069" i="10"/>
  <c r="I1069" i="10"/>
  <c r="F1069" i="10"/>
  <c r="H1069" i="10"/>
  <c r="J1069" i="10"/>
  <c r="G1007" i="10"/>
  <c r="I1007" i="10"/>
  <c r="F1007" i="10"/>
  <c r="H1007" i="10"/>
  <c r="J1007" i="10"/>
  <c r="G987" i="10"/>
  <c r="I987" i="10"/>
  <c r="F987" i="10"/>
  <c r="H987" i="10"/>
  <c r="J987" i="10"/>
  <c r="F967" i="10"/>
  <c r="H967" i="10"/>
  <c r="J967" i="10"/>
  <c r="G967" i="10"/>
  <c r="I967" i="10"/>
  <c r="F959" i="10"/>
  <c r="H959" i="10"/>
  <c r="J959" i="10"/>
  <c r="G959" i="10"/>
  <c r="I959" i="10"/>
  <c r="F899" i="10"/>
  <c r="H899" i="10"/>
  <c r="J899" i="10"/>
  <c r="G899" i="10"/>
  <c r="I899" i="10"/>
  <c r="F895" i="10"/>
  <c r="H895" i="10"/>
  <c r="J895" i="10"/>
  <c r="G895" i="10"/>
  <c r="I895" i="10"/>
  <c r="F887" i="10"/>
  <c r="H887" i="10"/>
  <c r="J887" i="10"/>
  <c r="G887" i="10"/>
  <c r="I887" i="10"/>
  <c r="F879" i="10"/>
  <c r="H879" i="10"/>
  <c r="J879" i="10"/>
  <c r="G879" i="10"/>
  <c r="I879" i="10"/>
  <c r="G875" i="10"/>
  <c r="I875" i="10"/>
  <c r="F875" i="10"/>
  <c r="H875" i="10"/>
  <c r="J875" i="10"/>
  <c r="G847" i="10"/>
  <c r="I847" i="10"/>
  <c r="F847" i="10"/>
  <c r="H847" i="10"/>
  <c r="J847" i="10"/>
  <c r="G843" i="10"/>
  <c r="I843" i="10"/>
  <c r="F843" i="10"/>
  <c r="H843" i="10"/>
  <c r="J843" i="10"/>
  <c r="G835" i="10"/>
  <c r="I835" i="10"/>
  <c r="F835" i="10"/>
  <c r="H835" i="10"/>
  <c r="J835" i="10"/>
  <c r="G831" i="10"/>
  <c r="I831" i="10"/>
  <c r="F831" i="10"/>
  <c r="H831" i="10"/>
  <c r="J831" i="10"/>
  <c r="G815" i="10"/>
  <c r="I815" i="10"/>
  <c r="F815" i="10"/>
  <c r="H815" i="10"/>
  <c r="J815" i="10"/>
  <c r="G807" i="10"/>
  <c r="I807" i="10"/>
  <c r="F807" i="10"/>
  <c r="H807" i="10"/>
  <c r="J807" i="10"/>
  <c r="G799" i="10"/>
  <c r="I799" i="10"/>
  <c r="F799" i="10"/>
  <c r="H799" i="10"/>
  <c r="J799" i="10"/>
  <c r="G783" i="10"/>
  <c r="I783" i="10"/>
  <c r="F783" i="10"/>
  <c r="H783" i="10"/>
  <c r="J783" i="10"/>
  <c r="G779" i="10"/>
  <c r="I779" i="10"/>
  <c r="F779" i="10"/>
  <c r="H779" i="10"/>
  <c r="J779" i="10"/>
  <c r="G751" i="10"/>
  <c r="I751" i="10"/>
  <c r="F751" i="10"/>
  <c r="H751" i="10"/>
  <c r="J751" i="10"/>
  <c r="G747" i="10"/>
  <c r="I747" i="10"/>
  <c r="F747" i="10"/>
  <c r="H747" i="10"/>
  <c r="J747" i="10"/>
  <c r="G743" i="10"/>
  <c r="I743" i="10"/>
  <c r="F743" i="10"/>
  <c r="H743" i="10"/>
  <c r="J743" i="10"/>
  <c r="G733" i="10"/>
  <c r="I733" i="10"/>
  <c r="F733" i="10"/>
  <c r="H733" i="10"/>
  <c r="J733" i="10"/>
  <c r="G729" i="10"/>
  <c r="I729" i="10"/>
  <c r="F729" i="10"/>
  <c r="H729" i="10"/>
  <c r="J729" i="10"/>
  <c r="G721" i="10"/>
  <c r="I721" i="10"/>
  <c r="F721" i="10"/>
  <c r="H721" i="10"/>
  <c r="J721" i="10"/>
  <c r="G713" i="10"/>
  <c r="I713" i="10"/>
  <c r="F713" i="10"/>
  <c r="H713" i="10"/>
  <c r="J713" i="10"/>
  <c r="G701" i="10"/>
  <c r="I701" i="10"/>
  <c r="F701" i="10"/>
  <c r="H701" i="10"/>
  <c r="J701" i="10"/>
  <c r="E34" i="33" l="1"/>
  <c r="E42" i="33"/>
  <c r="F34" i="33"/>
  <c r="F42" i="33"/>
  <c r="G34" i="33"/>
  <c r="G42" i="33"/>
  <c r="I34" i="33"/>
  <c r="H34" i="33"/>
  <c r="I42" i="33"/>
  <c r="H42" i="33"/>
  <c r="K34" i="33"/>
  <c r="K42" i="33"/>
  <c r="K37" i="33" l="1"/>
  <c r="K32" i="33"/>
  <c r="K30" i="33"/>
  <c r="K28" i="33"/>
  <c r="K44" i="33"/>
  <c r="K45" i="33"/>
  <c r="K31" i="33"/>
  <c r="F43" i="33"/>
  <c r="F41" i="33"/>
  <c r="F33" i="33"/>
  <c r="I49" i="33"/>
  <c r="I46" i="33"/>
  <c r="I39" i="33"/>
  <c r="H49" i="33"/>
  <c r="H46" i="33"/>
  <c r="H39" i="33"/>
  <c r="I48" i="33"/>
  <c r="I40" i="33"/>
  <c r="H48" i="33"/>
  <c r="H40" i="33"/>
  <c r="I47" i="33"/>
  <c r="I38" i="33"/>
  <c r="H47" i="33"/>
  <c r="H38" i="33"/>
  <c r="G49" i="33"/>
  <c r="G46" i="33"/>
  <c r="G39" i="33"/>
  <c r="G48" i="33"/>
  <c r="G40" i="33"/>
  <c r="G47" i="33"/>
  <c r="G38" i="33"/>
  <c r="G43" i="33"/>
  <c r="G41" i="33"/>
  <c r="G33" i="33"/>
  <c r="F37" i="33"/>
  <c r="F32" i="33"/>
  <c r="F30" i="33"/>
  <c r="F28" i="33"/>
  <c r="F44" i="33"/>
  <c r="F45" i="33"/>
  <c r="F31" i="33"/>
  <c r="E41" i="33"/>
  <c r="E43" i="33"/>
  <c r="E33" i="33"/>
  <c r="I37" i="33"/>
  <c r="I32" i="33"/>
  <c r="I30" i="33"/>
  <c r="I28" i="33"/>
  <c r="I44" i="33"/>
  <c r="H44" i="33"/>
  <c r="H37" i="33"/>
  <c r="H32" i="33"/>
  <c r="H30" i="33"/>
  <c r="H28" i="33"/>
  <c r="I45" i="33"/>
  <c r="I31" i="33"/>
  <c r="H45" i="33"/>
  <c r="H31" i="33"/>
  <c r="G37" i="33"/>
  <c r="G32" i="33"/>
  <c r="G30" i="33"/>
  <c r="G28" i="33"/>
  <c r="G44" i="33"/>
  <c r="G45" i="33"/>
  <c r="G31" i="33"/>
  <c r="F49" i="33"/>
  <c r="F46" i="33"/>
  <c r="F39" i="33"/>
  <c r="F48" i="33"/>
  <c r="F40" i="33"/>
  <c r="F47" i="33"/>
  <c r="F38" i="33"/>
  <c r="E30" i="33"/>
  <c r="E32" i="33"/>
  <c r="E37" i="33"/>
  <c r="E28" i="33"/>
  <c r="E31" i="33"/>
  <c r="E45" i="33"/>
  <c r="E44" i="33"/>
  <c r="K49" i="33"/>
  <c r="K46" i="33"/>
  <c r="K39" i="33"/>
  <c r="K48" i="33"/>
  <c r="K40" i="33"/>
  <c r="K47" i="33"/>
  <c r="K38" i="33"/>
  <c r="K43" i="33"/>
  <c r="K41" i="33"/>
  <c r="K33" i="33"/>
  <c r="I43" i="33"/>
  <c r="I41" i="33"/>
  <c r="H43" i="33"/>
  <c r="H41" i="33"/>
  <c r="I33" i="33"/>
  <c r="H33" i="33"/>
  <c r="E39" i="33"/>
  <c r="E46" i="33"/>
  <c r="E49" i="33"/>
  <c r="E38" i="33"/>
  <c r="E47" i="33"/>
  <c r="E40" i="33"/>
  <c r="E48" i="33"/>
  <c r="D1167" i="10" l="1"/>
  <c r="C1167" i="10"/>
  <c r="B1167" i="10"/>
  <c r="E1167" i="10" l="1"/>
  <c r="L26" i="33" l="1"/>
  <c r="L49" i="33" l="1"/>
  <c r="L46" i="33"/>
  <c r="L43" i="33"/>
  <c r="L41" i="33"/>
  <c r="L39" i="33"/>
  <c r="L37" i="33"/>
  <c r="L35" i="33"/>
  <c r="L34" i="33"/>
  <c r="L32" i="33"/>
  <c r="L30" i="33"/>
  <c r="L28" i="33"/>
  <c r="L48" i="33"/>
  <c r="L44" i="33"/>
  <c r="L40" i="33"/>
  <c r="L36" i="33"/>
  <c r="L33" i="33"/>
  <c r="L29" i="33"/>
  <c r="L47" i="33"/>
  <c r="L45" i="33"/>
  <c r="L42" i="33"/>
  <c r="L38" i="33"/>
  <c r="L31" i="33"/>
  <c r="C22" i="11" l="1"/>
  <c r="C23" i="11"/>
  <c r="A23" i="11" s="1"/>
  <c r="C24" i="11"/>
  <c r="A24" i="11" s="1"/>
  <c r="C25" i="11"/>
  <c r="A25" i="11" s="1"/>
  <c r="C26" i="11"/>
  <c r="A26" i="11" s="1"/>
  <c r="C27" i="11"/>
  <c r="A27" i="11" s="1"/>
  <c r="C28" i="11"/>
  <c r="A28" i="11" s="1"/>
  <c r="C29" i="11"/>
  <c r="A29" i="11" s="1"/>
  <c r="C30" i="11"/>
  <c r="A30" i="11" s="1"/>
  <c r="C31" i="11"/>
  <c r="A31" i="11" s="1"/>
  <c r="C32" i="11"/>
  <c r="A32" i="11" s="1"/>
  <c r="C33" i="11"/>
  <c r="A33" i="11" s="1"/>
  <c r="C34" i="11"/>
  <c r="A34" i="11" s="1"/>
  <c r="C35" i="11"/>
  <c r="A35" i="11" s="1"/>
  <c r="C36" i="11"/>
  <c r="A36" i="11" s="1"/>
  <c r="C37" i="11"/>
  <c r="A37" i="11" s="1"/>
  <c r="C38" i="11"/>
  <c r="A38" i="11" s="1"/>
  <c r="C39" i="11"/>
  <c r="A39" i="11" s="1"/>
  <c r="C40" i="11"/>
  <c r="A40" i="11" s="1"/>
  <c r="C41" i="11"/>
  <c r="A41" i="11" s="1"/>
  <c r="C42" i="11"/>
  <c r="A42" i="11" s="1"/>
  <c r="C43" i="11"/>
  <c r="A43" i="11" s="1"/>
  <c r="C44" i="11"/>
  <c r="A44" i="11" s="1"/>
  <c r="C45" i="11"/>
  <c r="A45" i="11" s="1"/>
  <c r="C13" i="21"/>
  <c r="C21" i="11"/>
  <c r="C4" i="11" s="1"/>
  <c r="C4" i="21"/>
  <c r="D4" i="21"/>
  <c r="E4" i="21"/>
  <c r="F4" i="21"/>
  <c r="G4" i="21"/>
  <c r="Q27" i="33"/>
  <c r="P27" i="33" s="1"/>
  <c r="E53" i="34"/>
  <c r="F53" i="34" s="1"/>
  <c r="E51" i="34"/>
  <c r="F51" i="34" s="1"/>
  <c r="E52" i="34"/>
  <c r="F52" i="34" s="1"/>
  <c r="E50" i="34"/>
  <c r="F50" i="34" s="1"/>
  <c r="B6" i="10"/>
  <c r="A6" i="10"/>
  <c r="B22" i="25"/>
  <c r="C22" i="25"/>
  <c r="D22" i="25"/>
  <c r="E22" i="25"/>
  <c r="F22" i="25"/>
  <c r="G22" i="25"/>
  <c r="H22" i="25"/>
  <c r="I22" i="25"/>
  <c r="J22" i="25"/>
  <c r="B23" i="25"/>
  <c r="A23" i="25" s="1"/>
  <c r="C23" i="25"/>
  <c r="D23" i="25"/>
  <c r="E23" i="25"/>
  <c r="F23" i="25"/>
  <c r="G23" i="25"/>
  <c r="H23" i="25"/>
  <c r="I23" i="25"/>
  <c r="J23" i="25"/>
  <c r="B24" i="25"/>
  <c r="A24" i="25" s="1"/>
  <c r="C24" i="25"/>
  <c r="D24" i="25"/>
  <c r="E24" i="25"/>
  <c r="F24" i="25"/>
  <c r="G24" i="25"/>
  <c r="H24" i="25"/>
  <c r="I24" i="25"/>
  <c r="J24" i="25"/>
  <c r="B25" i="25"/>
  <c r="A25" i="25" s="1"/>
  <c r="C25" i="25"/>
  <c r="D25" i="25"/>
  <c r="E25" i="25"/>
  <c r="F25" i="25"/>
  <c r="G25" i="25"/>
  <c r="H25" i="25"/>
  <c r="I25" i="25"/>
  <c r="J25" i="25"/>
  <c r="B26" i="25"/>
  <c r="A26" i="25" s="1"/>
  <c r="C26" i="25"/>
  <c r="D26" i="25"/>
  <c r="E26" i="25"/>
  <c r="F26" i="25"/>
  <c r="G26" i="25"/>
  <c r="H26" i="25"/>
  <c r="I26" i="25"/>
  <c r="J26" i="25"/>
  <c r="B27" i="25"/>
  <c r="A27" i="25" s="1"/>
  <c r="C27" i="25"/>
  <c r="D27" i="25"/>
  <c r="E27" i="25"/>
  <c r="F27" i="25"/>
  <c r="G27" i="25"/>
  <c r="H27" i="25"/>
  <c r="I27" i="25"/>
  <c r="J27" i="25"/>
  <c r="B28" i="25"/>
  <c r="A28" i="25" s="1"/>
  <c r="C28" i="25"/>
  <c r="D28" i="25"/>
  <c r="E28" i="25"/>
  <c r="F28" i="25"/>
  <c r="G28" i="25"/>
  <c r="H28" i="25"/>
  <c r="I28" i="25"/>
  <c r="J28" i="25"/>
  <c r="B29" i="25"/>
  <c r="A29" i="25" s="1"/>
  <c r="C29" i="25"/>
  <c r="D29" i="25"/>
  <c r="E29" i="25"/>
  <c r="F29" i="25"/>
  <c r="G29" i="25"/>
  <c r="H29" i="25"/>
  <c r="I29" i="25"/>
  <c r="J29" i="25"/>
  <c r="B30" i="25"/>
  <c r="A30" i="25" s="1"/>
  <c r="C30" i="25"/>
  <c r="D30" i="25"/>
  <c r="E30" i="25"/>
  <c r="F30" i="25"/>
  <c r="G30" i="25"/>
  <c r="H30" i="25"/>
  <c r="I30" i="25"/>
  <c r="J30" i="25"/>
  <c r="B31" i="25"/>
  <c r="A31" i="25" s="1"/>
  <c r="C31" i="25"/>
  <c r="D31" i="25"/>
  <c r="E31" i="25"/>
  <c r="F31" i="25"/>
  <c r="G31" i="25"/>
  <c r="H31" i="25"/>
  <c r="I31" i="25"/>
  <c r="J31" i="25"/>
  <c r="B32" i="25"/>
  <c r="A32" i="25" s="1"/>
  <c r="C32" i="25"/>
  <c r="D32" i="25"/>
  <c r="E32" i="25"/>
  <c r="F32" i="25"/>
  <c r="G32" i="25"/>
  <c r="H32" i="25"/>
  <c r="I32" i="25"/>
  <c r="J32" i="25"/>
  <c r="B33" i="25"/>
  <c r="A33" i="25" s="1"/>
  <c r="C33" i="25"/>
  <c r="D33" i="25"/>
  <c r="E33" i="25"/>
  <c r="F33" i="25"/>
  <c r="G33" i="25"/>
  <c r="H33" i="25"/>
  <c r="I33" i="25"/>
  <c r="J33" i="25"/>
  <c r="B34" i="25"/>
  <c r="A34" i="25" s="1"/>
  <c r="C34" i="25"/>
  <c r="D34" i="25"/>
  <c r="E34" i="25"/>
  <c r="F34" i="25"/>
  <c r="G34" i="25"/>
  <c r="H34" i="25"/>
  <c r="I34" i="25"/>
  <c r="J34" i="25"/>
  <c r="B35" i="25"/>
  <c r="A35" i="25" s="1"/>
  <c r="C35" i="25"/>
  <c r="D35" i="25"/>
  <c r="E35" i="25"/>
  <c r="F35" i="25"/>
  <c r="G35" i="25"/>
  <c r="H35" i="25"/>
  <c r="I35" i="25"/>
  <c r="J35" i="25"/>
  <c r="B36" i="25"/>
  <c r="A36" i="25" s="1"/>
  <c r="C36" i="25"/>
  <c r="D36" i="25"/>
  <c r="E36" i="25"/>
  <c r="F36" i="25"/>
  <c r="G36" i="25"/>
  <c r="H36" i="25"/>
  <c r="I36" i="25"/>
  <c r="J36" i="25"/>
  <c r="B37" i="25"/>
  <c r="A37" i="25" s="1"/>
  <c r="C37" i="25"/>
  <c r="D37" i="25"/>
  <c r="E37" i="25"/>
  <c r="F37" i="25"/>
  <c r="G37" i="25"/>
  <c r="H37" i="25"/>
  <c r="I37" i="25"/>
  <c r="J37" i="25"/>
  <c r="B38" i="25"/>
  <c r="A38" i="25" s="1"/>
  <c r="C38" i="25"/>
  <c r="D38" i="25"/>
  <c r="E38" i="25"/>
  <c r="F38" i="25"/>
  <c r="G38" i="25"/>
  <c r="H38" i="25"/>
  <c r="I38" i="25"/>
  <c r="J38" i="25"/>
  <c r="B39" i="25"/>
  <c r="A39" i="25" s="1"/>
  <c r="C39" i="25"/>
  <c r="D39" i="25"/>
  <c r="E39" i="25"/>
  <c r="F39" i="25"/>
  <c r="G39" i="25"/>
  <c r="H39" i="25"/>
  <c r="I39" i="25"/>
  <c r="J39" i="25"/>
  <c r="B40" i="25"/>
  <c r="A40" i="25" s="1"/>
  <c r="C40" i="25"/>
  <c r="D40" i="25"/>
  <c r="E40" i="25"/>
  <c r="F40" i="25"/>
  <c r="G40" i="25"/>
  <c r="H40" i="25"/>
  <c r="I40" i="25"/>
  <c r="J40" i="25"/>
  <c r="B41" i="25"/>
  <c r="A41" i="25" s="1"/>
  <c r="C41" i="25"/>
  <c r="D41" i="25"/>
  <c r="E41" i="25"/>
  <c r="F41" i="25"/>
  <c r="G41" i="25"/>
  <c r="H41" i="25"/>
  <c r="I41" i="25"/>
  <c r="J41" i="25"/>
  <c r="B42" i="25"/>
  <c r="A42" i="25" s="1"/>
  <c r="C42" i="25"/>
  <c r="D42" i="25"/>
  <c r="E42" i="25"/>
  <c r="F42" i="25"/>
  <c r="G42" i="25"/>
  <c r="H42" i="25"/>
  <c r="I42" i="25"/>
  <c r="J42" i="25"/>
  <c r="B43" i="25"/>
  <c r="A43" i="25" s="1"/>
  <c r="C43" i="25"/>
  <c r="D43" i="25"/>
  <c r="E43" i="25"/>
  <c r="F43" i="25"/>
  <c r="G43" i="25"/>
  <c r="H43" i="25"/>
  <c r="I43" i="25"/>
  <c r="J43" i="25"/>
  <c r="B44" i="25"/>
  <c r="A44" i="25" s="1"/>
  <c r="C44" i="25"/>
  <c r="D44" i="25"/>
  <c r="E44" i="25"/>
  <c r="F44" i="25"/>
  <c r="G44" i="25"/>
  <c r="H44" i="25"/>
  <c r="I44" i="25"/>
  <c r="J44" i="25"/>
  <c r="B45" i="25"/>
  <c r="A45" i="25" s="1"/>
  <c r="C45" i="25"/>
  <c r="D45" i="25"/>
  <c r="E45" i="25"/>
  <c r="F45" i="25"/>
  <c r="G45" i="25"/>
  <c r="H45" i="25"/>
  <c r="I45" i="25"/>
  <c r="J45" i="25"/>
  <c r="D21" i="11"/>
  <c r="D4" i="11" s="1"/>
  <c r="E4" i="11"/>
  <c r="F4" i="11"/>
  <c r="G4" i="11"/>
  <c r="H4" i="11"/>
  <c r="A5" i="27"/>
  <c r="A6" i="27"/>
  <c r="A7" i="27"/>
  <c r="A8" i="27"/>
  <c r="A9" i="27"/>
  <c r="A10" i="27"/>
  <c r="A11" i="27"/>
  <c r="A12" i="27"/>
  <c r="B17" i="27"/>
  <c r="C17" i="27"/>
  <c r="D17" i="27"/>
  <c r="E17" i="27"/>
  <c r="F17" i="27"/>
  <c r="G17" i="27"/>
  <c r="H17" i="27"/>
  <c r="I17" i="27"/>
  <c r="J17" i="27"/>
  <c r="K17" i="27"/>
  <c r="L17" i="27"/>
  <c r="M17" i="27"/>
  <c r="N17" i="27"/>
  <c r="O17" i="27"/>
  <c r="P17" i="27"/>
  <c r="Q17" i="27"/>
  <c r="R17" i="27"/>
  <c r="S17" i="27"/>
  <c r="T17" i="27"/>
  <c r="U17" i="27"/>
  <c r="V17" i="27"/>
  <c r="W17" i="27"/>
  <c r="X17" i="27"/>
  <c r="Y17" i="27"/>
  <c r="Z17" i="27"/>
  <c r="AA17" i="27"/>
  <c r="AB17" i="27"/>
  <c r="AC17" i="27"/>
  <c r="AD17" i="27"/>
  <c r="AE17" i="27"/>
  <c r="B21" i="25"/>
  <c r="B4" i="25" s="1"/>
  <c r="C21" i="25"/>
  <c r="C4" i="25" s="1"/>
  <c r="D21" i="25"/>
  <c r="D4" i="25" s="1"/>
  <c r="E21" i="25"/>
  <c r="E4" i="25" s="1"/>
  <c r="F21" i="25"/>
  <c r="F4" i="25" s="1"/>
  <c r="G21" i="25"/>
  <c r="G4" i="25" s="1"/>
  <c r="H21" i="25"/>
  <c r="H4" i="25" s="1"/>
  <c r="I4" i="25"/>
  <c r="J4" i="25"/>
  <c r="B4" i="21"/>
  <c r="I51" i="25" l="1"/>
  <c r="G51" i="25"/>
  <c r="E51" i="25"/>
  <c r="C51" i="25"/>
  <c r="J51" i="25"/>
  <c r="H51" i="25"/>
  <c r="F51" i="25"/>
  <c r="D51" i="25"/>
  <c r="O33" i="57"/>
  <c r="G33" i="57" s="1"/>
  <c r="K45" i="25"/>
  <c r="K44" i="25"/>
  <c r="K43" i="25"/>
  <c r="K42" i="25"/>
  <c r="K41" i="25"/>
  <c r="K40" i="25"/>
  <c r="K39" i="25"/>
  <c r="K38" i="25"/>
  <c r="K37" i="25"/>
  <c r="K36" i="25"/>
  <c r="K35" i="25"/>
  <c r="K34" i="25"/>
  <c r="K33" i="25"/>
  <c r="K32" i="25"/>
  <c r="K31" i="25"/>
  <c r="K30" i="25"/>
  <c r="K29" i="25"/>
  <c r="K28" i="25"/>
  <c r="K27" i="25"/>
  <c r="K26" i="25"/>
  <c r="K25" i="25"/>
  <c r="K24" i="25"/>
  <c r="K23" i="25"/>
  <c r="K22" i="25"/>
  <c r="I15" i="25"/>
  <c r="G15" i="25"/>
  <c r="E15" i="25"/>
  <c r="C15" i="25"/>
  <c r="J14" i="25"/>
  <c r="H14" i="25"/>
  <c r="F14" i="25"/>
  <c r="D14" i="25"/>
  <c r="I13" i="25"/>
  <c r="G13" i="25"/>
  <c r="E13" i="25"/>
  <c r="C13" i="25"/>
  <c r="J12" i="25"/>
  <c r="H12" i="25"/>
  <c r="F12" i="25"/>
  <c r="D12" i="25"/>
  <c r="I11" i="25"/>
  <c r="G11" i="25"/>
  <c r="E11" i="25"/>
  <c r="C11" i="25"/>
  <c r="J10" i="25"/>
  <c r="H10" i="25"/>
  <c r="F10" i="25"/>
  <c r="D10" i="25"/>
  <c r="I9" i="25"/>
  <c r="G9" i="25"/>
  <c r="E9" i="25"/>
  <c r="C9" i="25"/>
  <c r="J8" i="25"/>
  <c r="H8" i="25"/>
  <c r="F8" i="25"/>
  <c r="D8" i="25"/>
  <c r="J15" i="25"/>
  <c r="F15" i="25"/>
  <c r="G14" i="25"/>
  <c r="C14" i="25"/>
  <c r="H13" i="25"/>
  <c r="D13" i="25"/>
  <c r="I12" i="25"/>
  <c r="E12" i="25"/>
  <c r="J11" i="25"/>
  <c r="F11" i="25"/>
  <c r="G10" i="25"/>
  <c r="C10" i="25"/>
  <c r="H9" i="25"/>
  <c r="D9" i="25"/>
  <c r="I8" i="25"/>
  <c r="E8" i="25"/>
  <c r="J7" i="25"/>
  <c r="H7" i="25"/>
  <c r="F7" i="25"/>
  <c r="D7" i="25"/>
  <c r="I6" i="25"/>
  <c r="G6" i="25"/>
  <c r="E6" i="25"/>
  <c r="H15" i="25"/>
  <c r="D15" i="25"/>
  <c r="I14" i="25"/>
  <c r="E14" i="25"/>
  <c r="J13" i="25"/>
  <c r="F13" i="25"/>
  <c r="G12" i="25"/>
  <c r="C12" i="25"/>
  <c r="H11" i="25"/>
  <c r="D11" i="25"/>
  <c r="I10" i="25"/>
  <c r="E10" i="25"/>
  <c r="J9" i="25"/>
  <c r="F9" i="25"/>
  <c r="G8" i="25"/>
  <c r="C8" i="25"/>
  <c r="I7" i="25"/>
  <c r="G7" i="25"/>
  <c r="E7" i="25"/>
  <c r="C7" i="25"/>
  <c r="J6" i="25"/>
  <c r="H6" i="25"/>
  <c r="F6" i="25"/>
  <c r="D6" i="25"/>
  <c r="I5" i="25"/>
  <c r="G5" i="25"/>
  <c r="E5" i="25"/>
  <c r="C5" i="25"/>
  <c r="J5" i="25"/>
  <c r="F5" i="25"/>
  <c r="A22" i="25"/>
  <c r="C6" i="25"/>
  <c r="H5" i="25"/>
  <c r="D5" i="25"/>
  <c r="A22" i="11"/>
  <c r="D16" i="11" s="1"/>
  <c r="E6" i="11"/>
  <c r="G6" i="11"/>
  <c r="D7" i="11"/>
  <c r="F7" i="11"/>
  <c r="H7" i="11"/>
  <c r="E8" i="11"/>
  <c r="G8" i="11"/>
  <c r="D9" i="11"/>
  <c r="F9" i="11"/>
  <c r="H9" i="11"/>
  <c r="E10" i="11"/>
  <c r="G10" i="11"/>
  <c r="D11" i="11"/>
  <c r="F11" i="11"/>
  <c r="H11" i="11"/>
  <c r="E12" i="11"/>
  <c r="G12" i="11"/>
  <c r="D13" i="11"/>
  <c r="F13" i="11"/>
  <c r="H13" i="11"/>
  <c r="E14" i="11"/>
  <c r="G14" i="11"/>
  <c r="D15" i="11"/>
  <c r="F15" i="11"/>
  <c r="H15" i="11"/>
  <c r="G5" i="11"/>
  <c r="E5" i="11"/>
  <c r="F6" i="11"/>
  <c r="E7" i="11"/>
  <c r="D8" i="11"/>
  <c r="H8" i="11"/>
  <c r="G9" i="11"/>
  <c r="F10" i="11"/>
  <c r="E11" i="11"/>
  <c r="D12" i="11"/>
  <c r="H12" i="11"/>
  <c r="G13" i="11"/>
  <c r="F14" i="11"/>
  <c r="E15" i="11"/>
  <c r="H5" i="11"/>
  <c r="D5" i="11"/>
  <c r="D6" i="11"/>
  <c r="H6" i="11"/>
  <c r="G7" i="11"/>
  <c r="F8" i="11"/>
  <c r="E9" i="11"/>
  <c r="D10" i="11"/>
  <c r="H10" i="11"/>
  <c r="G11" i="11"/>
  <c r="F12" i="11"/>
  <c r="E13" i="11"/>
  <c r="D14" i="11"/>
  <c r="H14" i="11"/>
  <c r="G15" i="11"/>
  <c r="F5" i="11"/>
  <c r="Q28" i="33"/>
  <c r="P28" i="33" s="1"/>
  <c r="D16" i="25" l="1"/>
  <c r="D17" i="25" s="1"/>
  <c r="F16" i="25"/>
  <c r="H16" i="25"/>
  <c r="J16" i="25"/>
  <c r="E16" i="25"/>
  <c r="G16" i="25"/>
  <c r="G17" i="25" s="1"/>
  <c r="I16" i="25"/>
  <c r="I17" i="25" s="1"/>
  <c r="C16" i="25"/>
  <c r="B33" i="57"/>
  <c r="K51" i="25"/>
  <c r="Q48" i="57"/>
  <c r="O45" i="57"/>
  <c r="G45" i="57" s="1"/>
  <c r="W41" i="57"/>
  <c r="Q50" i="57"/>
  <c r="O47" i="57"/>
  <c r="W43" i="57"/>
  <c r="Q40" i="57"/>
  <c r="O50" i="57"/>
  <c r="Q49" i="57"/>
  <c r="W46" i="57"/>
  <c r="U50" i="57"/>
  <c r="O49" i="57"/>
  <c r="S47" i="57"/>
  <c r="W45" i="57"/>
  <c r="K45" i="57" s="1"/>
  <c r="Q44" i="57"/>
  <c r="U42" i="57"/>
  <c r="O41" i="57"/>
  <c r="W40" i="57"/>
  <c r="S49" i="57"/>
  <c r="W47" i="57"/>
  <c r="Q46" i="57"/>
  <c r="U44" i="57"/>
  <c r="O43" i="57"/>
  <c r="S41" i="57"/>
  <c r="U40" i="57"/>
  <c r="S50" i="57"/>
  <c r="U49" i="57"/>
  <c r="W48" i="57"/>
  <c r="O48" i="57"/>
  <c r="Q47" i="57"/>
  <c r="S46" i="57"/>
  <c r="U45" i="57"/>
  <c r="J45" i="57" s="1"/>
  <c r="W44" i="57"/>
  <c r="O44" i="57"/>
  <c r="Q43" i="57"/>
  <c r="S42" i="57"/>
  <c r="U41" i="57"/>
  <c r="E16" i="11"/>
  <c r="G16" i="11"/>
  <c r="F16" i="11"/>
  <c r="H16" i="11"/>
  <c r="S40" i="57"/>
  <c r="D40" i="57" s="1"/>
  <c r="W49" i="57"/>
  <c r="K49" i="57" s="1"/>
  <c r="U46" i="57"/>
  <c r="E46" i="57" s="1"/>
  <c r="S43" i="57"/>
  <c r="D43" i="57" s="1"/>
  <c r="O40" i="57"/>
  <c r="B40" i="57" s="1"/>
  <c r="U48" i="57"/>
  <c r="E48" i="57" s="1"/>
  <c r="S45" i="57"/>
  <c r="D45" i="57" s="1"/>
  <c r="Q42" i="57"/>
  <c r="H42" i="57" s="1"/>
  <c r="W50" i="57"/>
  <c r="F50" i="57" s="1"/>
  <c r="S48" i="57"/>
  <c r="I48" i="57" s="1"/>
  <c r="U47" i="57"/>
  <c r="E47" i="57" s="1"/>
  <c r="O46" i="57"/>
  <c r="Q45" i="57"/>
  <c r="H45" i="57" s="1"/>
  <c r="S44" i="57"/>
  <c r="U43" i="57"/>
  <c r="E43" i="57" s="1"/>
  <c r="W42" i="57"/>
  <c r="O42" i="57"/>
  <c r="G42" i="57" s="1"/>
  <c r="Q41" i="57"/>
  <c r="E17" i="25"/>
  <c r="K8" i="25"/>
  <c r="K12" i="25"/>
  <c r="K10" i="25"/>
  <c r="K14" i="25"/>
  <c r="K9" i="25"/>
  <c r="K11" i="25"/>
  <c r="K13" i="25"/>
  <c r="K15" i="25"/>
  <c r="K6" i="25"/>
  <c r="K5" i="25"/>
  <c r="K7" i="25"/>
  <c r="J46" i="57"/>
  <c r="F41" i="57"/>
  <c r="K41" i="57"/>
  <c r="H50" i="57"/>
  <c r="C50" i="57"/>
  <c r="G47" i="57"/>
  <c r="F43" i="57"/>
  <c r="K43" i="57"/>
  <c r="C40" i="57"/>
  <c r="H40" i="57"/>
  <c r="B50" i="57"/>
  <c r="G50" i="57"/>
  <c r="C49" i="57"/>
  <c r="H49" i="57"/>
  <c r="F46" i="57"/>
  <c r="K46" i="57"/>
  <c r="B46" i="57"/>
  <c r="G46" i="57"/>
  <c r="D44" i="57"/>
  <c r="I44" i="57"/>
  <c r="F42" i="57"/>
  <c r="K42" i="57"/>
  <c r="H41" i="57"/>
  <c r="C41" i="57"/>
  <c r="I40" i="57"/>
  <c r="C48" i="57"/>
  <c r="H48" i="57"/>
  <c r="B45" i="57"/>
  <c r="J50" i="57"/>
  <c r="E50" i="57"/>
  <c r="B49" i="57"/>
  <c r="G49" i="57"/>
  <c r="I47" i="57"/>
  <c r="F45" i="57"/>
  <c r="H44" i="57"/>
  <c r="C44" i="57"/>
  <c r="E42" i="57"/>
  <c r="J42" i="57"/>
  <c r="B41" i="57"/>
  <c r="G41" i="57"/>
  <c r="F40" i="57"/>
  <c r="K40" i="57"/>
  <c r="D49" i="57"/>
  <c r="I49" i="57"/>
  <c r="F47" i="57"/>
  <c r="K47" i="57"/>
  <c r="C46" i="57"/>
  <c r="H46" i="57"/>
  <c r="J44" i="57"/>
  <c r="E44" i="57"/>
  <c r="B43" i="57"/>
  <c r="G43" i="57"/>
  <c r="D41" i="57"/>
  <c r="I41" i="57"/>
  <c r="J40" i="57"/>
  <c r="E40" i="57"/>
  <c r="D50" i="57"/>
  <c r="I50" i="57"/>
  <c r="E49" i="57"/>
  <c r="J49" i="57"/>
  <c r="K48" i="57"/>
  <c r="F48" i="57"/>
  <c r="B48" i="57"/>
  <c r="G48" i="57"/>
  <c r="C47" i="57"/>
  <c r="H47" i="57"/>
  <c r="D46" i="57"/>
  <c r="I46" i="57"/>
  <c r="E45" i="57"/>
  <c r="F44" i="57"/>
  <c r="K44" i="57"/>
  <c r="B44" i="57"/>
  <c r="G44" i="57"/>
  <c r="H43" i="57"/>
  <c r="C43" i="57"/>
  <c r="D42" i="57"/>
  <c r="I42" i="57"/>
  <c r="J41" i="57"/>
  <c r="E41" i="57"/>
  <c r="J17" i="25"/>
  <c r="H17" i="25"/>
  <c r="Q29" i="33"/>
  <c r="Q30" i="33" s="1"/>
  <c r="F17" i="25"/>
  <c r="J43" i="57" l="1"/>
  <c r="I45" i="57"/>
  <c r="K50" i="57"/>
  <c r="G40" i="57"/>
  <c r="D48" i="57"/>
  <c r="C42" i="57"/>
  <c r="J48" i="57"/>
  <c r="I43" i="57"/>
  <c r="F49" i="57"/>
  <c r="P29" i="33"/>
  <c r="B42" i="57"/>
  <c r="C45" i="57"/>
  <c r="J47" i="57"/>
  <c r="K16" i="25"/>
  <c r="C17" i="25"/>
  <c r="K17" i="25" s="1"/>
  <c r="F17" i="11"/>
  <c r="S51" i="57"/>
  <c r="H17" i="11"/>
  <c r="W51" i="57"/>
  <c r="G17" i="11"/>
  <c r="U51" i="57"/>
  <c r="D17" i="11"/>
  <c r="O51" i="57"/>
  <c r="E17" i="11"/>
  <c r="Q51" i="57"/>
  <c r="P30" i="33"/>
  <c r="Q31" i="33"/>
  <c r="Q52" i="57" l="1"/>
  <c r="C52" i="57" s="1"/>
  <c r="O52" i="57"/>
  <c r="G52" i="57" s="1"/>
  <c r="U52" i="57"/>
  <c r="E52" i="57" s="1"/>
  <c r="W52" i="57"/>
  <c r="K52" i="57" s="1"/>
  <c r="S52" i="57"/>
  <c r="D52" i="57" s="1"/>
  <c r="F52" i="57"/>
  <c r="H51" i="57"/>
  <c r="C51" i="57"/>
  <c r="B51" i="57"/>
  <c r="G51" i="57"/>
  <c r="J51" i="57"/>
  <c r="E51" i="57"/>
  <c r="K51" i="57"/>
  <c r="F51" i="57"/>
  <c r="D51" i="57"/>
  <c r="I51" i="57"/>
  <c r="B52" i="57"/>
  <c r="P31" i="33"/>
  <c r="Q32" i="33"/>
  <c r="H52" i="57" l="1"/>
  <c r="I52" i="57"/>
  <c r="J52" i="57"/>
  <c r="P32" i="33"/>
  <c r="Q33" i="33"/>
  <c r="P33" i="33" l="1"/>
  <c r="Q34" i="33"/>
  <c r="P34" i="33" l="1"/>
  <c r="Q35" i="33"/>
  <c r="P35" i="33" l="1"/>
  <c r="Q36" i="33"/>
  <c r="P36" i="33" l="1"/>
  <c r="Q37" i="33"/>
  <c r="P37" i="33" l="1"/>
  <c r="Q38" i="33"/>
  <c r="P38" i="33" l="1"/>
  <c r="Q39" i="33"/>
  <c r="P39" i="33" l="1"/>
  <c r="Q40" i="33"/>
  <c r="P40" i="33" l="1"/>
  <c r="Q41" i="33"/>
  <c r="P41" i="33" l="1"/>
  <c r="Q42" i="33"/>
  <c r="P42" i="33" l="1"/>
  <c r="Q43" i="33"/>
  <c r="P43" i="33" l="1"/>
  <c r="Q44" i="33"/>
  <c r="P44" i="33" l="1"/>
  <c r="Q45" i="33"/>
  <c r="P45" i="33" l="1"/>
  <c r="Q46" i="33"/>
  <c r="P46" i="33" l="1"/>
  <c r="Q47" i="33"/>
  <c r="P47" i="33" l="1"/>
  <c r="Q48" i="33"/>
  <c r="P48" i="33" l="1"/>
  <c r="Q49" i="33"/>
  <c r="P49" i="33" l="1"/>
  <c r="Q50" i="33"/>
  <c r="P50" i="33" l="1"/>
  <c r="Q51" i="33"/>
  <c r="P51" i="33" l="1"/>
  <c r="Q52" i="33"/>
  <c r="P52" i="33" l="1"/>
  <c r="Q53" i="33"/>
  <c r="P53" i="33" l="1"/>
  <c r="Q54" i="33"/>
  <c r="P54" i="33" l="1"/>
  <c r="Q55" i="33"/>
  <c r="P55" i="33" l="1"/>
  <c r="Q56" i="33"/>
  <c r="Q57" i="33" l="1"/>
  <c r="P56" i="33"/>
  <c r="P57" i="33" l="1"/>
  <c r="Q58" i="33"/>
  <c r="P58" i="33" l="1"/>
  <c r="Q59" i="33"/>
  <c r="P59" i="33" l="1"/>
  <c r="Q60" i="33"/>
  <c r="Q61" i="33" l="1"/>
  <c r="P60" i="33"/>
  <c r="P61" i="33" l="1"/>
  <c r="Q62" i="33"/>
  <c r="Q63" i="33" l="1"/>
  <c r="P62" i="33"/>
  <c r="P63" i="33" l="1"/>
  <c r="Q64" i="33"/>
  <c r="Q65" i="33" l="1"/>
  <c r="P64" i="33"/>
  <c r="P65" i="33" l="1"/>
  <c r="Q66" i="33"/>
  <c r="Q67" i="33" l="1"/>
  <c r="P66" i="33"/>
  <c r="P67" i="33" l="1"/>
  <c r="Q68" i="33"/>
  <c r="Q69" i="33" l="1"/>
  <c r="P68" i="33"/>
  <c r="P69" i="33" l="1"/>
  <c r="Q70" i="33"/>
  <c r="Q71" i="33" l="1"/>
  <c r="P70" i="33"/>
  <c r="P71" i="33" l="1"/>
  <c r="Q72" i="33"/>
  <c r="Q73" i="33" l="1"/>
  <c r="P72" i="33"/>
  <c r="P73" i="33" l="1"/>
  <c r="Q74" i="33"/>
  <c r="Q75" i="33" l="1"/>
  <c r="P74" i="33"/>
  <c r="Q76" i="33" l="1"/>
  <c r="P75" i="33"/>
  <c r="P76" i="33" l="1"/>
  <c r="Q77" i="33"/>
  <c r="Q78" i="33" l="1"/>
  <c r="P77" i="33"/>
  <c r="P78" i="33" l="1"/>
  <c r="Q79" i="33"/>
  <c r="P79" i="33" l="1"/>
  <c r="Q80" i="33"/>
  <c r="Q81" i="33" l="1"/>
  <c r="P80" i="33"/>
  <c r="Q82" i="33" l="1"/>
  <c r="P81" i="33"/>
  <c r="Q83" i="33" l="1"/>
  <c r="P82" i="33"/>
  <c r="Q84" i="33" l="1"/>
  <c r="P83" i="33"/>
  <c r="Q85" i="33" l="1"/>
  <c r="P84" i="33"/>
  <c r="Q86" i="33" l="1"/>
  <c r="P85" i="33"/>
  <c r="P86" i="33" l="1"/>
  <c r="Q87" i="33"/>
  <c r="Q88" i="33" l="1"/>
  <c r="P87" i="33"/>
  <c r="Q89" i="33" l="1"/>
  <c r="P88" i="33"/>
  <c r="Q90" i="33" l="1"/>
  <c r="P89" i="33"/>
  <c r="P90" i="33" l="1"/>
  <c r="Q91" i="33"/>
  <c r="Q92" i="33" l="1"/>
  <c r="P91" i="33"/>
  <c r="P92" i="33" l="1"/>
  <c r="Q93" i="33"/>
  <c r="Q94" i="33" l="1"/>
  <c r="P93" i="33"/>
  <c r="P94" i="33" l="1"/>
  <c r="Q95" i="33"/>
  <c r="Q96" i="33" l="1"/>
  <c r="P95" i="33"/>
  <c r="P96" i="33" l="1"/>
  <c r="Q97" i="33"/>
  <c r="Q98" i="33" l="1"/>
  <c r="P97" i="33"/>
  <c r="P98" i="33" l="1"/>
  <c r="Q99" i="33"/>
  <c r="P99" i="33" l="1"/>
  <c r="Q100" i="33"/>
  <c r="P100" i="33" l="1"/>
  <c r="Q101" i="33"/>
  <c r="P101" i="33" l="1"/>
  <c r="Q102" i="33"/>
  <c r="Q103" i="33" l="1"/>
  <c r="P102" i="33"/>
  <c r="Q104" i="33" l="1"/>
  <c r="P103" i="33"/>
  <c r="Q105" i="33" l="1"/>
  <c r="P104" i="33"/>
  <c r="P105" i="33" l="1"/>
  <c r="Q106" i="33"/>
  <c r="P106" i="33" l="1"/>
  <c r="Q107" i="33"/>
  <c r="P107" i="33" l="1"/>
  <c r="Q108" i="33"/>
  <c r="Q109" i="33" l="1"/>
  <c r="P108" i="33"/>
  <c r="P109" i="33" l="1"/>
  <c r="Q110" i="33"/>
  <c r="Q111" i="33" l="1"/>
  <c r="P110" i="33"/>
  <c r="P111" i="33" l="1"/>
  <c r="Q112" i="33"/>
  <c r="P112" i="33" l="1"/>
  <c r="Q113" i="33"/>
  <c r="P113" i="33" l="1"/>
  <c r="Q114" i="33"/>
  <c r="P114" i="33" l="1"/>
  <c r="Q115" i="33"/>
  <c r="P115" i="33" l="1"/>
  <c r="Q116" i="33"/>
  <c r="Q117" i="33" l="1"/>
  <c r="P116" i="33"/>
  <c r="Q118" i="33" l="1"/>
  <c r="P117" i="33"/>
  <c r="P118" i="33" l="1"/>
  <c r="Q119" i="33"/>
  <c r="Q120" i="33" l="1"/>
  <c r="P119" i="33"/>
  <c r="Q121" i="33" l="1"/>
  <c r="P120" i="33"/>
  <c r="Q122" i="33" l="1"/>
  <c r="P121" i="33"/>
  <c r="P122" i="33" l="1"/>
  <c r="Q123" i="33"/>
  <c r="P123" i="33" l="1"/>
  <c r="Q124" i="33"/>
  <c r="Q125" i="33" l="1"/>
  <c r="P124" i="33"/>
  <c r="Q126" i="33" l="1"/>
  <c r="P125" i="33"/>
  <c r="P126" i="33" l="1"/>
  <c r="Q127" i="33"/>
  <c r="Q128" i="33" l="1"/>
  <c r="P127" i="33"/>
  <c r="P128" i="33" l="1"/>
  <c r="Q129" i="33"/>
  <c r="P129" i="33" l="1"/>
  <c r="Q130" i="33"/>
  <c r="P130" i="33" l="1"/>
  <c r="Q131" i="33"/>
  <c r="Q132" i="33" l="1"/>
  <c r="P131" i="33"/>
  <c r="P132" i="33" l="1"/>
  <c r="Q133" i="33"/>
  <c r="Q134" i="33" l="1"/>
  <c r="P133" i="33"/>
  <c r="Q135" i="33" l="1"/>
  <c r="P134" i="33"/>
  <c r="P135" i="33" l="1"/>
  <c r="Q136" i="33"/>
  <c r="Q137" i="33" l="1"/>
  <c r="P136" i="33"/>
  <c r="P137" i="33" l="1"/>
  <c r="Q138" i="33"/>
  <c r="Q139" i="33" l="1"/>
  <c r="P138" i="33"/>
  <c r="Q140" i="33" l="1"/>
  <c r="P139" i="33"/>
  <c r="P140" i="33" l="1"/>
  <c r="Q141" i="33"/>
  <c r="Q142" i="33" l="1"/>
  <c r="P141" i="33"/>
  <c r="Q143" i="33" l="1"/>
  <c r="P142" i="33"/>
  <c r="Q144" i="33" l="1"/>
  <c r="P143" i="33"/>
  <c r="P144" i="33" l="1"/>
  <c r="Q145" i="33"/>
  <c r="Q146" i="33" l="1"/>
  <c r="P145" i="33"/>
  <c r="Q147" i="33" l="1"/>
  <c r="P146" i="33"/>
  <c r="Q148" i="33" l="1"/>
  <c r="P147" i="33"/>
  <c r="P148" i="33" l="1"/>
  <c r="Q149" i="33"/>
  <c r="Q150" i="33" l="1"/>
  <c r="P149" i="33"/>
  <c r="Q151" i="33" l="1"/>
  <c r="P150" i="33"/>
  <c r="Q152" i="33" l="1"/>
  <c r="P151" i="33"/>
  <c r="Q153" i="33" l="1"/>
  <c r="P152" i="33"/>
  <c r="P153" i="33" l="1"/>
  <c r="Q154" i="33"/>
  <c r="P154" i="33" l="1"/>
  <c r="Q155" i="33"/>
  <c r="P155" i="33" l="1"/>
  <c r="Q156" i="33"/>
  <c r="P156" i="33" l="1"/>
  <c r="Q157" i="33"/>
  <c r="P157" i="33" l="1"/>
  <c r="Q158" i="33"/>
  <c r="P158" i="33" l="1"/>
  <c r="Q159" i="33"/>
  <c r="Q160" i="33" l="1"/>
  <c r="P159" i="33"/>
  <c r="P160" i="33" l="1"/>
  <c r="Q161" i="33"/>
  <c r="Q162" i="33" l="1"/>
  <c r="P161" i="33"/>
  <c r="Q163" i="33" l="1"/>
  <c r="P162" i="33"/>
  <c r="Q164" i="33" l="1"/>
  <c r="P163" i="33"/>
  <c r="P164" i="33" l="1"/>
  <c r="Q165" i="33"/>
  <c r="Q166" i="33" l="1"/>
  <c r="P165" i="33"/>
  <c r="P166" i="33" l="1"/>
  <c r="Q167" i="33"/>
  <c r="Q168" i="33" l="1"/>
  <c r="P167" i="33"/>
  <c r="P168" i="33" l="1"/>
  <c r="Q169" i="33"/>
  <c r="P169" i="33" l="1"/>
  <c r="Q170" i="33"/>
  <c r="P170" i="33" l="1"/>
  <c r="Q171" i="33"/>
  <c r="Q172" i="33" l="1"/>
  <c r="P171" i="33"/>
  <c r="P172" i="33" l="1"/>
  <c r="Q173" i="33"/>
  <c r="Q174" i="33" l="1"/>
  <c r="P173" i="33"/>
  <c r="Q175" i="33" l="1"/>
  <c r="P174" i="33"/>
  <c r="P175" i="33" l="1"/>
  <c r="Q176" i="33"/>
  <c r="P176" i="33" l="1"/>
  <c r="Q177" i="33"/>
  <c r="Q178" i="33" l="1"/>
  <c r="P177" i="33"/>
  <c r="P178" i="33" l="1"/>
  <c r="Q179" i="33"/>
  <c r="P179" i="33" l="1"/>
  <c r="Q180" i="33"/>
  <c r="P180" i="33" l="1"/>
  <c r="Q181" i="33"/>
  <c r="Q182" i="33" l="1"/>
  <c r="P181" i="33"/>
  <c r="P182" i="33" l="1"/>
  <c r="Q183" i="33"/>
  <c r="Q184" i="33" l="1"/>
  <c r="P183" i="33"/>
  <c r="P184" i="33" l="1"/>
  <c r="Q185" i="33"/>
  <c r="P185" i="33" l="1"/>
  <c r="Q186" i="33"/>
  <c r="P186" i="33" l="1"/>
  <c r="Q187" i="33"/>
  <c r="Q188" i="33" l="1"/>
  <c r="P187" i="33"/>
  <c r="P188" i="33" l="1"/>
  <c r="Q189" i="33"/>
  <c r="P189" i="33" l="1"/>
  <c r="Q190" i="33"/>
  <c r="Q191" i="33" l="1"/>
  <c r="P190" i="33"/>
  <c r="P191" i="33" l="1"/>
  <c r="Q192" i="33"/>
  <c r="P192" i="33" l="1"/>
  <c r="Q193" i="33"/>
  <c r="P193" i="33" l="1"/>
  <c r="Q194" i="33"/>
  <c r="P194" i="33" l="1"/>
  <c r="Q195" i="33"/>
  <c r="Q196" i="33" l="1"/>
  <c r="P195" i="33"/>
  <c r="P196" i="33" l="1"/>
  <c r="Q197" i="33"/>
  <c r="Q198" i="33" l="1"/>
  <c r="P197" i="33"/>
  <c r="Q199" i="33" l="1"/>
  <c r="P198" i="33"/>
  <c r="P199" i="33" l="1"/>
  <c r="Q200" i="33"/>
  <c r="Q201" i="33" l="1"/>
  <c r="P200" i="33"/>
  <c r="Q202" i="33" l="1"/>
  <c r="P201" i="33"/>
  <c r="Q203" i="33" l="1"/>
  <c r="P202" i="33"/>
  <c r="Q204" i="33" l="1"/>
  <c r="P203" i="33"/>
  <c r="Q205" i="33" l="1"/>
  <c r="P204" i="33"/>
  <c r="Q206" i="33" l="1"/>
  <c r="P205" i="33"/>
  <c r="P206" i="33" l="1"/>
  <c r="Q207" i="33"/>
  <c r="P207" i="33" l="1"/>
  <c r="Q208" i="33"/>
  <c r="Q209" i="33" l="1"/>
  <c r="P208" i="33"/>
  <c r="P209" i="33" l="1"/>
  <c r="Q210" i="33"/>
  <c r="Q211" i="33" l="1"/>
  <c r="P210" i="33"/>
  <c r="Q212" i="33" l="1"/>
  <c r="P211" i="33"/>
  <c r="P212" i="33" l="1"/>
  <c r="Q213" i="33"/>
  <c r="Q214" i="33" l="1"/>
  <c r="P213" i="33"/>
  <c r="P214" i="33" l="1"/>
  <c r="Q215" i="33"/>
  <c r="P215" i="33" l="1"/>
  <c r="Q216" i="33"/>
  <c r="P216" i="33" l="1"/>
  <c r="Q217" i="33"/>
  <c r="Q218" i="33" l="1"/>
  <c r="P217" i="33"/>
  <c r="P218" i="33" l="1"/>
  <c r="Q219" i="33"/>
  <c r="P219" i="33" l="1"/>
  <c r="Q220" i="33"/>
  <c r="P220" i="33" l="1"/>
  <c r="Q221" i="33"/>
  <c r="Q222" i="33" l="1"/>
  <c r="P221" i="33"/>
  <c r="P222" i="33" l="1"/>
  <c r="Q223" i="33"/>
  <c r="Q224" i="33" l="1"/>
  <c r="P223" i="33"/>
  <c r="Q225" i="33" l="1"/>
  <c r="P224" i="33"/>
  <c r="Q226" i="33" l="1"/>
  <c r="P225" i="33"/>
  <c r="P226" i="33" l="1"/>
  <c r="Q227" i="33"/>
  <c r="P227" i="33" l="1"/>
  <c r="Q228" i="33"/>
  <c r="P228" i="33" l="1"/>
  <c r="Q229" i="33"/>
  <c r="P229" i="33" l="1"/>
  <c r="Q230" i="33"/>
  <c r="Q231" i="33" l="1"/>
  <c r="P230" i="33"/>
  <c r="P231" i="33" l="1"/>
  <c r="Q232" i="33"/>
  <c r="P232" i="33" l="1"/>
  <c r="Q233" i="33"/>
  <c r="P233" i="33" l="1"/>
  <c r="Q234" i="33"/>
  <c r="Q235" i="33" l="1"/>
  <c r="P234" i="33"/>
  <c r="P235" i="33" l="1"/>
  <c r="Q236" i="33"/>
  <c r="P236" i="33" l="1"/>
  <c r="Q237" i="33"/>
  <c r="Q238" i="33" l="1"/>
  <c r="P237" i="33"/>
  <c r="P238" i="33" l="1"/>
  <c r="Q239" i="33"/>
  <c r="P239" i="33" l="1"/>
  <c r="Q240" i="33"/>
  <c r="P240" i="33" l="1"/>
  <c r="Q241" i="33"/>
  <c r="P241" i="33" l="1"/>
  <c r="Q242" i="33"/>
  <c r="Q243" i="33" l="1"/>
  <c r="P242" i="33"/>
  <c r="Q244" i="33" l="1"/>
  <c r="P243" i="33"/>
  <c r="P244" i="33" l="1"/>
  <c r="Q245" i="33"/>
  <c r="Q246" i="33" l="1"/>
  <c r="P245" i="33"/>
  <c r="Q247" i="33" l="1"/>
  <c r="P246" i="33"/>
  <c r="Q248" i="33" l="1"/>
  <c r="P247" i="33"/>
  <c r="P248" i="33" l="1"/>
  <c r="Q249" i="33"/>
  <c r="P249" i="33" l="1"/>
  <c r="Q250" i="33"/>
  <c r="P250" i="33" l="1"/>
  <c r="Q251" i="33"/>
  <c r="P251" i="33" l="1"/>
  <c r="Q252" i="33"/>
  <c r="P252" i="33" l="1"/>
  <c r="Q253" i="33"/>
  <c r="P253" i="33" l="1"/>
  <c r="Q254" i="33"/>
  <c r="P254" i="33" l="1"/>
  <c r="Q255" i="33"/>
  <c r="P255" i="33" l="1"/>
  <c r="Q256" i="33"/>
  <c r="P256" i="33" l="1"/>
  <c r="Q257" i="33"/>
  <c r="P257" i="33" l="1"/>
  <c r="Q258" i="33"/>
  <c r="P258" i="33" l="1"/>
  <c r="Q259" i="33"/>
  <c r="P259" i="33" l="1"/>
  <c r="Q260" i="33"/>
  <c r="P260" i="33" l="1"/>
  <c r="Q261" i="33"/>
  <c r="Q262" i="33" l="1"/>
  <c r="P261" i="33"/>
  <c r="P262" i="33" l="1"/>
  <c r="Q263" i="33"/>
  <c r="P263" i="33" l="1"/>
  <c r="Q264" i="33"/>
  <c r="Q265" i="33" l="1"/>
  <c r="P264" i="33"/>
  <c r="Q266" i="33" l="1"/>
  <c r="P265" i="33"/>
  <c r="Q267" i="33" l="1"/>
  <c r="P266" i="33"/>
  <c r="Q268" i="33" l="1"/>
  <c r="P267" i="33"/>
  <c r="Q269" i="33" l="1"/>
  <c r="P268" i="33"/>
  <c r="Q270" i="33" l="1"/>
  <c r="P269" i="33"/>
  <c r="Q271" i="33" l="1"/>
  <c r="P270" i="33"/>
  <c r="Q272" i="33" l="1"/>
  <c r="P271" i="33"/>
  <c r="Q273" i="33" l="1"/>
  <c r="P272" i="33"/>
  <c r="P273" i="33" l="1"/>
  <c r="Q274" i="33"/>
  <c r="P274" i="33" l="1"/>
  <c r="Q275" i="33"/>
  <c r="Q276" i="33" l="1"/>
  <c r="P275" i="33"/>
  <c r="P276" i="33" l="1"/>
  <c r="Q277" i="33"/>
  <c r="Q278" i="33" l="1"/>
  <c r="P277" i="33"/>
  <c r="Q279" i="33" l="1"/>
  <c r="P278" i="33"/>
  <c r="Q280" i="33" l="1"/>
  <c r="P279" i="33"/>
  <c r="Q281" i="33" l="1"/>
  <c r="P280" i="33"/>
  <c r="Q282" i="33" l="1"/>
  <c r="P281" i="33"/>
  <c r="Q283" i="33" l="1"/>
  <c r="P282" i="33"/>
  <c r="Q284" i="33" l="1"/>
  <c r="P283" i="33"/>
  <c r="Q285" i="33" l="1"/>
  <c r="P284" i="33"/>
  <c r="Q286" i="33" l="1"/>
  <c r="P285" i="33"/>
  <c r="Q287" i="33" l="1"/>
  <c r="P286" i="33"/>
  <c r="P287" i="33" l="1"/>
  <c r="Q288" i="33"/>
  <c r="Q289" i="33" l="1"/>
  <c r="P288" i="33"/>
  <c r="Q290" i="33" l="1"/>
  <c r="P289" i="33"/>
  <c r="P290" i="33" l="1"/>
  <c r="Q291" i="33"/>
  <c r="Q292" i="33" l="1"/>
  <c r="P291" i="33"/>
  <c r="Q293" i="33" l="1"/>
  <c r="P292" i="33"/>
  <c r="Q294" i="33" l="1"/>
  <c r="P293" i="33"/>
  <c r="Q295" i="33" l="1"/>
  <c r="P294" i="33"/>
  <c r="Q296" i="33" l="1"/>
  <c r="P295" i="33"/>
  <c r="Q297" i="33" l="1"/>
  <c r="P296" i="33"/>
  <c r="P297" i="33" l="1"/>
  <c r="Q298" i="33"/>
  <c r="P298" i="33" l="1"/>
  <c r="Q299" i="33"/>
  <c r="P299" i="33" l="1"/>
  <c r="Q300" i="33"/>
  <c r="P300" i="33" l="1"/>
  <c r="Q301" i="33"/>
  <c r="Q302" i="33" l="1"/>
  <c r="P301" i="33"/>
  <c r="P302" i="33" l="1"/>
  <c r="Q303" i="33"/>
  <c r="P303" i="33" l="1"/>
  <c r="Q304" i="33"/>
  <c r="P304" i="33" l="1"/>
  <c r="Q305" i="33"/>
  <c r="P305" i="33" l="1"/>
  <c r="Q306" i="33"/>
  <c r="Q307" i="33" l="1"/>
  <c r="P306" i="33"/>
  <c r="Q308" i="33" l="1"/>
  <c r="P307" i="33"/>
  <c r="Q309" i="33" l="1"/>
  <c r="P308" i="33"/>
  <c r="P309" i="33" l="1"/>
  <c r="Q310" i="33"/>
  <c r="Q311" i="33" l="1"/>
  <c r="P310" i="33"/>
  <c r="P311" i="33" l="1"/>
  <c r="Q312" i="33"/>
  <c r="P312" i="33" l="1"/>
  <c r="Q313" i="33"/>
  <c r="Q314" i="33" l="1"/>
  <c r="P313" i="33"/>
  <c r="Q315" i="33" l="1"/>
  <c r="P314" i="33"/>
  <c r="Q316" i="33" l="1"/>
  <c r="P315" i="33"/>
  <c r="P316" i="33" l="1"/>
  <c r="Q317" i="33"/>
  <c r="Q318" i="33" l="1"/>
  <c r="P317" i="33"/>
  <c r="Q319" i="33" l="1"/>
  <c r="P318" i="33"/>
  <c r="Q320" i="33" l="1"/>
  <c r="P319" i="33"/>
  <c r="P320" i="33" l="1"/>
  <c r="Q321" i="33"/>
  <c r="Q322" i="33" l="1"/>
  <c r="P321" i="33"/>
  <c r="P322" i="33" l="1"/>
  <c r="Q323" i="33"/>
  <c r="Q324" i="33" l="1"/>
  <c r="P323" i="33"/>
  <c r="P324" i="33" l="1"/>
  <c r="Q325" i="33"/>
  <c r="P325" i="33" l="1"/>
  <c r="Q326" i="33"/>
  <c r="Q327" i="33" l="1"/>
  <c r="P326" i="33"/>
  <c r="P327" i="33" l="1"/>
  <c r="Q328" i="33"/>
  <c r="P328" i="33" l="1"/>
  <c r="Q329" i="33"/>
  <c r="P329" i="33" l="1"/>
  <c r="Q330" i="33"/>
  <c r="Q331" i="33" l="1"/>
  <c r="P330" i="33"/>
  <c r="P331" i="33" l="1"/>
  <c r="Q332" i="33"/>
  <c r="P332" i="33" l="1"/>
  <c r="Q333" i="33"/>
  <c r="Q334" i="33" l="1"/>
  <c r="P333" i="33"/>
  <c r="P334" i="33" l="1"/>
  <c r="Q335" i="33"/>
  <c r="Q336" i="33" l="1"/>
  <c r="P335" i="33"/>
  <c r="P336" i="33" l="1"/>
  <c r="Q337" i="33"/>
  <c r="Q338" i="33" l="1"/>
  <c r="P337" i="33"/>
  <c r="P338" i="33" l="1"/>
  <c r="Q339" i="33"/>
  <c r="P339" i="33" l="1"/>
  <c r="Q340" i="33"/>
  <c r="Q341" i="33" l="1"/>
  <c r="P340" i="33"/>
  <c r="P341" i="33" l="1"/>
  <c r="Q342" i="33"/>
  <c r="Q343" i="33" l="1"/>
  <c r="P342" i="33"/>
  <c r="P343" i="33" l="1"/>
  <c r="Q344" i="33"/>
  <c r="P344" i="33" l="1"/>
  <c r="Q345" i="33"/>
  <c r="Q346" i="33" l="1"/>
  <c r="Q347" i="33" s="1"/>
  <c r="P345" i="33"/>
  <c r="P347" i="33" l="1"/>
  <c r="Q348" i="33"/>
  <c r="P346" i="33"/>
  <c r="P348" i="33" l="1"/>
  <c r="Q349" i="33"/>
  <c r="P349" i="33" l="1"/>
  <c r="Q350" i="33"/>
  <c r="P350" i="33" l="1"/>
  <c r="Q351" i="33"/>
  <c r="P351" i="33" l="1"/>
  <c r="Q352" i="33"/>
  <c r="P352" i="33" l="1"/>
  <c r="Q353" i="33"/>
  <c r="P353" i="33" l="1"/>
  <c r="Q354" i="33"/>
  <c r="P354" i="33" l="1"/>
  <c r="Q355" i="33"/>
  <c r="P355" i="33" l="1"/>
  <c r="Q356" i="33"/>
  <c r="Q357" i="33" s="1"/>
  <c r="P357" i="33" l="1"/>
  <c r="Q358" i="33"/>
  <c r="P356" i="33"/>
  <c r="Q359" i="33" l="1"/>
  <c r="P358" i="33"/>
  <c r="Q360" i="33" l="1"/>
  <c r="P359" i="33"/>
  <c r="P360" i="33" l="1"/>
  <c r="Q361" i="33"/>
  <c r="P361" i="33" l="1"/>
  <c r="Q362" i="33"/>
  <c r="Q363" i="33" l="1"/>
  <c r="P362" i="33"/>
  <c r="Q364" i="33" l="1"/>
  <c r="P363" i="33"/>
  <c r="P364" i="33" l="1"/>
  <c r="Q365" i="33"/>
  <c r="P365" i="33" l="1"/>
  <c r="Q366" i="33"/>
  <c r="Q367" i="33" l="1"/>
  <c r="P366" i="33"/>
  <c r="Q368" i="33" l="1"/>
  <c r="P367" i="33"/>
  <c r="P368" i="33" l="1"/>
  <c r="Q369" i="33"/>
  <c r="Q370" i="33" l="1"/>
  <c r="P369" i="33"/>
  <c r="Q371" i="33" l="1"/>
  <c r="Q372" i="33" s="1"/>
  <c r="P370" i="33"/>
  <c r="Q373" i="33" l="1"/>
  <c r="P372" i="33"/>
  <c r="P371" i="33"/>
  <c r="Q374" i="33" l="1"/>
  <c r="P373" i="33"/>
  <c r="Q375" i="33" l="1"/>
  <c r="P374" i="33"/>
  <c r="Q376" i="33" l="1"/>
  <c r="P375" i="33"/>
  <c r="Q377" i="33" l="1"/>
  <c r="P376" i="33"/>
  <c r="Q378" i="33" l="1"/>
  <c r="P377" i="33"/>
  <c r="Q379" i="33" l="1"/>
  <c r="P378" i="33"/>
  <c r="P379" i="33" l="1"/>
  <c r="Q380" i="33"/>
  <c r="P380" i="33" l="1"/>
  <c r="Q381" i="33"/>
  <c r="P381" i="33" l="1"/>
  <c r="Q382" i="33"/>
  <c r="P382" i="33" l="1"/>
  <c r="Q383" i="33"/>
  <c r="P383" i="33" l="1"/>
  <c r="Q384" i="33"/>
  <c r="P384" i="33" l="1"/>
  <c r="Q385" i="33"/>
  <c r="P385" i="33" l="1"/>
  <c r="Q386" i="33"/>
  <c r="Q387" i="33" s="1"/>
  <c r="P387" i="33" l="1"/>
  <c r="Q388" i="33"/>
  <c r="P386" i="33"/>
  <c r="Q389" i="33" l="1"/>
  <c r="P388" i="33"/>
  <c r="P389" i="33" l="1"/>
  <c r="Q390" i="33"/>
  <c r="I1167" i="10"/>
  <c r="J1167" i="10"/>
  <c r="H1167" i="10"/>
  <c r="G1167" i="10"/>
  <c r="F1167" i="10"/>
  <c r="P390" i="33" l="1"/>
  <c r="Q391" i="33"/>
  <c r="P391" i="33" l="1"/>
  <c r="Q392" i="33"/>
  <c r="G7" i="10"/>
  <c r="G11" i="10"/>
  <c r="G9" i="10"/>
  <c r="G14" i="10"/>
  <c r="G18" i="10"/>
  <c r="G22" i="10"/>
  <c r="G26" i="10"/>
  <c r="G30" i="10"/>
  <c r="G34" i="10"/>
  <c r="G38" i="10"/>
  <c r="G42" i="10"/>
  <c r="G46" i="10"/>
  <c r="G50" i="10"/>
  <c r="G54" i="10"/>
  <c r="G58" i="10"/>
  <c r="G62" i="10"/>
  <c r="G66" i="10"/>
  <c r="G70" i="10"/>
  <c r="G74" i="10"/>
  <c r="G78" i="10"/>
  <c r="G82" i="10"/>
  <c r="G86" i="10"/>
  <c r="G90" i="10"/>
  <c r="G94" i="10"/>
  <c r="G98" i="10"/>
  <c r="G102" i="10"/>
  <c r="G106" i="10"/>
  <c r="G110" i="10"/>
  <c r="G114" i="10"/>
  <c r="G118" i="10"/>
  <c r="G122" i="10"/>
  <c r="G126" i="10"/>
  <c r="G16" i="10"/>
  <c r="G20" i="10"/>
  <c r="G24" i="10"/>
  <c r="G28" i="10"/>
  <c r="G32" i="10"/>
  <c r="G36" i="10"/>
  <c r="G40" i="10"/>
  <c r="G44" i="10"/>
  <c r="G48" i="10"/>
  <c r="G52" i="10"/>
  <c r="G56" i="10"/>
  <c r="G60" i="10"/>
  <c r="G64" i="10"/>
  <c r="G68" i="10"/>
  <c r="G72" i="10"/>
  <c r="G76" i="10"/>
  <c r="G80" i="10"/>
  <c r="G84" i="10"/>
  <c r="G88" i="10"/>
  <c r="G92" i="10"/>
  <c r="G96" i="10"/>
  <c r="G100" i="10"/>
  <c r="G104" i="10"/>
  <c r="G108" i="10"/>
  <c r="G112" i="10"/>
  <c r="G116" i="10"/>
  <c r="G120" i="10"/>
  <c r="G124" i="10"/>
  <c r="G128" i="10"/>
  <c r="G132" i="10"/>
  <c r="G136" i="10"/>
  <c r="G140" i="10"/>
  <c r="G144" i="10"/>
  <c r="G148" i="10"/>
  <c r="G152" i="10"/>
  <c r="G156" i="10"/>
  <c r="G160" i="10"/>
  <c r="G164" i="10"/>
  <c r="G168" i="10"/>
  <c r="G172" i="10"/>
  <c r="G176" i="10"/>
  <c r="G180" i="10"/>
  <c r="G184" i="10"/>
  <c r="G188" i="10"/>
  <c r="G192" i="10"/>
  <c r="G196" i="10"/>
  <c r="G200" i="10"/>
  <c r="G204" i="10"/>
  <c r="G208" i="10"/>
  <c r="G212" i="10"/>
  <c r="G216" i="10"/>
  <c r="G223" i="10"/>
  <c r="G227" i="10"/>
  <c r="G231" i="10"/>
  <c r="G235" i="10"/>
  <c r="G239" i="10"/>
  <c r="G243" i="10"/>
  <c r="G247" i="10"/>
  <c r="G251" i="10"/>
  <c r="G255" i="10"/>
  <c r="G259" i="10"/>
  <c r="G263" i="10"/>
  <c r="G267" i="10"/>
  <c r="G271" i="10"/>
  <c r="G275" i="10"/>
  <c r="G279" i="10"/>
  <c r="G283" i="10"/>
  <c r="G130" i="10"/>
  <c r="G134" i="10"/>
  <c r="G138" i="10"/>
  <c r="G142" i="10"/>
  <c r="G146" i="10"/>
  <c r="G150" i="10"/>
  <c r="G154" i="10"/>
  <c r="G158" i="10"/>
  <c r="G162" i="10"/>
  <c r="G166" i="10"/>
  <c r="G170" i="10"/>
  <c r="G174" i="10"/>
  <c r="G178" i="10"/>
  <c r="G182" i="10"/>
  <c r="G186" i="10"/>
  <c r="G190" i="10"/>
  <c r="G194" i="10"/>
  <c r="G198" i="10"/>
  <c r="G202" i="10"/>
  <c r="G206" i="10"/>
  <c r="G210" i="10"/>
  <c r="G214" i="10"/>
  <c r="G218" i="10"/>
  <c r="G221" i="10"/>
  <c r="G225" i="10"/>
  <c r="G229" i="10"/>
  <c r="G233" i="10"/>
  <c r="G237" i="10"/>
  <c r="G241" i="10"/>
  <c r="G245" i="10"/>
  <c r="G249" i="10"/>
  <c r="G253" i="10"/>
  <c r="G257" i="10"/>
  <c r="G261" i="10"/>
  <c r="G265" i="10"/>
  <c r="G269" i="10"/>
  <c r="G289" i="10"/>
  <c r="G293" i="10"/>
  <c r="G297" i="10"/>
  <c r="G301" i="10"/>
  <c r="G305" i="10"/>
  <c r="G309" i="10"/>
  <c r="G313" i="10"/>
  <c r="G317" i="10"/>
  <c r="G321" i="10"/>
  <c r="G325" i="10"/>
  <c r="G329" i="10"/>
  <c r="G333" i="10"/>
  <c r="G337" i="10"/>
  <c r="G341" i="10"/>
  <c r="G345" i="10"/>
  <c r="G349" i="10"/>
  <c r="G353" i="10"/>
  <c r="G357" i="10"/>
  <c r="G361" i="10"/>
  <c r="G365" i="10"/>
  <c r="G369" i="10"/>
  <c r="G373" i="10"/>
  <c r="G377" i="10"/>
  <c r="G381" i="10"/>
  <c r="G385" i="10"/>
  <c r="G389" i="10"/>
  <c r="G393" i="10"/>
  <c r="G395" i="10"/>
  <c r="G399" i="10"/>
  <c r="G403" i="10"/>
  <c r="G407" i="10"/>
  <c r="G411" i="10"/>
  <c r="G415" i="10"/>
  <c r="G419" i="10"/>
  <c r="G423" i="10"/>
  <c r="G427" i="10"/>
  <c r="G431" i="10"/>
  <c r="G435" i="10"/>
  <c r="G439" i="10"/>
  <c r="G443" i="10"/>
  <c r="G273" i="10"/>
  <c r="G277" i="10"/>
  <c r="G281" i="10"/>
  <c r="G285" i="10"/>
  <c r="G287" i="10"/>
  <c r="G291" i="10"/>
  <c r="G295" i="10"/>
  <c r="G299" i="10"/>
  <c r="G303" i="10"/>
  <c r="G307" i="10"/>
  <c r="G311" i="10"/>
  <c r="G315" i="10"/>
  <c r="G319" i="10"/>
  <c r="G323" i="10"/>
  <c r="G327" i="10"/>
  <c r="G331" i="10"/>
  <c r="G335" i="10"/>
  <c r="G339" i="10"/>
  <c r="G343" i="10"/>
  <c r="G347" i="10"/>
  <c r="G351" i="10"/>
  <c r="G355" i="10"/>
  <c r="G359" i="10"/>
  <c r="G363" i="10"/>
  <c r="G367" i="10"/>
  <c r="G371" i="10"/>
  <c r="G375" i="10"/>
  <c r="G379" i="10"/>
  <c r="G383" i="10"/>
  <c r="G387" i="10"/>
  <c r="G391" i="10"/>
  <c r="G397" i="10"/>
  <c r="G401" i="10"/>
  <c r="G405" i="10"/>
  <c r="G409" i="10"/>
  <c r="G413" i="10"/>
  <c r="G417" i="10"/>
  <c r="G421" i="10"/>
  <c r="G425" i="10"/>
  <c r="G429" i="10"/>
  <c r="G433" i="10"/>
  <c r="G437" i="10"/>
  <c r="G441" i="10"/>
  <c r="G445" i="10"/>
  <c r="G449" i="10"/>
  <c r="G447" i="10"/>
  <c r="G453" i="10"/>
  <c r="G457" i="10"/>
  <c r="G461" i="10"/>
  <c r="G465" i="10"/>
  <c r="G469" i="10"/>
  <c r="G473" i="10"/>
  <c r="G477" i="10"/>
  <c r="G481" i="10"/>
  <c r="G485" i="10"/>
  <c r="G489" i="10"/>
  <c r="G493" i="10"/>
  <c r="G497" i="10"/>
  <c r="G501" i="10"/>
  <c r="G505" i="10"/>
  <c r="G509" i="10"/>
  <c r="G513" i="10"/>
  <c r="G517" i="10"/>
  <c r="G521" i="10"/>
  <c r="G525" i="10"/>
  <c r="G529" i="10"/>
  <c r="G533" i="10"/>
  <c r="G537" i="10"/>
  <c r="G541" i="10"/>
  <c r="G545" i="10"/>
  <c r="G549" i="10"/>
  <c r="G553" i="10"/>
  <c r="G557" i="10"/>
  <c r="G561" i="10"/>
  <c r="G565" i="10"/>
  <c r="G569" i="10"/>
  <c r="G573" i="10"/>
  <c r="G577" i="10"/>
  <c r="G581" i="10"/>
  <c r="G585" i="10"/>
  <c r="G589" i="10"/>
  <c r="G593" i="10"/>
  <c r="G597" i="10"/>
  <c r="G601" i="10"/>
  <c r="G605" i="10"/>
  <c r="G609" i="10"/>
  <c r="G613" i="10"/>
  <c r="G617" i="10"/>
  <c r="G621" i="10"/>
  <c r="G625" i="10"/>
  <c r="G629" i="10"/>
  <c r="G633" i="10"/>
  <c r="G637" i="10"/>
  <c r="G641" i="10"/>
  <c r="G645" i="10"/>
  <c r="G648" i="10"/>
  <c r="G652" i="10"/>
  <c r="G656" i="10"/>
  <c r="G660" i="10"/>
  <c r="G662" i="10"/>
  <c r="G666" i="10"/>
  <c r="G668" i="10"/>
  <c r="G672" i="10"/>
  <c r="G676" i="10"/>
  <c r="G680" i="10"/>
  <c r="G684" i="10"/>
  <c r="G688" i="10"/>
  <c r="G692" i="10"/>
  <c r="G696" i="10"/>
  <c r="G8" i="10"/>
  <c r="G12" i="10"/>
  <c r="G451" i="10"/>
  <c r="G455" i="10"/>
  <c r="G459" i="10"/>
  <c r="G463" i="10"/>
  <c r="G467" i="10"/>
  <c r="G471" i="10"/>
  <c r="G475" i="10"/>
  <c r="G479" i="10"/>
  <c r="G483" i="10"/>
  <c r="G487" i="10"/>
  <c r="G491" i="10"/>
  <c r="G495" i="10"/>
  <c r="G499" i="10"/>
  <c r="G503" i="10"/>
  <c r="G507" i="10"/>
  <c r="G511" i="10"/>
  <c r="G515" i="10"/>
  <c r="G519" i="10"/>
  <c r="G523" i="10"/>
  <c r="G527" i="10"/>
  <c r="G531" i="10"/>
  <c r="G535" i="10"/>
  <c r="G539" i="10"/>
  <c r="G543" i="10"/>
  <c r="G547" i="10"/>
  <c r="G551" i="10"/>
  <c r="G555" i="10"/>
  <c r="G559" i="10"/>
  <c r="G563" i="10"/>
  <c r="G567" i="10"/>
  <c r="G571" i="10"/>
  <c r="G575" i="10"/>
  <c r="G579" i="10"/>
  <c r="G583" i="10"/>
  <c r="G587" i="10"/>
  <c r="G591" i="10"/>
  <c r="G595" i="10"/>
  <c r="G599" i="10"/>
  <c r="G603" i="10"/>
  <c r="G607" i="10"/>
  <c r="G611" i="10"/>
  <c r="G615" i="10"/>
  <c r="G619" i="10"/>
  <c r="G623" i="10"/>
  <c r="G627" i="10"/>
  <c r="G631" i="10"/>
  <c r="G635" i="10"/>
  <c r="G639" i="10"/>
  <c r="G643" i="10"/>
  <c r="G650" i="10"/>
  <c r="G654" i="10"/>
  <c r="G658" i="10"/>
  <c r="G664" i="10"/>
  <c r="G670" i="10"/>
  <c r="G674" i="10"/>
  <c r="G678" i="10"/>
  <c r="G682" i="10"/>
  <c r="G686" i="10"/>
  <c r="G690" i="10"/>
  <c r="G694" i="10"/>
  <c r="G10" i="10"/>
  <c r="G15" i="10"/>
  <c r="G19" i="10"/>
  <c r="G23" i="10"/>
  <c r="G27" i="10"/>
  <c r="G31" i="10"/>
  <c r="G35" i="10"/>
  <c r="G39" i="10"/>
  <c r="G43" i="10"/>
  <c r="G47" i="10"/>
  <c r="G51" i="10"/>
  <c r="G55" i="10"/>
  <c r="G59" i="10"/>
  <c r="G63" i="10"/>
  <c r="G67" i="10"/>
  <c r="G71" i="10"/>
  <c r="G75" i="10"/>
  <c r="G79" i="10"/>
  <c r="G83" i="10"/>
  <c r="G87" i="10"/>
  <c r="G91" i="10"/>
  <c r="G95" i="10"/>
  <c r="G99" i="10"/>
  <c r="G103" i="10"/>
  <c r="G107" i="10"/>
  <c r="G111" i="10"/>
  <c r="G115" i="10"/>
  <c r="G119" i="10"/>
  <c r="G123" i="10"/>
  <c r="G127" i="10"/>
  <c r="G131" i="10"/>
  <c r="G135" i="10"/>
  <c r="G139" i="10"/>
  <c r="G143" i="10"/>
  <c r="G147" i="10"/>
  <c r="G151" i="10"/>
  <c r="G155" i="10"/>
  <c r="G159" i="10"/>
  <c r="G163" i="10"/>
  <c r="G167" i="10"/>
  <c r="G171" i="10"/>
  <c r="G175" i="10"/>
  <c r="G179" i="10"/>
  <c r="G183" i="10"/>
  <c r="G187" i="10"/>
  <c r="G191" i="10"/>
  <c r="G195" i="10"/>
  <c r="G199" i="10"/>
  <c r="G203" i="10"/>
  <c r="G207" i="10"/>
  <c r="G211" i="10"/>
  <c r="G215" i="10"/>
  <c r="G219" i="10"/>
  <c r="G222" i="10"/>
  <c r="G226" i="10"/>
  <c r="G230" i="10"/>
  <c r="G234" i="10"/>
  <c r="G238" i="10"/>
  <c r="G242" i="10"/>
  <c r="G246" i="10"/>
  <c r="G250" i="10"/>
  <c r="G254" i="10"/>
  <c r="G258" i="10"/>
  <c r="G262" i="10"/>
  <c r="G266" i="10"/>
  <c r="G270" i="10"/>
  <c r="G274" i="10"/>
  <c r="G278" i="10"/>
  <c r="G282" i="10"/>
  <c r="G286" i="10"/>
  <c r="G290" i="10"/>
  <c r="G294" i="10"/>
  <c r="G298" i="10"/>
  <c r="G302" i="10"/>
  <c r="G306" i="10"/>
  <c r="G310" i="10"/>
  <c r="G314" i="10"/>
  <c r="G318" i="10"/>
  <c r="G322" i="10"/>
  <c r="G326" i="10"/>
  <c r="G330" i="10"/>
  <c r="G334" i="10"/>
  <c r="G338" i="10"/>
  <c r="G342" i="10"/>
  <c r="G346" i="10"/>
  <c r="G350" i="10"/>
  <c r="G354" i="10"/>
  <c r="G358" i="10"/>
  <c r="G362" i="10"/>
  <c r="G366" i="10"/>
  <c r="G370" i="10"/>
  <c r="G374" i="10"/>
  <c r="G378" i="10"/>
  <c r="G382" i="10"/>
  <c r="G386" i="10"/>
  <c r="G390" i="10"/>
  <c r="G394" i="10"/>
  <c r="G396" i="10"/>
  <c r="G400" i="10"/>
  <c r="G404" i="10"/>
  <c r="G408" i="10"/>
  <c r="G412" i="10"/>
  <c r="G416" i="10"/>
  <c r="G420" i="10"/>
  <c r="G424" i="10"/>
  <c r="G428" i="10"/>
  <c r="G432" i="10"/>
  <c r="G436" i="10"/>
  <c r="G440" i="10"/>
  <c r="G444" i="10"/>
  <c r="G448" i="10"/>
  <c r="G452" i="10"/>
  <c r="G456" i="10"/>
  <c r="G460" i="10"/>
  <c r="G464" i="10"/>
  <c r="G468" i="10"/>
  <c r="G472" i="10"/>
  <c r="G476" i="10"/>
  <c r="G480" i="10"/>
  <c r="G484" i="10"/>
  <c r="G488" i="10"/>
  <c r="G492" i="10"/>
  <c r="G13" i="10"/>
  <c r="G17" i="10"/>
  <c r="G21" i="10"/>
  <c r="G25" i="10"/>
  <c r="G29" i="10"/>
  <c r="G33" i="10"/>
  <c r="G37" i="10"/>
  <c r="G41" i="10"/>
  <c r="G45" i="10"/>
  <c r="G49" i="10"/>
  <c r="G53" i="10"/>
  <c r="G57" i="10"/>
  <c r="G61" i="10"/>
  <c r="G65" i="10"/>
  <c r="G69" i="10"/>
  <c r="G73" i="10"/>
  <c r="G77" i="10"/>
  <c r="G81" i="10"/>
  <c r="G85" i="10"/>
  <c r="G89" i="10"/>
  <c r="G93" i="10"/>
  <c r="G97" i="10"/>
  <c r="G101" i="10"/>
  <c r="G105" i="10"/>
  <c r="G109" i="10"/>
  <c r="G113" i="10"/>
  <c r="G117" i="10"/>
  <c r="G121" i="10"/>
  <c r="G125" i="10"/>
  <c r="G129" i="10"/>
  <c r="G133" i="10"/>
  <c r="G137" i="10"/>
  <c r="G141" i="10"/>
  <c r="G145" i="10"/>
  <c r="G149" i="10"/>
  <c r="G153" i="10"/>
  <c r="G157" i="10"/>
  <c r="G161" i="10"/>
  <c r="G165" i="10"/>
  <c r="G169" i="10"/>
  <c r="G173" i="10"/>
  <c r="G177" i="10"/>
  <c r="G181" i="10"/>
  <c r="G185" i="10"/>
  <c r="G189" i="10"/>
  <c r="G193" i="10"/>
  <c r="G197" i="10"/>
  <c r="G201" i="10"/>
  <c r="G205" i="10"/>
  <c r="G209" i="10"/>
  <c r="G213" i="10"/>
  <c r="G217" i="10"/>
  <c r="G220" i="10"/>
  <c r="G224" i="10"/>
  <c r="G228" i="10"/>
  <c r="G232" i="10"/>
  <c r="G236" i="10"/>
  <c r="G240" i="10"/>
  <c r="G244" i="10"/>
  <c r="G248" i="10"/>
  <c r="G252" i="10"/>
  <c r="G256" i="10"/>
  <c r="G260" i="10"/>
  <c r="G264" i="10"/>
  <c r="G268" i="10"/>
  <c r="G272" i="10"/>
  <c r="G276" i="10"/>
  <c r="G280" i="10"/>
  <c r="G284" i="10"/>
  <c r="G288" i="10"/>
  <c r="G292" i="10"/>
  <c r="G296" i="10"/>
  <c r="G300" i="10"/>
  <c r="G304" i="10"/>
  <c r="G308" i="10"/>
  <c r="G312" i="10"/>
  <c r="G316" i="10"/>
  <c r="G320" i="10"/>
  <c r="G324" i="10"/>
  <c r="G328" i="10"/>
  <c r="G332" i="10"/>
  <c r="G336" i="10"/>
  <c r="G340" i="10"/>
  <c r="G344" i="10"/>
  <c r="G348" i="10"/>
  <c r="G352" i="10"/>
  <c r="G356" i="10"/>
  <c r="G360" i="10"/>
  <c r="G364" i="10"/>
  <c r="G368" i="10"/>
  <c r="G372" i="10"/>
  <c r="G376" i="10"/>
  <c r="G380" i="10"/>
  <c r="G384" i="10"/>
  <c r="G388" i="10"/>
  <c r="G392" i="10"/>
  <c r="G398" i="10"/>
  <c r="G402" i="10"/>
  <c r="G406" i="10"/>
  <c r="G410" i="10"/>
  <c r="G414" i="10"/>
  <c r="G418" i="10"/>
  <c r="G422" i="10"/>
  <c r="G426" i="10"/>
  <c r="G430" i="10"/>
  <c r="G434" i="10"/>
  <c r="G438" i="10"/>
  <c r="G442" i="10"/>
  <c r="G446" i="10"/>
  <c r="G450" i="10"/>
  <c r="G454" i="10"/>
  <c r="G458" i="10"/>
  <c r="G462" i="10"/>
  <c r="G466" i="10"/>
  <c r="G470" i="10"/>
  <c r="G474" i="10"/>
  <c r="G478" i="10"/>
  <c r="G482" i="10"/>
  <c r="G486" i="10"/>
  <c r="G498" i="10"/>
  <c r="G502" i="10"/>
  <c r="G506" i="10"/>
  <c r="G510" i="10"/>
  <c r="G514" i="10"/>
  <c r="G518" i="10"/>
  <c r="G522" i="10"/>
  <c r="G526" i="10"/>
  <c r="G530" i="10"/>
  <c r="G534" i="10"/>
  <c r="G538" i="10"/>
  <c r="G542" i="10"/>
  <c r="G546" i="10"/>
  <c r="G550" i="10"/>
  <c r="G554" i="10"/>
  <c r="G558" i="10"/>
  <c r="G562" i="10"/>
  <c r="G566" i="10"/>
  <c r="G570" i="10"/>
  <c r="G574" i="10"/>
  <c r="G578" i="10"/>
  <c r="G582" i="10"/>
  <c r="G586" i="10"/>
  <c r="G590" i="10"/>
  <c r="G594" i="10"/>
  <c r="G598" i="10"/>
  <c r="G602" i="10"/>
  <c r="G606" i="10"/>
  <c r="G610" i="10"/>
  <c r="G614" i="10"/>
  <c r="G618" i="10"/>
  <c r="G622" i="10"/>
  <c r="G626" i="10"/>
  <c r="G630" i="10"/>
  <c r="G634" i="10"/>
  <c r="G638" i="10"/>
  <c r="G642" i="10"/>
  <c r="G646" i="10"/>
  <c r="G649" i="10"/>
  <c r="G653" i="10"/>
  <c r="G657" i="10"/>
  <c r="G667" i="10"/>
  <c r="G669" i="10"/>
  <c r="G673" i="10"/>
  <c r="G677" i="10"/>
  <c r="G681" i="10"/>
  <c r="G685" i="10"/>
  <c r="G689" i="10"/>
  <c r="G693" i="10"/>
  <c r="G490" i="10"/>
  <c r="G494" i="10"/>
  <c r="G496" i="10"/>
  <c r="G500" i="10"/>
  <c r="G504" i="10"/>
  <c r="G508" i="10"/>
  <c r="G512" i="10"/>
  <c r="G516" i="10"/>
  <c r="G520" i="10"/>
  <c r="G524" i="10"/>
  <c r="G528" i="10"/>
  <c r="G532" i="10"/>
  <c r="G536" i="10"/>
  <c r="G540" i="10"/>
  <c r="G544" i="10"/>
  <c r="G548" i="10"/>
  <c r="G552" i="10"/>
  <c r="G556" i="10"/>
  <c r="G560" i="10"/>
  <c r="G564" i="10"/>
  <c r="G568" i="10"/>
  <c r="G572" i="10"/>
  <c r="G576" i="10"/>
  <c r="G580" i="10"/>
  <c r="G584" i="10"/>
  <c r="G588" i="10"/>
  <c r="G592" i="10"/>
  <c r="G596" i="10"/>
  <c r="G600" i="10"/>
  <c r="G604" i="10"/>
  <c r="G608" i="10"/>
  <c r="G612" i="10"/>
  <c r="G616" i="10"/>
  <c r="G620" i="10"/>
  <c r="G624" i="10"/>
  <c r="G628" i="10"/>
  <c r="G632" i="10"/>
  <c r="G636" i="10"/>
  <c r="G640" i="10"/>
  <c r="G644" i="10"/>
  <c r="G647" i="10"/>
  <c r="G651" i="10"/>
  <c r="G655" i="10"/>
  <c r="G659" i="10"/>
  <c r="G661" i="10"/>
  <c r="G663" i="10"/>
  <c r="G665" i="10"/>
  <c r="G671" i="10"/>
  <c r="G675" i="10"/>
  <c r="G679" i="10"/>
  <c r="G683" i="10"/>
  <c r="G687" i="10"/>
  <c r="G691" i="10"/>
  <c r="G695" i="10"/>
  <c r="G6" i="10"/>
  <c r="J9" i="10"/>
  <c r="J7" i="10"/>
  <c r="J11" i="10"/>
  <c r="J14" i="10"/>
  <c r="J18" i="10"/>
  <c r="J22" i="10"/>
  <c r="J26" i="10"/>
  <c r="J30" i="10"/>
  <c r="J34" i="10"/>
  <c r="J38" i="10"/>
  <c r="J42" i="10"/>
  <c r="J46" i="10"/>
  <c r="J50" i="10"/>
  <c r="J54" i="10"/>
  <c r="J58" i="10"/>
  <c r="J62" i="10"/>
  <c r="J66" i="10"/>
  <c r="J70" i="10"/>
  <c r="J74" i="10"/>
  <c r="J78" i="10"/>
  <c r="J82" i="10"/>
  <c r="J86" i="10"/>
  <c r="J90" i="10"/>
  <c r="J94" i="10"/>
  <c r="J98" i="10"/>
  <c r="J102" i="10"/>
  <c r="J106" i="10"/>
  <c r="J16" i="10"/>
  <c r="J20" i="10"/>
  <c r="J24" i="10"/>
  <c r="J28" i="10"/>
  <c r="J32" i="10"/>
  <c r="J36" i="10"/>
  <c r="J40" i="10"/>
  <c r="J44" i="10"/>
  <c r="J48" i="10"/>
  <c r="J52" i="10"/>
  <c r="J56" i="10"/>
  <c r="J60" i="10"/>
  <c r="J64" i="10"/>
  <c r="J68" i="10"/>
  <c r="J72" i="10"/>
  <c r="J76" i="10"/>
  <c r="J80" i="10"/>
  <c r="J84" i="10"/>
  <c r="J88" i="10"/>
  <c r="J92" i="10"/>
  <c r="J96" i="10"/>
  <c r="J100" i="10"/>
  <c r="J104" i="10"/>
  <c r="J110" i="10"/>
  <c r="J114" i="10"/>
  <c r="J118" i="10"/>
  <c r="J122" i="10"/>
  <c r="J108" i="10"/>
  <c r="J112" i="10"/>
  <c r="J116" i="10"/>
  <c r="J120" i="10"/>
  <c r="J124" i="10"/>
  <c r="J128" i="10"/>
  <c r="J132" i="10"/>
  <c r="J136" i="10"/>
  <c r="J140" i="10"/>
  <c r="J144" i="10"/>
  <c r="J148" i="10"/>
  <c r="J152" i="10"/>
  <c r="J156" i="10"/>
  <c r="J160" i="10"/>
  <c r="J164" i="10"/>
  <c r="J168" i="10"/>
  <c r="J172" i="10"/>
  <c r="J176" i="10"/>
  <c r="J180" i="10"/>
  <c r="J184" i="10"/>
  <c r="J188" i="10"/>
  <c r="J192" i="10"/>
  <c r="J196" i="10"/>
  <c r="J200" i="10"/>
  <c r="J204" i="10"/>
  <c r="J208" i="10"/>
  <c r="J212" i="10"/>
  <c r="J216" i="10"/>
  <c r="J223" i="10"/>
  <c r="J227" i="10"/>
  <c r="J231" i="10"/>
  <c r="J235" i="10"/>
  <c r="J239" i="10"/>
  <c r="J243" i="10"/>
  <c r="J247" i="10"/>
  <c r="J251" i="10"/>
  <c r="J255" i="10"/>
  <c r="J259" i="10"/>
  <c r="J263" i="10"/>
  <c r="J267" i="10"/>
  <c r="J271" i="10"/>
  <c r="J275" i="10"/>
  <c r="J279" i="10"/>
  <c r="J283" i="10"/>
  <c r="J126" i="10"/>
  <c r="J130" i="10"/>
  <c r="J134" i="10"/>
  <c r="J138" i="10"/>
  <c r="J142" i="10"/>
  <c r="J146" i="10"/>
  <c r="J150" i="10"/>
  <c r="J154" i="10"/>
  <c r="J158" i="10"/>
  <c r="J162" i="10"/>
  <c r="J166" i="10"/>
  <c r="J170" i="10"/>
  <c r="J174" i="10"/>
  <c r="J178" i="10"/>
  <c r="J182" i="10"/>
  <c r="J186" i="10"/>
  <c r="J190" i="10"/>
  <c r="J194" i="10"/>
  <c r="J198" i="10"/>
  <c r="J202" i="10"/>
  <c r="J206" i="10"/>
  <c r="J210" i="10"/>
  <c r="J214" i="10"/>
  <c r="J218" i="10"/>
  <c r="J221" i="10"/>
  <c r="J225" i="10"/>
  <c r="J229" i="10"/>
  <c r="J233" i="10"/>
  <c r="J237" i="10"/>
  <c r="J241" i="10"/>
  <c r="J245" i="10"/>
  <c r="J249" i="10"/>
  <c r="J253" i="10"/>
  <c r="J257" i="10"/>
  <c r="J261" i="10"/>
  <c r="J265" i="10"/>
  <c r="J269" i="10"/>
  <c r="J273" i="10"/>
  <c r="J277" i="10"/>
  <c r="J281" i="10"/>
  <c r="J285" i="10"/>
  <c r="J289" i="10"/>
  <c r="J293" i="10"/>
  <c r="J297" i="10"/>
  <c r="J301" i="10"/>
  <c r="J305" i="10"/>
  <c r="J309" i="10"/>
  <c r="J313" i="10"/>
  <c r="J317" i="10"/>
  <c r="J321" i="10"/>
  <c r="J325" i="10"/>
  <c r="J329" i="10"/>
  <c r="J333" i="10"/>
  <c r="J337" i="10"/>
  <c r="J341" i="10"/>
  <c r="J345" i="10"/>
  <c r="J349" i="10"/>
  <c r="J353" i="10"/>
  <c r="J357" i="10"/>
  <c r="J361" i="10"/>
  <c r="J365" i="10"/>
  <c r="J369" i="10"/>
  <c r="J373" i="10"/>
  <c r="J377" i="10"/>
  <c r="J381" i="10"/>
  <c r="J385" i="10"/>
  <c r="J389" i="10"/>
  <c r="J393" i="10"/>
  <c r="J397" i="10"/>
  <c r="J401" i="10"/>
  <c r="J405" i="10"/>
  <c r="J409" i="10"/>
  <c r="J413" i="10"/>
  <c r="J417" i="10"/>
  <c r="J421" i="10"/>
  <c r="J425" i="10"/>
  <c r="J429" i="10"/>
  <c r="J433" i="10"/>
  <c r="J437" i="10"/>
  <c r="J441" i="10"/>
  <c r="J287" i="10"/>
  <c r="J291" i="10"/>
  <c r="J295" i="10"/>
  <c r="J299" i="10"/>
  <c r="J303" i="10"/>
  <c r="J307" i="10"/>
  <c r="J311" i="10"/>
  <c r="J315" i="10"/>
  <c r="J319" i="10"/>
  <c r="J323" i="10"/>
  <c r="J327" i="10"/>
  <c r="J331" i="10"/>
  <c r="J335" i="10"/>
  <c r="J339" i="10"/>
  <c r="J343" i="10"/>
  <c r="J347" i="10"/>
  <c r="J351" i="10"/>
  <c r="J355" i="10"/>
  <c r="J359" i="10"/>
  <c r="J363" i="10"/>
  <c r="J367" i="10"/>
  <c r="J371" i="10"/>
  <c r="J375" i="10"/>
  <c r="J379" i="10"/>
  <c r="J383" i="10"/>
  <c r="J387" i="10"/>
  <c r="J391" i="10"/>
  <c r="J395" i="10"/>
  <c r="J399" i="10"/>
  <c r="J403" i="10"/>
  <c r="J407" i="10"/>
  <c r="J411" i="10"/>
  <c r="J415" i="10"/>
  <c r="J419" i="10"/>
  <c r="J423" i="10"/>
  <c r="J427" i="10"/>
  <c r="J431" i="10"/>
  <c r="J435" i="10"/>
  <c r="J439" i="10"/>
  <c r="J443" i="10"/>
  <c r="J447" i="10"/>
  <c r="J451" i="10"/>
  <c r="J455" i="10"/>
  <c r="J459" i="10"/>
  <c r="J463" i="10"/>
  <c r="J467" i="10"/>
  <c r="J471" i="10"/>
  <c r="J475" i="10"/>
  <c r="J479" i="10"/>
  <c r="J483" i="10"/>
  <c r="J487" i="10"/>
  <c r="J491" i="10"/>
  <c r="J495" i="10"/>
  <c r="J499" i="10"/>
  <c r="J503" i="10"/>
  <c r="J507" i="10"/>
  <c r="J511" i="10"/>
  <c r="J515" i="10"/>
  <c r="J519" i="10"/>
  <c r="J523" i="10"/>
  <c r="J527" i="10"/>
  <c r="J531" i="10"/>
  <c r="J535" i="10"/>
  <c r="J539" i="10"/>
  <c r="J543" i="10"/>
  <c r="J547" i="10"/>
  <c r="J551" i="10"/>
  <c r="J555" i="10"/>
  <c r="J559" i="10"/>
  <c r="J563" i="10"/>
  <c r="J567" i="10"/>
  <c r="J571" i="10"/>
  <c r="J575" i="10"/>
  <c r="J579" i="10"/>
  <c r="J583" i="10"/>
  <c r="J587" i="10"/>
  <c r="J591" i="10"/>
  <c r="J595" i="10"/>
  <c r="J599" i="10"/>
  <c r="J603" i="10"/>
  <c r="J607" i="10"/>
  <c r="J611" i="10"/>
  <c r="J615" i="10"/>
  <c r="J619" i="10"/>
  <c r="J623" i="10"/>
  <c r="J627" i="10"/>
  <c r="J631" i="10"/>
  <c r="J635" i="10"/>
  <c r="J639" i="10"/>
  <c r="J643" i="10"/>
  <c r="J650" i="10"/>
  <c r="J654" i="10"/>
  <c r="J658" i="10"/>
  <c r="J670" i="10"/>
  <c r="J674" i="10"/>
  <c r="J678" i="10"/>
  <c r="J682" i="10"/>
  <c r="J686" i="10"/>
  <c r="J690" i="10"/>
  <c r="J694" i="10"/>
  <c r="J8" i="10"/>
  <c r="J12" i="10"/>
  <c r="J445" i="10"/>
  <c r="J449" i="10"/>
  <c r="J453" i="10"/>
  <c r="J457" i="10"/>
  <c r="J461" i="10"/>
  <c r="J465" i="10"/>
  <c r="J469" i="10"/>
  <c r="J473" i="10"/>
  <c r="J477" i="10"/>
  <c r="J481" i="10"/>
  <c r="J485" i="10"/>
  <c r="J489" i="10"/>
  <c r="J493" i="10"/>
  <c r="J497" i="10"/>
  <c r="J501" i="10"/>
  <c r="J505" i="10"/>
  <c r="J509" i="10"/>
  <c r="J513" i="10"/>
  <c r="J517" i="10"/>
  <c r="J521" i="10"/>
  <c r="J525" i="10"/>
  <c r="J529" i="10"/>
  <c r="J533" i="10"/>
  <c r="J537" i="10"/>
  <c r="J541" i="10"/>
  <c r="J545" i="10"/>
  <c r="J549" i="10"/>
  <c r="J553" i="10"/>
  <c r="J557" i="10"/>
  <c r="J561" i="10"/>
  <c r="J565" i="10"/>
  <c r="J569" i="10"/>
  <c r="J573" i="10"/>
  <c r="J577" i="10"/>
  <c r="J581" i="10"/>
  <c r="J585" i="10"/>
  <c r="J589" i="10"/>
  <c r="J593" i="10"/>
  <c r="J597" i="10"/>
  <c r="J601" i="10"/>
  <c r="J605" i="10"/>
  <c r="J609" i="10"/>
  <c r="J613" i="10"/>
  <c r="J617" i="10"/>
  <c r="J621" i="10"/>
  <c r="J625" i="10"/>
  <c r="J629" i="10"/>
  <c r="J633" i="10"/>
  <c r="J637" i="10"/>
  <c r="J641" i="10"/>
  <c r="J645" i="10"/>
  <c r="J648" i="10"/>
  <c r="J652" i="10"/>
  <c r="J656" i="10"/>
  <c r="J660" i="10"/>
  <c r="J662" i="10"/>
  <c r="J664" i="10"/>
  <c r="J666" i="10"/>
  <c r="J668" i="10"/>
  <c r="J672" i="10"/>
  <c r="J676" i="10"/>
  <c r="J680" i="10"/>
  <c r="J684" i="10"/>
  <c r="J688" i="10"/>
  <c r="J692" i="10"/>
  <c r="J696" i="10"/>
  <c r="J10" i="10"/>
  <c r="J13" i="10"/>
  <c r="J17" i="10"/>
  <c r="J21" i="10"/>
  <c r="J25" i="10"/>
  <c r="J29" i="10"/>
  <c r="J33" i="10"/>
  <c r="J37" i="10"/>
  <c r="J41" i="10"/>
  <c r="J45" i="10"/>
  <c r="J49" i="10"/>
  <c r="J53" i="10"/>
  <c r="J57" i="10"/>
  <c r="J61" i="10"/>
  <c r="J65" i="10"/>
  <c r="J69" i="10"/>
  <c r="J73" i="10"/>
  <c r="J77" i="10"/>
  <c r="J81" i="10"/>
  <c r="J85" i="10"/>
  <c r="J89" i="10"/>
  <c r="J93" i="10"/>
  <c r="J97" i="10"/>
  <c r="J101" i="10"/>
  <c r="J105" i="10"/>
  <c r="J109" i="10"/>
  <c r="J113" i="10"/>
  <c r="J117" i="10"/>
  <c r="J121" i="10"/>
  <c r="J125" i="10"/>
  <c r="J129" i="10"/>
  <c r="J133" i="10"/>
  <c r="J137" i="10"/>
  <c r="J141" i="10"/>
  <c r="J145" i="10"/>
  <c r="J149" i="10"/>
  <c r="J153" i="10"/>
  <c r="J157" i="10"/>
  <c r="J161" i="10"/>
  <c r="J165" i="10"/>
  <c r="J169" i="10"/>
  <c r="J173" i="10"/>
  <c r="J177" i="10"/>
  <c r="J181" i="10"/>
  <c r="J185" i="10"/>
  <c r="J189" i="10"/>
  <c r="J193" i="10"/>
  <c r="J197" i="10"/>
  <c r="J201" i="10"/>
  <c r="J205" i="10"/>
  <c r="J209" i="10"/>
  <c r="J213" i="10"/>
  <c r="J217" i="10"/>
  <c r="J220" i="10"/>
  <c r="J224" i="10"/>
  <c r="J228" i="10"/>
  <c r="J232" i="10"/>
  <c r="J236" i="10"/>
  <c r="J240" i="10"/>
  <c r="J244" i="10"/>
  <c r="J248" i="10"/>
  <c r="J252" i="10"/>
  <c r="J256" i="10"/>
  <c r="J260" i="10"/>
  <c r="J264" i="10"/>
  <c r="J268" i="10"/>
  <c r="J272" i="10"/>
  <c r="J276" i="10"/>
  <c r="J280" i="10"/>
  <c r="J284" i="10"/>
  <c r="J288" i="10"/>
  <c r="J292" i="10"/>
  <c r="J296" i="10"/>
  <c r="J300" i="10"/>
  <c r="J304" i="10"/>
  <c r="J308" i="10"/>
  <c r="J312" i="10"/>
  <c r="J316" i="10"/>
  <c r="J320" i="10"/>
  <c r="J324" i="10"/>
  <c r="J328" i="10"/>
  <c r="J332" i="10"/>
  <c r="J336" i="10"/>
  <c r="J340" i="10"/>
  <c r="J344" i="10"/>
  <c r="J348" i="10"/>
  <c r="J352" i="10"/>
  <c r="J356" i="10"/>
  <c r="J360" i="10"/>
  <c r="J364" i="10"/>
  <c r="J368" i="10"/>
  <c r="J372" i="10"/>
  <c r="J376" i="10"/>
  <c r="J380" i="10"/>
  <c r="J384" i="10"/>
  <c r="J388" i="10"/>
  <c r="J392" i="10"/>
  <c r="J400" i="10"/>
  <c r="J404" i="10"/>
  <c r="J408" i="10"/>
  <c r="J412" i="10"/>
  <c r="J416" i="10"/>
  <c r="J420" i="10"/>
  <c r="J424" i="10"/>
  <c r="J428" i="10"/>
  <c r="J432" i="10"/>
  <c r="J436" i="10"/>
  <c r="J440" i="10"/>
  <c r="J444" i="10"/>
  <c r="J448" i="10"/>
  <c r="J452" i="10"/>
  <c r="J456" i="10"/>
  <c r="J460" i="10"/>
  <c r="J464" i="10"/>
  <c r="J468" i="10"/>
  <c r="J472" i="10"/>
  <c r="J476" i="10"/>
  <c r="J480" i="10"/>
  <c r="J484" i="10"/>
  <c r="J488" i="10"/>
  <c r="J492" i="10"/>
  <c r="J15" i="10"/>
  <c r="J19" i="10"/>
  <c r="J23" i="10"/>
  <c r="J27" i="10"/>
  <c r="J31" i="10"/>
  <c r="J35" i="10"/>
  <c r="J39" i="10"/>
  <c r="J43" i="10"/>
  <c r="J47" i="10"/>
  <c r="J51" i="10"/>
  <c r="J55" i="10"/>
  <c r="J59" i="10"/>
  <c r="J63" i="10"/>
  <c r="J67" i="10"/>
  <c r="J71" i="10"/>
  <c r="J75" i="10"/>
  <c r="J79" i="10"/>
  <c r="J83" i="10"/>
  <c r="J87" i="10"/>
  <c r="J91" i="10"/>
  <c r="J95" i="10"/>
  <c r="J99" i="10"/>
  <c r="J103" i="10"/>
  <c r="J107" i="10"/>
  <c r="J111" i="10"/>
  <c r="J115" i="10"/>
  <c r="J119" i="10"/>
  <c r="J123" i="10"/>
  <c r="J127" i="10"/>
  <c r="J131" i="10"/>
  <c r="J135" i="10"/>
  <c r="J139" i="10"/>
  <c r="J143" i="10"/>
  <c r="J147" i="10"/>
  <c r="J151" i="10"/>
  <c r="J155" i="10"/>
  <c r="J159" i="10"/>
  <c r="J163" i="10"/>
  <c r="J167" i="10"/>
  <c r="J171" i="10"/>
  <c r="J175" i="10"/>
  <c r="J179" i="10"/>
  <c r="J183" i="10"/>
  <c r="J187" i="10"/>
  <c r="J191" i="10"/>
  <c r="J195" i="10"/>
  <c r="J199" i="10"/>
  <c r="J203" i="10"/>
  <c r="J207" i="10"/>
  <c r="J211" i="10"/>
  <c r="J215" i="10"/>
  <c r="J219" i="10"/>
  <c r="J222" i="10"/>
  <c r="J226" i="10"/>
  <c r="J230" i="10"/>
  <c r="J234" i="10"/>
  <c r="J238" i="10"/>
  <c r="J242" i="10"/>
  <c r="J246" i="10"/>
  <c r="J250" i="10"/>
  <c r="J254" i="10"/>
  <c r="J258" i="10"/>
  <c r="J262" i="10"/>
  <c r="J266" i="10"/>
  <c r="J270" i="10"/>
  <c r="J274" i="10"/>
  <c r="J278" i="10"/>
  <c r="J282" i="10"/>
  <c r="J286" i="10"/>
  <c r="J290" i="10"/>
  <c r="J294" i="10"/>
  <c r="J298" i="10"/>
  <c r="J302" i="10"/>
  <c r="J306" i="10"/>
  <c r="J310" i="10"/>
  <c r="J314" i="10"/>
  <c r="J318" i="10"/>
  <c r="J322" i="10"/>
  <c r="J326" i="10"/>
  <c r="J330" i="10"/>
  <c r="J334" i="10"/>
  <c r="J338" i="10"/>
  <c r="J342" i="10"/>
  <c r="J346" i="10"/>
  <c r="J350" i="10"/>
  <c r="J354" i="10"/>
  <c r="J358" i="10"/>
  <c r="J362" i="10"/>
  <c r="J366" i="10"/>
  <c r="J370" i="10"/>
  <c r="J374" i="10"/>
  <c r="J378" i="10"/>
  <c r="J382" i="10"/>
  <c r="J386" i="10"/>
  <c r="J390" i="10"/>
  <c r="J394" i="10"/>
  <c r="J396" i="10"/>
  <c r="J398" i="10"/>
  <c r="J402" i="10"/>
  <c r="J406" i="10"/>
  <c r="J410" i="10"/>
  <c r="J414" i="10"/>
  <c r="J418" i="10"/>
  <c r="J422" i="10"/>
  <c r="J426" i="10"/>
  <c r="J430" i="10"/>
  <c r="J434" i="10"/>
  <c r="J438" i="10"/>
  <c r="J442" i="10"/>
  <c r="J446" i="10"/>
  <c r="J450" i="10"/>
  <c r="J454" i="10"/>
  <c r="J458" i="10"/>
  <c r="J462" i="10"/>
  <c r="J466" i="10"/>
  <c r="J470" i="10"/>
  <c r="J474" i="10"/>
  <c r="J478" i="10"/>
  <c r="J482" i="10"/>
  <c r="J486" i="10"/>
  <c r="J490" i="10"/>
  <c r="J494" i="10"/>
  <c r="J498" i="10"/>
  <c r="J502" i="10"/>
  <c r="J506" i="10"/>
  <c r="J510" i="10"/>
  <c r="J514" i="10"/>
  <c r="J518" i="10"/>
  <c r="J522" i="10"/>
  <c r="J526" i="10"/>
  <c r="J530" i="10"/>
  <c r="J534" i="10"/>
  <c r="J538" i="10"/>
  <c r="J542" i="10"/>
  <c r="J546" i="10"/>
  <c r="J550" i="10"/>
  <c r="J554" i="10"/>
  <c r="J558" i="10"/>
  <c r="J562" i="10"/>
  <c r="J566" i="10"/>
  <c r="J570" i="10"/>
  <c r="J574" i="10"/>
  <c r="J578" i="10"/>
  <c r="J582" i="10"/>
  <c r="J586" i="10"/>
  <c r="J590" i="10"/>
  <c r="J594" i="10"/>
  <c r="J598" i="10"/>
  <c r="J602" i="10"/>
  <c r="J606" i="10"/>
  <c r="J610" i="10"/>
  <c r="J614" i="10"/>
  <c r="J618" i="10"/>
  <c r="J622" i="10"/>
  <c r="J626" i="10"/>
  <c r="J630" i="10"/>
  <c r="J634" i="10"/>
  <c r="J638" i="10"/>
  <c r="J642" i="10"/>
  <c r="J646" i="10"/>
  <c r="J649" i="10"/>
  <c r="J653" i="10"/>
  <c r="J657" i="10"/>
  <c r="J661" i="10"/>
  <c r="J665" i="10"/>
  <c r="J669" i="10"/>
  <c r="J673" i="10"/>
  <c r="J677" i="10"/>
  <c r="J681" i="10"/>
  <c r="J685" i="10"/>
  <c r="J689" i="10"/>
  <c r="J693" i="10"/>
  <c r="J496" i="10"/>
  <c r="J500" i="10"/>
  <c r="J504" i="10"/>
  <c r="J508" i="10"/>
  <c r="J512" i="10"/>
  <c r="J516" i="10"/>
  <c r="J520" i="10"/>
  <c r="J524" i="10"/>
  <c r="J528" i="10"/>
  <c r="J532" i="10"/>
  <c r="J536" i="10"/>
  <c r="J540" i="10"/>
  <c r="J544" i="10"/>
  <c r="J548" i="10"/>
  <c r="J552" i="10"/>
  <c r="J556" i="10"/>
  <c r="J560" i="10"/>
  <c r="J564" i="10"/>
  <c r="J568" i="10"/>
  <c r="J572" i="10"/>
  <c r="J576" i="10"/>
  <c r="J580" i="10"/>
  <c r="J584" i="10"/>
  <c r="J588" i="10"/>
  <c r="J592" i="10"/>
  <c r="J596" i="10"/>
  <c r="J600" i="10"/>
  <c r="J604" i="10"/>
  <c r="J608" i="10"/>
  <c r="J612" i="10"/>
  <c r="J616" i="10"/>
  <c r="J620" i="10"/>
  <c r="J624" i="10"/>
  <c r="J628" i="10"/>
  <c r="J632" i="10"/>
  <c r="J636" i="10"/>
  <c r="J640" i="10"/>
  <c r="J644" i="10"/>
  <c r="J647" i="10"/>
  <c r="J651" i="10"/>
  <c r="J655" i="10"/>
  <c r="J659" i="10"/>
  <c r="J663" i="10"/>
  <c r="J667" i="10"/>
  <c r="J671" i="10"/>
  <c r="J675" i="10"/>
  <c r="J679" i="10"/>
  <c r="J683" i="10"/>
  <c r="J687" i="10"/>
  <c r="J691" i="10"/>
  <c r="J695" i="10"/>
  <c r="J6" i="10"/>
  <c r="H7" i="10"/>
  <c r="H11" i="10"/>
  <c r="H9" i="10"/>
  <c r="H16" i="10"/>
  <c r="H20" i="10"/>
  <c r="H24" i="10"/>
  <c r="H28" i="10"/>
  <c r="H32" i="10"/>
  <c r="H36" i="10"/>
  <c r="H40" i="10"/>
  <c r="H44" i="10"/>
  <c r="H48" i="10"/>
  <c r="H52" i="10"/>
  <c r="H56" i="10"/>
  <c r="H60" i="10"/>
  <c r="H64" i="10"/>
  <c r="H68" i="10"/>
  <c r="H72" i="10"/>
  <c r="H76" i="10"/>
  <c r="H80" i="10"/>
  <c r="H84" i="10"/>
  <c r="H88" i="10"/>
  <c r="H92" i="10"/>
  <c r="H96" i="10"/>
  <c r="H100" i="10"/>
  <c r="H104" i="10"/>
  <c r="H14" i="10"/>
  <c r="H18" i="10"/>
  <c r="H22" i="10"/>
  <c r="H26" i="10"/>
  <c r="H30" i="10"/>
  <c r="H34" i="10"/>
  <c r="H38" i="10"/>
  <c r="H42" i="10"/>
  <c r="H46" i="10"/>
  <c r="H50" i="10"/>
  <c r="H54" i="10"/>
  <c r="H58" i="10"/>
  <c r="H62" i="10"/>
  <c r="H66" i="10"/>
  <c r="H70" i="10"/>
  <c r="H74" i="10"/>
  <c r="H78" i="10"/>
  <c r="H82" i="10"/>
  <c r="H86" i="10"/>
  <c r="H90" i="10"/>
  <c r="H94" i="10"/>
  <c r="H98" i="10"/>
  <c r="H102" i="10"/>
  <c r="H106" i="10"/>
  <c r="H108" i="10"/>
  <c r="H112" i="10"/>
  <c r="H116" i="10"/>
  <c r="H120" i="10"/>
  <c r="H124" i="10"/>
  <c r="H110" i="10"/>
  <c r="H114" i="10"/>
  <c r="H118" i="10"/>
  <c r="H122" i="10"/>
  <c r="H126" i="10"/>
  <c r="H130" i="10"/>
  <c r="H134" i="10"/>
  <c r="H138" i="10"/>
  <c r="H142" i="10"/>
  <c r="H146" i="10"/>
  <c r="H150" i="10"/>
  <c r="H154" i="10"/>
  <c r="H158" i="10"/>
  <c r="H162" i="10"/>
  <c r="H166" i="10"/>
  <c r="H170" i="10"/>
  <c r="H174" i="10"/>
  <c r="H178" i="10"/>
  <c r="H182" i="10"/>
  <c r="H186" i="10"/>
  <c r="H190" i="10"/>
  <c r="H194" i="10"/>
  <c r="H198" i="10"/>
  <c r="H202" i="10"/>
  <c r="H206" i="10"/>
  <c r="H210" i="10"/>
  <c r="H214" i="10"/>
  <c r="H218" i="10"/>
  <c r="H221" i="10"/>
  <c r="H225" i="10"/>
  <c r="H229" i="10"/>
  <c r="H233" i="10"/>
  <c r="H237" i="10"/>
  <c r="H241" i="10"/>
  <c r="H245" i="10"/>
  <c r="H249" i="10"/>
  <c r="H253" i="10"/>
  <c r="H257" i="10"/>
  <c r="H261" i="10"/>
  <c r="H265" i="10"/>
  <c r="H269" i="10"/>
  <c r="H273" i="10"/>
  <c r="H277" i="10"/>
  <c r="H281" i="10"/>
  <c r="H285" i="10"/>
  <c r="H128" i="10"/>
  <c r="H132" i="10"/>
  <c r="H136" i="10"/>
  <c r="H140" i="10"/>
  <c r="H144" i="10"/>
  <c r="H148" i="10"/>
  <c r="H152" i="10"/>
  <c r="H156" i="10"/>
  <c r="H160" i="10"/>
  <c r="H164" i="10"/>
  <c r="H168" i="10"/>
  <c r="H172" i="10"/>
  <c r="H176" i="10"/>
  <c r="H180" i="10"/>
  <c r="H184" i="10"/>
  <c r="H188" i="10"/>
  <c r="H192" i="10"/>
  <c r="H196" i="10"/>
  <c r="H200" i="10"/>
  <c r="H204" i="10"/>
  <c r="H208" i="10"/>
  <c r="H212" i="10"/>
  <c r="H216" i="10"/>
  <c r="H223" i="10"/>
  <c r="H227" i="10"/>
  <c r="H231" i="10"/>
  <c r="H235" i="10"/>
  <c r="H239" i="10"/>
  <c r="H243" i="10"/>
  <c r="H247" i="10"/>
  <c r="H251" i="10"/>
  <c r="H255" i="10"/>
  <c r="H259" i="10"/>
  <c r="H263" i="10"/>
  <c r="H267" i="10"/>
  <c r="H271" i="10"/>
  <c r="H275" i="10"/>
  <c r="H279" i="10"/>
  <c r="H283" i="10"/>
  <c r="H287" i="10"/>
  <c r="H291" i="10"/>
  <c r="H295" i="10"/>
  <c r="H299" i="10"/>
  <c r="H303" i="10"/>
  <c r="H307" i="10"/>
  <c r="H311" i="10"/>
  <c r="H315" i="10"/>
  <c r="H319" i="10"/>
  <c r="H323" i="10"/>
  <c r="H327" i="10"/>
  <c r="H331" i="10"/>
  <c r="H335" i="10"/>
  <c r="H339" i="10"/>
  <c r="H343" i="10"/>
  <c r="H347" i="10"/>
  <c r="H351" i="10"/>
  <c r="H355" i="10"/>
  <c r="H359" i="10"/>
  <c r="H363" i="10"/>
  <c r="H367" i="10"/>
  <c r="H371" i="10"/>
  <c r="H375" i="10"/>
  <c r="H379" i="10"/>
  <c r="H383" i="10"/>
  <c r="H387" i="10"/>
  <c r="H391" i="10"/>
  <c r="H395" i="10"/>
  <c r="H399" i="10"/>
  <c r="H403" i="10"/>
  <c r="H407" i="10"/>
  <c r="H411" i="10"/>
  <c r="H415" i="10"/>
  <c r="H419" i="10"/>
  <c r="H423" i="10"/>
  <c r="H427" i="10"/>
  <c r="H431" i="10"/>
  <c r="H435" i="10"/>
  <c r="H439" i="10"/>
  <c r="H443" i="10"/>
  <c r="H289" i="10"/>
  <c r="H293" i="10"/>
  <c r="H297" i="10"/>
  <c r="H301" i="10"/>
  <c r="H305" i="10"/>
  <c r="H309" i="10"/>
  <c r="H313" i="10"/>
  <c r="H317" i="10"/>
  <c r="H321" i="10"/>
  <c r="H325" i="10"/>
  <c r="H329" i="10"/>
  <c r="H333" i="10"/>
  <c r="H337" i="10"/>
  <c r="H341" i="10"/>
  <c r="H345" i="10"/>
  <c r="H349" i="10"/>
  <c r="H353" i="10"/>
  <c r="H357" i="10"/>
  <c r="H361" i="10"/>
  <c r="H365" i="10"/>
  <c r="H369" i="10"/>
  <c r="H373" i="10"/>
  <c r="H377" i="10"/>
  <c r="H381" i="10"/>
  <c r="H385" i="10"/>
  <c r="H389" i="10"/>
  <c r="H393" i="10"/>
  <c r="H397" i="10"/>
  <c r="H401" i="10"/>
  <c r="H405" i="10"/>
  <c r="H409" i="10"/>
  <c r="H413" i="10"/>
  <c r="H417" i="10"/>
  <c r="H421" i="10"/>
  <c r="H425" i="10"/>
  <c r="H429" i="10"/>
  <c r="H433" i="10"/>
  <c r="H437" i="10"/>
  <c r="H441" i="10"/>
  <c r="H445" i="10"/>
  <c r="H449" i="10"/>
  <c r="H453" i="10"/>
  <c r="H457" i="10"/>
  <c r="H461" i="10"/>
  <c r="H465" i="10"/>
  <c r="H469" i="10"/>
  <c r="H473" i="10"/>
  <c r="H477" i="10"/>
  <c r="H481" i="10"/>
  <c r="H485" i="10"/>
  <c r="H489" i="10"/>
  <c r="H493" i="10"/>
  <c r="H497" i="10"/>
  <c r="H501" i="10"/>
  <c r="H505" i="10"/>
  <c r="H509" i="10"/>
  <c r="H513" i="10"/>
  <c r="H517" i="10"/>
  <c r="H521" i="10"/>
  <c r="H525" i="10"/>
  <c r="H529" i="10"/>
  <c r="H533" i="10"/>
  <c r="H537" i="10"/>
  <c r="H541" i="10"/>
  <c r="H545" i="10"/>
  <c r="H549" i="10"/>
  <c r="H553" i="10"/>
  <c r="H557" i="10"/>
  <c r="H561" i="10"/>
  <c r="H565" i="10"/>
  <c r="H569" i="10"/>
  <c r="H573" i="10"/>
  <c r="H577" i="10"/>
  <c r="H581" i="10"/>
  <c r="H585" i="10"/>
  <c r="H589" i="10"/>
  <c r="H593" i="10"/>
  <c r="H597" i="10"/>
  <c r="H601" i="10"/>
  <c r="H605" i="10"/>
  <c r="H609" i="10"/>
  <c r="H613" i="10"/>
  <c r="H617" i="10"/>
  <c r="H621" i="10"/>
  <c r="H625" i="10"/>
  <c r="H629" i="10"/>
  <c r="H633" i="10"/>
  <c r="H637" i="10"/>
  <c r="H641" i="10"/>
  <c r="H645" i="10"/>
  <c r="H648" i="10"/>
  <c r="H652" i="10"/>
  <c r="H656" i="10"/>
  <c r="H660" i="10"/>
  <c r="H662" i="10"/>
  <c r="H666" i="10"/>
  <c r="H668" i="10"/>
  <c r="H672" i="10"/>
  <c r="H676" i="10"/>
  <c r="H680" i="10"/>
  <c r="H684" i="10"/>
  <c r="H688" i="10"/>
  <c r="H692" i="10"/>
  <c r="H696" i="10"/>
  <c r="H10" i="10"/>
  <c r="H447" i="10"/>
  <c r="H451" i="10"/>
  <c r="H455" i="10"/>
  <c r="H459" i="10"/>
  <c r="H463" i="10"/>
  <c r="H467" i="10"/>
  <c r="H471" i="10"/>
  <c r="H475" i="10"/>
  <c r="H479" i="10"/>
  <c r="H483" i="10"/>
  <c r="H487" i="10"/>
  <c r="H491" i="10"/>
  <c r="H495" i="10"/>
  <c r="H499" i="10"/>
  <c r="H503" i="10"/>
  <c r="H507" i="10"/>
  <c r="H511" i="10"/>
  <c r="H515" i="10"/>
  <c r="H519" i="10"/>
  <c r="H523" i="10"/>
  <c r="H527" i="10"/>
  <c r="H531" i="10"/>
  <c r="H535" i="10"/>
  <c r="H539" i="10"/>
  <c r="H543" i="10"/>
  <c r="H547" i="10"/>
  <c r="H551" i="10"/>
  <c r="H555" i="10"/>
  <c r="H559" i="10"/>
  <c r="H563" i="10"/>
  <c r="H567" i="10"/>
  <c r="H571" i="10"/>
  <c r="H575" i="10"/>
  <c r="H579" i="10"/>
  <c r="H583" i="10"/>
  <c r="H587" i="10"/>
  <c r="H591" i="10"/>
  <c r="H595" i="10"/>
  <c r="H599" i="10"/>
  <c r="H603" i="10"/>
  <c r="H607" i="10"/>
  <c r="H611" i="10"/>
  <c r="H615" i="10"/>
  <c r="H619" i="10"/>
  <c r="H623" i="10"/>
  <c r="H627" i="10"/>
  <c r="H631" i="10"/>
  <c r="H635" i="10"/>
  <c r="H639" i="10"/>
  <c r="H643" i="10"/>
  <c r="H650" i="10"/>
  <c r="H654" i="10"/>
  <c r="H658" i="10"/>
  <c r="H664" i="10"/>
  <c r="H670" i="10"/>
  <c r="H674" i="10"/>
  <c r="H678" i="10"/>
  <c r="H682" i="10"/>
  <c r="H686" i="10"/>
  <c r="H690" i="10"/>
  <c r="H694" i="10"/>
  <c r="H8" i="10"/>
  <c r="H12" i="10"/>
  <c r="H15" i="10"/>
  <c r="H19" i="10"/>
  <c r="H23" i="10"/>
  <c r="H27" i="10"/>
  <c r="H31" i="10"/>
  <c r="H35" i="10"/>
  <c r="H39" i="10"/>
  <c r="H43" i="10"/>
  <c r="H47" i="10"/>
  <c r="H51" i="10"/>
  <c r="H55" i="10"/>
  <c r="H59" i="10"/>
  <c r="H63" i="10"/>
  <c r="H67" i="10"/>
  <c r="H71" i="10"/>
  <c r="H75" i="10"/>
  <c r="H79" i="10"/>
  <c r="H83" i="10"/>
  <c r="H87" i="10"/>
  <c r="H91" i="10"/>
  <c r="H95" i="10"/>
  <c r="H99" i="10"/>
  <c r="H103" i="10"/>
  <c r="H107" i="10"/>
  <c r="H111" i="10"/>
  <c r="H115" i="10"/>
  <c r="H119" i="10"/>
  <c r="H123" i="10"/>
  <c r="H127" i="10"/>
  <c r="H131" i="10"/>
  <c r="H135" i="10"/>
  <c r="H139" i="10"/>
  <c r="H143" i="10"/>
  <c r="H147" i="10"/>
  <c r="H151" i="10"/>
  <c r="H155" i="10"/>
  <c r="H159" i="10"/>
  <c r="H163" i="10"/>
  <c r="H167" i="10"/>
  <c r="H171" i="10"/>
  <c r="H175" i="10"/>
  <c r="H179" i="10"/>
  <c r="H183" i="10"/>
  <c r="H187" i="10"/>
  <c r="H191" i="10"/>
  <c r="H195" i="10"/>
  <c r="H199" i="10"/>
  <c r="H203" i="10"/>
  <c r="H207" i="10"/>
  <c r="H211" i="10"/>
  <c r="H215" i="10"/>
  <c r="H219" i="10"/>
  <c r="H222" i="10"/>
  <c r="H226" i="10"/>
  <c r="H230" i="10"/>
  <c r="H234" i="10"/>
  <c r="H238" i="10"/>
  <c r="H242" i="10"/>
  <c r="H246" i="10"/>
  <c r="H250" i="10"/>
  <c r="H254" i="10"/>
  <c r="H258" i="10"/>
  <c r="H262" i="10"/>
  <c r="H266" i="10"/>
  <c r="H270" i="10"/>
  <c r="H274" i="10"/>
  <c r="H278" i="10"/>
  <c r="H282" i="10"/>
  <c r="H286" i="10"/>
  <c r="H290" i="10"/>
  <c r="H294" i="10"/>
  <c r="H298" i="10"/>
  <c r="H302" i="10"/>
  <c r="H306" i="10"/>
  <c r="H310" i="10"/>
  <c r="H314" i="10"/>
  <c r="H318" i="10"/>
  <c r="H322" i="10"/>
  <c r="H326" i="10"/>
  <c r="H330" i="10"/>
  <c r="H334" i="10"/>
  <c r="H338" i="10"/>
  <c r="H342" i="10"/>
  <c r="H346" i="10"/>
  <c r="H350" i="10"/>
  <c r="H354" i="10"/>
  <c r="H358" i="10"/>
  <c r="H362" i="10"/>
  <c r="H366" i="10"/>
  <c r="H370" i="10"/>
  <c r="H374" i="10"/>
  <c r="H378" i="10"/>
  <c r="H382" i="10"/>
  <c r="H386" i="10"/>
  <c r="H390" i="10"/>
  <c r="H394" i="10"/>
  <c r="H396" i="10"/>
  <c r="H398" i="10"/>
  <c r="H402" i="10"/>
  <c r="H406" i="10"/>
  <c r="H410" i="10"/>
  <c r="H414" i="10"/>
  <c r="H418" i="10"/>
  <c r="H422" i="10"/>
  <c r="H426" i="10"/>
  <c r="H430" i="10"/>
  <c r="H434" i="10"/>
  <c r="H438" i="10"/>
  <c r="H442" i="10"/>
  <c r="H446" i="10"/>
  <c r="H450" i="10"/>
  <c r="H454" i="10"/>
  <c r="H458" i="10"/>
  <c r="H462" i="10"/>
  <c r="H466" i="10"/>
  <c r="H470" i="10"/>
  <c r="H474" i="10"/>
  <c r="H478" i="10"/>
  <c r="H482" i="10"/>
  <c r="H486" i="10"/>
  <c r="H490" i="10"/>
  <c r="H494" i="10"/>
  <c r="H13" i="10"/>
  <c r="H17" i="10"/>
  <c r="H21" i="10"/>
  <c r="H25" i="10"/>
  <c r="H29" i="10"/>
  <c r="H33" i="10"/>
  <c r="H37" i="10"/>
  <c r="H41" i="10"/>
  <c r="H45" i="10"/>
  <c r="H49" i="10"/>
  <c r="H53" i="10"/>
  <c r="H57" i="10"/>
  <c r="H61" i="10"/>
  <c r="H65" i="10"/>
  <c r="H69" i="10"/>
  <c r="H73" i="10"/>
  <c r="H77" i="10"/>
  <c r="H81" i="10"/>
  <c r="H85" i="10"/>
  <c r="H89" i="10"/>
  <c r="H93" i="10"/>
  <c r="H97" i="10"/>
  <c r="H101" i="10"/>
  <c r="H105" i="10"/>
  <c r="H109" i="10"/>
  <c r="H113" i="10"/>
  <c r="H117" i="10"/>
  <c r="H121" i="10"/>
  <c r="H125" i="10"/>
  <c r="H129" i="10"/>
  <c r="H133" i="10"/>
  <c r="H137" i="10"/>
  <c r="H141" i="10"/>
  <c r="H145" i="10"/>
  <c r="H149" i="10"/>
  <c r="H153" i="10"/>
  <c r="H157" i="10"/>
  <c r="H161" i="10"/>
  <c r="H165" i="10"/>
  <c r="H169" i="10"/>
  <c r="H173" i="10"/>
  <c r="H177" i="10"/>
  <c r="H181" i="10"/>
  <c r="H185" i="10"/>
  <c r="H189" i="10"/>
  <c r="H193" i="10"/>
  <c r="H197" i="10"/>
  <c r="H201" i="10"/>
  <c r="H205" i="10"/>
  <c r="H209" i="10"/>
  <c r="H213" i="10"/>
  <c r="H217" i="10"/>
  <c r="H220" i="10"/>
  <c r="H224" i="10"/>
  <c r="H228" i="10"/>
  <c r="H232" i="10"/>
  <c r="H236" i="10"/>
  <c r="H240" i="10"/>
  <c r="H244" i="10"/>
  <c r="H248" i="10"/>
  <c r="H252" i="10"/>
  <c r="H256" i="10"/>
  <c r="H260" i="10"/>
  <c r="H264" i="10"/>
  <c r="H268" i="10"/>
  <c r="H272" i="10"/>
  <c r="H276" i="10"/>
  <c r="H280" i="10"/>
  <c r="H284" i="10"/>
  <c r="H288" i="10"/>
  <c r="H292" i="10"/>
  <c r="H296" i="10"/>
  <c r="H300" i="10"/>
  <c r="H304" i="10"/>
  <c r="H308" i="10"/>
  <c r="H312" i="10"/>
  <c r="H316" i="10"/>
  <c r="H320" i="10"/>
  <c r="H324" i="10"/>
  <c r="H328" i="10"/>
  <c r="H332" i="10"/>
  <c r="H336" i="10"/>
  <c r="H340" i="10"/>
  <c r="H344" i="10"/>
  <c r="H348" i="10"/>
  <c r="H352" i="10"/>
  <c r="H356" i="10"/>
  <c r="H360" i="10"/>
  <c r="H364" i="10"/>
  <c r="H368" i="10"/>
  <c r="H372" i="10"/>
  <c r="H376" i="10"/>
  <c r="H380" i="10"/>
  <c r="H384" i="10"/>
  <c r="H388" i="10"/>
  <c r="H392" i="10"/>
  <c r="H400" i="10"/>
  <c r="H404" i="10"/>
  <c r="H408" i="10"/>
  <c r="H412" i="10"/>
  <c r="H416" i="10"/>
  <c r="H420" i="10"/>
  <c r="H424" i="10"/>
  <c r="H428" i="10"/>
  <c r="H432" i="10"/>
  <c r="H436" i="10"/>
  <c r="H440" i="10"/>
  <c r="H444" i="10"/>
  <c r="H448" i="10"/>
  <c r="H452" i="10"/>
  <c r="H456" i="10"/>
  <c r="H460" i="10"/>
  <c r="H464" i="10"/>
  <c r="H468" i="10"/>
  <c r="H472" i="10"/>
  <c r="H476" i="10"/>
  <c r="H480" i="10"/>
  <c r="H484" i="10"/>
  <c r="H488" i="10"/>
  <c r="H492" i="10"/>
  <c r="H496" i="10"/>
  <c r="H500" i="10"/>
  <c r="H504" i="10"/>
  <c r="H508" i="10"/>
  <c r="H512" i="10"/>
  <c r="H516" i="10"/>
  <c r="H520" i="10"/>
  <c r="H524" i="10"/>
  <c r="H528" i="10"/>
  <c r="H532" i="10"/>
  <c r="H536" i="10"/>
  <c r="H540" i="10"/>
  <c r="H544" i="10"/>
  <c r="H548" i="10"/>
  <c r="H552" i="10"/>
  <c r="H556" i="10"/>
  <c r="H560" i="10"/>
  <c r="H564" i="10"/>
  <c r="H568" i="10"/>
  <c r="H572" i="10"/>
  <c r="H576" i="10"/>
  <c r="H580" i="10"/>
  <c r="H584" i="10"/>
  <c r="H588" i="10"/>
  <c r="H592" i="10"/>
  <c r="H596" i="10"/>
  <c r="H600" i="10"/>
  <c r="H604" i="10"/>
  <c r="H608" i="10"/>
  <c r="H612" i="10"/>
  <c r="H616" i="10"/>
  <c r="H620" i="10"/>
  <c r="H624" i="10"/>
  <c r="H628" i="10"/>
  <c r="H632" i="10"/>
  <c r="H636" i="10"/>
  <c r="H640" i="10"/>
  <c r="H644" i="10"/>
  <c r="H647" i="10"/>
  <c r="H651" i="10"/>
  <c r="H655" i="10"/>
  <c r="H659" i="10"/>
  <c r="H663" i="10"/>
  <c r="H667" i="10"/>
  <c r="H671" i="10"/>
  <c r="H675" i="10"/>
  <c r="H679" i="10"/>
  <c r="H683" i="10"/>
  <c r="H687" i="10"/>
  <c r="H691" i="10"/>
  <c r="H695" i="10"/>
  <c r="H498" i="10"/>
  <c r="H502" i="10"/>
  <c r="H506" i="10"/>
  <c r="H510" i="10"/>
  <c r="H514" i="10"/>
  <c r="H518" i="10"/>
  <c r="H522" i="10"/>
  <c r="H526" i="10"/>
  <c r="H530" i="10"/>
  <c r="H534" i="10"/>
  <c r="H538" i="10"/>
  <c r="H542" i="10"/>
  <c r="H546" i="10"/>
  <c r="H550" i="10"/>
  <c r="H554" i="10"/>
  <c r="H558" i="10"/>
  <c r="H562" i="10"/>
  <c r="H566" i="10"/>
  <c r="H570" i="10"/>
  <c r="H574" i="10"/>
  <c r="H578" i="10"/>
  <c r="H582" i="10"/>
  <c r="H586" i="10"/>
  <c r="H590" i="10"/>
  <c r="H594" i="10"/>
  <c r="H598" i="10"/>
  <c r="H602" i="10"/>
  <c r="H606" i="10"/>
  <c r="H610" i="10"/>
  <c r="H614" i="10"/>
  <c r="H618" i="10"/>
  <c r="H622" i="10"/>
  <c r="H626" i="10"/>
  <c r="H630" i="10"/>
  <c r="H634" i="10"/>
  <c r="H638" i="10"/>
  <c r="H642" i="10"/>
  <c r="H646" i="10"/>
  <c r="H649" i="10"/>
  <c r="H653" i="10"/>
  <c r="H657" i="10"/>
  <c r="H661" i="10"/>
  <c r="H665" i="10"/>
  <c r="H669" i="10"/>
  <c r="H673" i="10"/>
  <c r="H677" i="10"/>
  <c r="H681" i="10"/>
  <c r="H685" i="10"/>
  <c r="H689" i="10"/>
  <c r="H693" i="10"/>
  <c r="H6" i="10"/>
  <c r="Q393" i="33" l="1"/>
  <c r="P392" i="33"/>
  <c r="F9" i="10"/>
  <c r="F7" i="10"/>
  <c r="F11" i="10"/>
  <c r="F14" i="10"/>
  <c r="F18" i="10"/>
  <c r="F22" i="10"/>
  <c r="F26" i="10"/>
  <c r="F30" i="10"/>
  <c r="F34" i="10"/>
  <c r="F38" i="10"/>
  <c r="F42" i="10"/>
  <c r="F46" i="10"/>
  <c r="F50" i="10"/>
  <c r="F54" i="10"/>
  <c r="F58" i="10"/>
  <c r="F62" i="10"/>
  <c r="F66" i="10"/>
  <c r="F70" i="10"/>
  <c r="F74" i="10"/>
  <c r="F78" i="10"/>
  <c r="F82" i="10"/>
  <c r="F86" i="10"/>
  <c r="F90" i="10"/>
  <c r="F94" i="10"/>
  <c r="F98" i="10"/>
  <c r="F102" i="10"/>
  <c r="F106" i="10"/>
  <c r="F110" i="10"/>
  <c r="F114" i="10"/>
  <c r="F118" i="10"/>
  <c r="F122" i="10"/>
  <c r="F126" i="10"/>
  <c r="F16" i="10"/>
  <c r="F20" i="10"/>
  <c r="F24" i="10"/>
  <c r="F28" i="10"/>
  <c r="F32" i="10"/>
  <c r="F36" i="10"/>
  <c r="F40" i="10"/>
  <c r="F44" i="10"/>
  <c r="F48" i="10"/>
  <c r="F52" i="10"/>
  <c r="F56" i="10"/>
  <c r="F60" i="10"/>
  <c r="F64" i="10"/>
  <c r="F68" i="10"/>
  <c r="F72" i="10"/>
  <c r="F76" i="10"/>
  <c r="F80" i="10"/>
  <c r="F84" i="10"/>
  <c r="F88" i="10"/>
  <c r="F92" i="10"/>
  <c r="F96" i="10"/>
  <c r="F100" i="10"/>
  <c r="F104" i="10"/>
  <c r="F108" i="10"/>
  <c r="F112" i="10"/>
  <c r="F116" i="10"/>
  <c r="F120" i="10"/>
  <c r="F128" i="10"/>
  <c r="F132" i="10"/>
  <c r="F136" i="10"/>
  <c r="F140" i="10"/>
  <c r="F144" i="10"/>
  <c r="F148" i="10"/>
  <c r="F152" i="10"/>
  <c r="F156" i="10"/>
  <c r="F160" i="10"/>
  <c r="F164" i="10"/>
  <c r="F168" i="10"/>
  <c r="F172" i="10"/>
  <c r="F176" i="10"/>
  <c r="F180" i="10"/>
  <c r="F184" i="10"/>
  <c r="F188" i="10"/>
  <c r="F192" i="10"/>
  <c r="F196" i="10"/>
  <c r="F200" i="10"/>
  <c r="F204" i="10"/>
  <c r="F208" i="10"/>
  <c r="F212" i="10"/>
  <c r="F216" i="10"/>
  <c r="F223" i="10"/>
  <c r="F227" i="10"/>
  <c r="F231" i="10"/>
  <c r="F235" i="10"/>
  <c r="F239" i="10"/>
  <c r="F243" i="10"/>
  <c r="F247" i="10"/>
  <c r="F251" i="10"/>
  <c r="F255" i="10"/>
  <c r="F259" i="10"/>
  <c r="F263" i="10"/>
  <c r="F267" i="10"/>
  <c r="F271" i="10"/>
  <c r="F275" i="10"/>
  <c r="F279" i="10"/>
  <c r="F283" i="10"/>
  <c r="F124" i="10"/>
  <c r="F130" i="10"/>
  <c r="F134" i="10"/>
  <c r="F138" i="10"/>
  <c r="F142" i="10"/>
  <c r="F146" i="10"/>
  <c r="F150" i="10"/>
  <c r="F154" i="10"/>
  <c r="F158" i="10"/>
  <c r="F162" i="10"/>
  <c r="F166" i="10"/>
  <c r="F170" i="10"/>
  <c r="F174" i="10"/>
  <c r="F178" i="10"/>
  <c r="F182" i="10"/>
  <c r="F186" i="10"/>
  <c r="F190" i="10"/>
  <c r="F194" i="10"/>
  <c r="F198" i="10"/>
  <c r="F202" i="10"/>
  <c r="F206" i="10"/>
  <c r="F210" i="10"/>
  <c r="F214" i="10"/>
  <c r="F218" i="10"/>
  <c r="F221" i="10"/>
  <c r="F225" i="10"/>
  <c r="F229" i="10"/>
  <c r="F233" i="10"/>
  <c r="F237" i="10"/>
  <c r="F241" i="10"/>
  <c r="F245" i="10"/>
  <c r="F249" i="10"/>
  <c r="F253" i="10"/>
  <c r="F257" i="10"/>
  <c r="F261" i="10"/>
  <c r="F265" i="10"/>
  <c r="F269" i="10"/>
  <c r="F289" i="10"/>
  <c r="F293" i="10"/>
  <c r="F297" i="10"/>
  <c r="F301" i="10"/>
  <c r="F305" i="10"/>
  <c r="F309" i="10"/>
  <c r="F313" i="10"/>
  <c r="F317" i="10"/>
  <c r="F321" i="10"/>
  <c r="F325" i="10"/>
  <c r="F329" i="10"/>
  <c r="F333" i="10"/>
  <c r="F337" i="10"/>
  <c r="F341" i="10"/>
  <c r="F345" i="10"/>
  <c r="F349" i="10"/>
  <c r="F353" i="10"/>
  <c r="F357" i="10"/>
  <c r="F361" i="10"/>
  <c r="F365" i="10"/>
  <c r="F369" i="10"/>
  <c r="F373" i="10"/>
  <c r="F377" i="10"/>
  <c r="F381" i="10"/>
  <c r="F385" i="10"/>
  <c r="F389" i="10"/>
  <c r="F393" i="10"/>
  <c r="F397" i="10"/>
  <c r="F401" i="10"/>
  <c r="F405" i="10"/>
  <c r="F409" i="10"/>
  <c r="F413" i="10"/>
  <c r="F417" i="10"/>
  <c r="F421" i="10"/>
  <c r="F425" i="10"/>
  <c r="F429" i="10"/>
  <c r="F433" i="10"/>
  <c r="F437" i="10"/>
  <c r="F441" i="10"/>
  <c r="F445" i="10"/>
  <c r="F273" i="10"/>
  <c r="F277" i="10"/>
  <c r="F281" i="10"/>
  <c r="F285" i="10"/>
  <c r="F287" i="10"/>
  <c r="F291" i="10"/>
  <c r="F295" i="10"/>
  <c r="F299" i="10"/>
  <c r="F303" i="10"/>
  <c r="F307" i="10"/>
  <c r="F311" i="10"/>
  <c r="F315" i="10"/>
  <c r="F319" i="10"/>
  <c r="F323" i="10"/>
  <c r="F327" i="10"/>
  <c r="F331" i="10"/>
  <c r="F335" i="10"/>
  <c r="F339" i="10"/>
  <c r="F343" i="10"/>
  <c r="F347" i="10"/>
  <c r="F351" i="10"/>
  <c r="F355" i="10"/>
  <c r="F359" i="10"/>
  <c r="F363" i="10"/>
  <c r="F367" i="10"/>
  <c r="F371" i="10"/>
  <c r="F375" i="10"/>
  <c r="F379" i="10"/>
  <c r="F383" i="10"/>
  <c r="F387" i="10"/>
  <c r="F391" i="10"/>
  <c r="F395" i="10"/>
  <c r="F399" i="10"/>
  <c r="F403" i="10"/>
  <c r="F407" i="10"/>
  <c r="F411" i="10"/>
  <c r="F415" i="10"/>
  <c r="F419" i="10"/>
  <c r="F423" i="10"/>
  <c r="F427" i="10"/>
  <c r="F431" i="10"/>
  <c r="F435" i="10"/>
  <c r="F439" i="10"/>
  <c r="F443" i="10"/>
  <c r="F447" i="10"/>
  <c r="F451" i="10"/>
  <c r="F449" i="10"/>
  <c r="F455" i="10"/>
  <c r="F459" i="10"/>
  <c r="F463" i="10"/>
  <c r="F467" i="10"/>
  <c r="F471" i="10"/>
  <c r="F475" i="10"/>
  <c r="F479" i="10"/>
  <c r="F483" i="10"/>
  <c r="F487" i="10"/>
  <c r="F491" i="10"/>
  <c r="F495" i="10"/>
  <c r="F499" i="10"/>
  <c r="F503" i="10"/>
  <c r="F507" i="10"/>
  <c r="F511" i="10"/>
  <c r="F515" i="10"/>
  <c r="F519" i="10"/>
  <c r="F523" i="10"/>
  <c r="F527" i="10"/>
  <c r="F531" i="10"/>
  <c r="F535" i="10"/>
  <c r="F539" i="10"/>
  <c r="F543" i="10"/>
  <c r="F547" i="10"/>
  <c r="F551" i="10"/>
  <c r="F555" i="10"/>
  <c r="F559" i="10"/>
  <c r="F563" i="10"/>
  <c r="F567" i="10"/>
  <c r="F571" i="10"/>
  <c r="F575" i="10"/>
  <c r="F579" i="10"/>
  <c r="F583" i="10"/>
  <c r="F587" i="10"/>
  <c r="F591" i="10"/>
  <c r="F595" i="10"/>
  <c r="F599" i="10"/>
  <c r="F603" i="10"/>
  <c r="F607" i="10"/>
  <c r="F611" i="10"/>
  <c r="F615" i="10"/>
  <c r="F619" i="10"/>
  <c r="F623" i="10"/>
  <c r="F627" i="10"/>
  <c r="F631" i="10"/>
  <c r="F635" i="10"/>
  <c r="F639" i="10"/>
  <c r="F643" i="10"/>
  <c r="F650" i="10"/>
  <c r="F654" i="10"/>
  <c r="F658" i="10"/>
  <c r="F662" i="10"/>
  <c r="F664" i="10"/>
  <c r="F666" i="10"/>
  <c r="F670" i="10"/>
  <c r="F674" i="10"/>
  <c r="F678" i="10"/>
  <c r="F682" i="10"/>
  <c r="F686" i="10"/>
  <c r="F690" i="10"/>
  <c r="F694" i="10"/>
  <c r="F8" i="10"/>
  <c r="F12" i="10"/>
  <c r="F453" i="10"/>
  <c r="F457" i="10"/>
  <c r="F461" i="10"/>
  <c r="F465" i="10"/>
  <c r="F469" i="10"/>
  <c r="F473" i="10"/>
  <c r="F477" i="10"/>
  <c r="F481" i="10"/>
  <c r="F485" i="10"/>
  <c r="F489" i="10"/>
  <c r="F493" i="10"/>
  <c r="F497" i="10"/>
  <c r="F501" i="10"/>
  <c r="F505" i="10"/>
  <c r="F509" i="10"/>
  <c r="F513" i="10"/>
  <c r="F517" i="10"/>
  <c r="F521" i="10"/>
  <c r="F525" i="10"/>
  <c r="F529" i="10"/>
  <c r="F533" i="10"/>
  <c r="F537" i="10"/>
  <c r="F541" i="10"/>
  <c r="F545" i="10"/>
  <c r="F549" i="10"/>
  <c r="F553" i="10"/>
  <c r="F557" i="10"/>
  <c r="F561" i="10"/>
  <c r="F565" i="10"/>
  <c r="F569" i="10"/>
  <c r="F573" i="10"/>
  <c r="F577" i="10"/>
  <c r="F581" i="10"/>
  <c r="F585" i="10"/>
  <c r="F589" i="10"/>
  <c r="F593" i="10"/>
  <c r="F597" i="10"/>
  <c r="F601" i="10"/>
  <c r="F605" i="10"/>
  <c r="F609" i="10"/>
  <c r="F613" i="10"/>
  <c r="F617" i="10"/>
  <c r="F621" i="10"/>
  <c r="F625" i="10"/>
  <c r="F629" i="10"/>
  <c r="F633" i="10"/>
  <c r="F637" i="10"/>
  <c r="F641" i="10"/>
  <c r="F645" i="10"/>
  <c r="F648" i="10"/>
  <c r="F652" i="10"/>
  <c r="F656" i="10"/>
  <c r="F660" i="10"/>
  <c r="F668" i="10"/>
  <c r="F672" i="10"/>
  <c r="F676" i="10"/>
  <c r="F680" i="10"/>
  <c r="F684" i="10"/>
  <c r="F688" i="10"/>
  <c r="F692" i="10"/>
  <c r="F696" i="10"/>
  <c r="F10" i="10"/>
  <c r="F13" i="10"/>
  <c r="F17" i="10"/>
  <c r="F21" i="10"/>
  <c r="F25" i="10"/>
  <c r="F29" i="10"/>
  <c r="F33" i="10"/>
  <c r="F37" i="10"/>
  <c r="F41" i="10"/>
  <c r="F45" i="10"/>
  <c r="F49" i="10"/>
  <c r="F53" i="10"/>
  <c r="F57" i="10"/>
  <c r="F61" i="10"/>
  <c r="F65" i="10"/>
  <c r="F69" i="10"/>
  <c r="F73" i="10"/>
  <c r="F77" i="10"/>
  <c r="F81" i="10"/>
  <c r="F85" i="10"/>
  <c r="F89" i="10"/>
  <c r="F93" i="10"/>
  <c r="F97" i="10"/>
  <c r="F101" i="10"/>
  <c r="F105" i="10"/>
  <c r="F109" i="10"/>
  <c r="F113" i="10"/>
  <c r="F117" i="10"/>
  <c r="F121" i="10"/>
  <c r="F125" i="10"/>
  <c r="F129" i="10"/>
  <c r="F133" i="10"/>
  <c r="F137" i="10"/>
  <c r="F141" i="10"/>
  <c r="F145" i="10"/>
  <c r="F149" i="10"/>
  <c r="F153" i="10"/>
  <c r="F157" i="10"/>
  <c r="F161" i="10"/>
  <c r="F165" i="10"/>
  <c r="F169" i="10"/>
  <c r="F173" i="10"/>
  <c r="F177" i="10"/>
  <c r="F181" i="10"/>
  <c r="F185" i="10"/>
  <c r="F189" i="10"/>
  <c r="F193" i="10"/>
  <c r="F197" i="10"/>
  <c r="F201" i="10"/>
  <c r="F205" i="10"/>
  <c r="F209" i="10"/>
  <c r="F213" i="10"/>
  <c r="F217" i="10"/>
  <c r="F220" i="10"/>
  <c r="F224" i="10"/>
  <c r="F228" i="10"/>
  <c r="F232" i="10"/>
  <c r="F236" i="10"/>
  <c r="F240" i="10"/>
  <c r="F244" i="10"/>
  <c r="F248" i="10"/>
  <c r="F252" i="10"/>
  <c r="F256" i="10"/>
  <c r="F260" i="10"/>
  <c r="F264" i="10"/>
  <c r="F268" i="10"/>
  <c r="F272" i="10"/>
  <c r="F276" i="10"/>
  <c r="F280" i="10"/>
  <c r="F284" i="10"/>
  <c r="F288" i="10"/>
  <c r="F292" i="10"/>
  <c r="F296" i="10"/>
  <c r="F300" i="10"/>
  <c r="F304" i="10"/>
  <c r="F308" i="10"/>
  <c r="F312" i="10"/>
  <c r="F316" i="10"/>
  <c r="F320" i="10"/>
  <c r="F324" i="10"/>
  <c r="F328" i="10"/>
  <c r="F332" i="10"/>
  <c r="F336" i="10"/>
  <c r="F340" i="10"/>
  <c r="F344" i="10"/>
  <c r="F348" i="10"/>
  <c r="F352" i="10"/>
  <c r="F356" i="10"/>
  <c r="F360" i="10"/>
  <c r="F364" i="10"/>
  <c r="F368" i="10"/>
  <c r="F372" i="10"/>
  <c r="F376" i="10"/>
  <c r="F380" i="10"/>
  <c r="F384" i="10"/>
  <c r="F388" i="10"/>
  <c r="F392" i="10"/>
  <c r="F396" i="10"/>
  <c r="F400" i="10"/>
  <c r="F404" i="10"/>
  <c r="F408" i="10"/>
  <c r="F412" i="10"/>
  <c r="F416" i="10"/>
  <c r="F420" i="10"/>
  <c r="F424" i="10"/>
  <c r="F428" i="10"/>
  <c r="F432" i="10"/>
  <c r="F436" i="10"/>
  <c r="F440" i="10"/>
  <c r="F444" i="10"/>
  <c r="F448" i="10"/>
  <c r="F452" i="10"/>
  <c r="F456" i="10"/>
  <c r="F460" i="10"/>
  <c r="F464" i="10"/>
  <c r="F468" i="10"/>
  <c r="F472" i="10"/>
  <c r="F476" i="10"/>
  <c r="F480" i="10"/>
  <c r="F484" i="10"/>
  <c r="F488" i="10"/>
  <c r="F492" i="10"/>
  <c r="F15" i="10"/>
  <c r="F19" i="10"/>
  <c r="F23" i="10"/>
  <c r="F27" i="10"/>
  <c r="F31" i="10"/>
  <c r="F35" i="10"/>
  <c r="F39" i="10"/>
  <c r="F43" i="10"/>
  <c r="F47" i="10"/>
  <c r="F51" i="10"/>
  <c r="F55" i="10"/>
  <c r="F59" i="10"/>
  <c r="F63" i="10"/>
  <c r="F67" i="10"/>
  <c r="F71" i="10"/>
  <c r="F75" i="10"/>
  <c r="F79" i="10"/>
  <c r="F83" i="10"/>
  <c r="F87" i="10"/>
  <c r="F91" i="10"/>
  <c r="F95" i="10"/>
  <c r="F99" i="10"/>
  <c r="F103" i="10"/>
  <c r="F107" i="10"/>
  <c r="F111" i="10"/>
  <c r="F115" i="10"/>
  <c r="F119" i="10"/>
  <c r="F123" i="10"/>
  <c r="F127" i="10"/>
  <c r="F131" i="10"/>
  <c r="F135" i="10"/>
  <c r="F139" i="10"/>
  <c r="F143" i="10"/>
  <c r="F147" i="10"/>
  <c r="F151" i="10"/>
  <c r="F155" i="10"/>
  <c r="F159" i="10"/>
  <c r="F163" i="10"/>
  <c r="F167" i="10"/>
  <c r="F171" i="10"/>
  <c r="F175" i="10"/>
  <c r="F179" i="10"/>
  <c r="F183" i="10"/>
  <c r="F187" i="10"/>
  <c r="F191" i="10"/>
  <c r="F195" i="10"/>
  <c r="F199" i="10"/>
  <c r="F203" i="10"/>
  <c r="F207" i="10"/>
  <c r="F211" i="10"/>
  <c r="F215" i="10"/>
  <c r="F219" i="10"/>
  <c r="F222" i="10"/>
  <c r="F226" i="10"/>
  <c r="F230" i="10"/>
  <c r="F234" i="10"/>
  <c r="F238" i="10"/>
  <c r="F242" i="10"/>
  <c r="F246" i="10"/>
  <c r="F250" i="10"/>
  <c r="F254" i="10"/>
  <c r="F258" i="10"/>
  <c r="F262" i="10"/>
  <c r="F266" i="10"/>
  <c r="F270" i="10"/>
  <c r="F274" i="10"/>
  <c r="F278" i="10"/>
  <c r="F282" i="10"/>
  <c r="F286" i="10"/>
  <c r="F290" i="10"/>
  <c r="F294" i="10"/>
  <c r="F298" i="10"/>
  <c r="F302" i="10"/>
  <c r="F306" i="10"/>
  <c r="F310" i="10"/>
  <c r="F314" i="10"/>
  <c r="F318" i="10"/>
  <c r="F322" i="10"/>
  <c r="F326" i="10"/>
  <c r="F330" i="10"/>
  <c r="F334" i="10"/>
  <c r="F338" i="10"/>
  <c r="F342" i="10"/>
  <c r="F346" i="10"/>
  <c r="F350" i="10"/>
  <c r="F354" i="10"/>
  <c r="F358" i="10"/>
  <c r="F362" i="10"/>
  <c r="F366" i="10"/>
  <c r="F370" i="10"/>
  <c r="F374" i="10"/>
  <c r="F378" i="10"/>
  <c r="F382" i="10"/>
  <c r="F386" i="10"/>
  <c r="F390" i="10"/>
  <c r="F394" i="10"/>
  <c r="F398" i="10"/>
  <c r="F402" i="10"/>
  <c r="F406" i="10"/>
  <c r="F410" i="10"/>
  <c r="F414" i="10"/>
  <c r="F418" i="10"/>
  <c r="F422" i="10"/>
  <c r="F426" i="10"/>
  <c r="F430" i="10"/>
  <c r="F434" i="10"/>
  <c r="F438" i="10"/>
  <c r="F442" i="10"/>
  <c r="F446" i="10"/>
  <c r="F450" i="10"/>
  <c r="F454" i="10"/>
  <c r="F458" i="10"/>
  <c r="F462" i="10"/>
  <c r="F466" i="10"/>
  <c r="F470" i="10"/>
  <c r="F474" i="10"/>
  <c r="F478" i="10"/>
  <c r="F482" i="10"/>
  <c r="F486" i="10"/>
  <c r="F498" i="10"/>
  <c r="F502" i="10"/>
  <c r="F506" i="10"/>
  <c r="F510" i="10"/>
  <c r="F514" i="10"/>
  <c r="F518" i="10"/>
  <c r="F522" i="10"/>
  <c r="F526" i="10"/>
  <c r="F530" i="10"/>
  <c r="F534" i="10"/>
  <c r="F538" i="10"/>
  <c r="F542" i="10"/>
  <c r="F546" i="10"/>
  <c r="F550" i="10"/>
  <c r="F554" i="10"/>
  <c r="F558" i="10"/>
  <c r="F562" i="10"/>
  <c r="F566" i="10"/>
  <c r="F570" i="10"/>
  <c r="F574" i="10"/>
  <c r="F578" i="10"/>
  <c r="F582" i="10"/>
  <c r="F586" i="10"/>
  <c r="F590" i="10"/>
  <c r="F594" i="10"/>
  <c r="F598" i="10"/>
  <c r="F602" i="10"/>
  <c r="F606" i="10"/>
  <c r="F610" i="10"/>
  <c r="F614" i="10"/>
  <c r="F618" i="10"/>
  <c r="F622" i="10"/>
  <c r="F626" i="10"/>
  <c r="F630" i="10"/>
  <c r="F634" i="10"/>
  <c r="F638" i="10"/>
  <c r="F642" i="10"/>
  <c r="F646" i="10"/>
  <c r="F649" i="10"/>
  <c r="F653" i="10"/>
  <c r="F657" i="10"/>
  <c r="F661" i="10"/>
  <c r="F665" i="10"/>
  <c r="F669" i="10"/>
  <c r="F673" i="10"/>
  <c r="F677" i="10"/>
  <c r="F681" i="10"/>
  <c r="F685" i="10"/>
  <c r="F689" i="10"/>
  <c r="F693" i="10"/>
  <c r="F490" i="10"/>
  <c r="F494" i="10"/>
  <c r="F496" i="10"/>
  <c r="F500" i="10"/>
  <c r="F504" i="10"/>
  <c r="F508" i="10"/>
  <c r="F512" i="10"/>
  <c r="F516" i="10"/>
  <c r="F520" i="10"/>
  <c r="F524" i="10"/>
  <c r="F528" i="10"/>
  <c r="F532" i="10"/>
  <c r="F536" i="10"/>
  <c r="F540" i="10"/>
  <c r="F544" i="10"/>
  <c r="F548" i="10"/>
  <c r="F552" i="10"/>
  <c r="F556" i="10"/>
  <c r="F560" i="10"/>
  <c r="F564" i="10"/>
  <c r="F568" i="10"/>
  <c r="F572" i="10"/>
  <c r="F576" i="10"/>
  <c r="F580" i="10"/>
  <c r="F584" i="10"/>
  <c r="F588" i="10"/>
  <c r="F592" i="10"/>
  <c r="F596" i="10"/>
  <c r="F600" i="10"/>
  <c r="F604" i="10"/>
  <c r="F608" i="10"/>
  <c r="F612" i="10"/>
  <c r="F616" i="10"/>
  <c r="F620" i="10"/>
  <c r="F624" i="10"/>
  <c r="F628" i="10"/>
  <c r="F632" i="10"/>
  <c r="F636" i="10"/>
  <c r="F640" i="10"/>
  <c r="F644" i="10"/>
  <c r="F647" i="10"/>
  <c r="F651" i="10"/>
  <c r="F655" i="10"/>
  <c r="F659" i="10"/>
  <c r="F663" i="10"/>
  <c r="F667" i="10"/>
  <c r="F671" i="10"/>
  <c r="F675" i="10"/>
  <c r="F679" i="10"/>
  <c r="F683" i="10"/>
  <c r="F687" i="10"/>
  <c r="F691" i="10"/>
  <c r="F695" i="10"/>
  <c r="F6" i="10"/>
  <c r="P393" i="33" l="1"/>
  <c r="Q394" i="33"/>
  <c r="P394" i="33" l="1"/>
  <c r="Q395" i="33"/>
  <c r="P395" i="33" l="1"/>
  <c r="Q396" i="33"/>
  <c r="Q397" i="33" l="1"/>
  <c r="P396" i="33"/>
  <c r="P397" i="33" l="1"/>
  <c r="Q398" i="33"/>
  <c r="P398" i="33" l="1"/>
  <c r="Q399" i="33"/>
  <c r="P399" i="33" l="1"/>
  <c r="Q400" i="33"/>
  <c r="P400" i="33" l="1"/>
  <c r="Q401" i="33"/>
  <c r="Q402" i="33" l="1"/>
  <c r="P401" i="33"/>
  <c r="P402" i="33" l="1"/>
  <c r="Q403" i="33"/>
  <c r="P403" i="33" l="1"/>
  <c r="Q404" i="33"/>
  <c r="P404" i="33" l="1"/>
  <c r="Q405" i="33"/>
  <c r="P405" i="33" l="1"/>
  <c r="Q406" i="33"/>
  <c r="P406" i="33" l="1"/>
  <c r="Q407" i="33"/>
  <c r="Q408" i="33" l="1"/>
  <c r="P407" i="33"/>
  <c r="Q409" i="33" l="1"/>
  <c r="P408" i="33"/>
  <c r="Q410" i="33" l="1"/>
  <c r="P409" i="33"/>
  <c r="Q411" i="33" l="1"/>
  <c r="P410" i="33"/>
  <c r="Q412" i="33" l="1"/>
  <c r="P411" i="33"/>
  <c r="P412" i="33" l="1"/>
  <c r="Q413" i="33"/>
  <c r="P413" i="33" l="1"/>
  <c r="Q414" i="33"/>
  <c r="P414" i="33" l="1"/>
  <c r="Q415" i="33"/>
  <c r="P415" i="33" l="1"/>
  <c r="Q416" i="33"/>
  <c r="P416" i="33" l="1"/>
  <c r="Q417" i="33"/>
  <c r="P417" i="33" l="1"/>
  <c r="Q418" i="33"/>
  <c r="Q419" i="33" l="1"/>
  <c r="P418" i="33"/>
  <c r="P419" i="33" l="1"/>
  <c r="Q420" i="33"/>
  <c r="P420" i="33" l="1"/>
  <c r="Q421" i="33"/>
  <c r="Q422" i="33" l="1"/>
  <c r="P421" i="33"/>
  <c r="Q423" i="33" l="1"/>
  <c r="P422" i="33"/>
  <c r="Q424" i="33" l="1"/>
  <c r="P423" i="33"/>
  <c r="P424" i="33" l="1"/>
  <c r="Q425" i="33"/>
  <c r="Q426" i="33" l="1"/>
  <c r="P425" i="33"/>
  <c r="P426" i="33" l="1"/>
  <c r="Q427" i="33"/>
  <c r="P427" i="33" l="1"/>
  <c r="Q428" i="33"/>
  <c r="Q429" i="33" l="1"/>
  <c r="P428" i="33"/>
  <c r="Q430" i="33" l="1"/>
  <c r="P429" i="33"/>
  <c r="Q431" i="33" l="1"/>
  <c r="P430" i="33"/>
  <c r="Q432" i="33" l="1"/>
  <c r="P431" i="33"/>
  <c r="P432" i="33" l="1"/>
  <c r="Q433" i="33"/>
  <c r="P433" i="33" l="1"/>
  <c r="Q434" i="33"/>
  <c r="P434" i="33" l="1"/>
  <c r="Q435" i="33"/>
  <c r="P435" i="33" l="1"/>
  <c r="Q436" i="33"/>
  <c r="P436" i="33" l="1"/>
  <c r="Q437" i="33"/>
  <c r="P437" i="33" l="1"/>
  <c r="Q438" i="33"/>
  <c r="P438" i="33" l="1"/>
  <c r="Q439" i="33"/>
  <c r="Q440" i="33" l="1"/>
  <c r="P439" i="33"/>
  <c r="P440" i="33" l="1"/>
  <c r="Q441" i="33"/>
  <c r="P441" i="33" l="1"/>
  <c r="Q442" i="33"/>
  <c r="P442" i="33" l="1"/>
  <c r="Q443" i="33"/>
  <c r="P443" i="33" l="1"/>
  <c r="Q444" i="33"/>
  <c r="P444" i="33" l="1"/>
  <c r="Q445" i="33"/>
  <c r="P445" i="33" l="1"/>
  <c r="Q446" i="33"/>
  <c r="P446" i="33" l="1"/>
</calcChain>
</file>

<file path=xl/comments1.xml><?xml version="1.0" encoding="utf-8"?>
<comments xmlns="http://schemas.openxmlformats.org/spreadsheetml/2006/main">
  <authors>
    <author>rparikh</author>
  </authors>
  <commentList>
    <comment ref="D65" authorId="0">
      <text>
        <r>
          <rPr>
            <b/>
            <sz val="8"/>
            <color indexed="81"/>
            <rFont val="Tahoma"/>
            <family val="2"/>
          </rPr>
          <t>rparikh:</t>
        </r>
        <r>
          <rPr>
            <sz val="8"/>
            <color indexed="81"/>
            <rFont val="Tahoma"/>
            <family val="2"/>
          </rPr>
          <t xml:space="preserve">
Emission Standards applicable to emergency engines between 25 HP and 130 Hp in terms of Nox + HC</t>
        </r>
      </text>
    </comment>
  </commentList>
</comments>
</file>

<file path=xl/sharedStrings.xml><?xml version="1.0" encoding="utf-8"?>
<sst xmlns="http://schemas.openxmlformats.org/spreadsheetml/2006/main" count="12191" uniqueCount="1675">
  <si>
    <t>SCC</t>
  </si>
  <si>
    <t>Description</t>
  </si>
  <si>
    <t>FIPS</t>
  </si>
  <si>
    <t>STFIPs</t>
  </si>
  <si>
    <t>Condensate tank flaring</t>
  </si>
  <si>
    <t>Large condensate tanks</t>
  </si>
  <si>
    <t>Small condensate tanks</t>
  </si>
  <si>
    <t>Workover rigs</t>
  </si>
  <si>
    <t>Gas well - tanks, controlled</t>
  </si>
  <si>
    <t>2310030220</t>
  </si>
  <si>
    <t>Gas well - tanks, uncontrolled</t>
  </si>
  <si>
    <t>2310030210</t>
  </si>
  <si>
    <t>CBM pump engines</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</si>
  <si>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</si>
  <si>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</si>
  <si>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</si>
  <si>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</si>
  <si>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</si>
  <si>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</si>
  <si>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</si>
  <si>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</si>
  <si>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</si>
  <si>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</si>
  <si>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</si>
  <si>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</si>
  <si>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</si>
  <si>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Gas well - fugitivies</t>
  </si>
  <si>
    <t>2310020700</t>
  </si>
  <si>
    <t>Compressor engines</t>
  </si>
  <si>
    <t>2310020600</t>
  </si>
  <si>
    <t>Oil well - truck loading</t>
  </si>
  <si>
    <t>2310010800</t>
  </si>
  <si>
    <t>Oil well - fugitives</t>
  </si>
  <si>
    <t>2310010700</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</si>
  <si>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</si>
  <si>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</si>
  <si>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</si>
  <si>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</si>
  <si>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</si>
  <si>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</si>
  <si>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</si>
  <si>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</si>
  <si>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</si>
  <si>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</si>
  <si>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</si>
  <si>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</si>
  <si>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</si>
  <si>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</si>
  <si>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</si>
  <si>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Venting - initial completions</t>
  </si>
  <si>
    <t>Venting - recompletions</t>
  </si>
  <si>
    <t>Venting - blowdowns</t>
  </si>
  <si>
    <t>Heaters</t>
  </si>
  <si>
    <t>Drill Rigs</t>
  </si>
  <si>
    <t>2310000230</t>
  </si>
  <si>
    <t>2310000100</t>
  </si>
  <si>
    <t>2310000800</t>
  </si>
  <si>
    <t>2310003100</t>
  </si>
  <si>
    <t>2310000300</t>
  </si>
  <si>
    <t>2310003200</t>
  </si>
  <si>
    <t>2310000700</t>
  </si>
  <si>
    <t>2310001610</t>
  </si>
  <si>
    <t>2310001620</t>
  </si>
  <si>
    <t>2310001630</t>
  </si>
  <si>
    <t>WRAP Phase II - unused</t>
  </si>
  <si>
    <t>2310002210</t>
  </si>
  <si>
    <t>2310002220</t>
  </si>
  <si>
    <t>2310003300</t>
  </si>
  <si>
    <t>Spills</t>
  </si>
  <si>
    <t>NOx (tons/year)</t>
  </si>
  <si>
    <t>VOC (tons/year)</t>
  </si>
  <si>
    <t>CO (tons/year)</t>
  </si>
  <si>
    <t>SOx (tons/year)</t>
  </si>
  <si>
    <t>PM (tons/year)</t>
  </si>
  <si>
    <t>2310003400</t>
  </si>
  <si>
    <t>Water tank losses</t>
  </si>
  <si>
    <t>Category</t>
  </si>
  <si>
    <t>Source</t>
  </si>
  <si>
    <t>SCC_DESC</t>
  </si>
  <si>
    <t>20200201</t>
  </si>
  <si>
    <t>Internal Combustion Engines, Industrial, Natural Gas, Turbine</t>
  </si>
  <si>
    <t>20200202</t>
  </si>
  <si>
    <t>Internal Combustion Engines, Industrial, Natural Gas, Reciprocating</t>
  </si>
  <si>
    <t>20200203</t>
  </si>
  <si>
    <t>Internal Combustion Engines, Industrial, Natural Gas, Turbine: Cogeneration</t>
  </si>
  <si>
    <t>20200209</t>
  </si>
  <si>
    <t>Internal Combustion Engines, Industrial, Natural Gas, Turbine: Exhaust</t>
  </si>
  <si>
    <t>20200252</t>
  </si>
  <si>
    <t>Internal Combustion Engines, Industrial, Natural Gas, 2-cycle Lean Burn</t>
  </si>
  <si>
    <t>20200253</t>
  </si>
  <si>
    <t>Internal Combustion Engines, Industrial, Natural Gas, 4-cycle Rich Burn</t>
  </si>
  <si>
    <t>20200254</t>
  </si>
  <si>
    <t>Internal Combustion Engines, Industrial, Natural Gas, 4-cycle Lean Burn</t>
  </si>
  <si>
    <t>31000101</t>
  </si>
  <si>
    <t>Industrial Processes, Oil and Gas Production, Crude Oil Production, Complete Well: Fugitive Emissions</t>
  </si>
  <si>
    <t>31000102</t>
  </si>
  <si>
    <t>Industrial Processes, Oil and Gas Production, Crude Oil Production, Miscellaneous Well: General</t>
  </si>
  <si>
    <t>31000123</t>
  </si>
  <si>
    <t>Industrial Processes, Oil and Gas Production, Crude Oil Production, Well Casing Vents</t>
  </si>
  <si>
    <t>31000129</t>
  </si>
  <si>
    <t>Industrial Processes, Oil and Gas Production, Crude Oil Production, Gas/Liquid Separation</t>
  </si>
  <si>
    <t>31000130</t>
  </si>
  <si>
    <t>Industrial Processes, Oil and Gas Production, Crude Oil Production, Fugitives: Compressor Seals</t>
  </si>
  <si>
    <t>31000132</t>
  </si>
  <si>
    <t>Industrial Processes, Oil and Gas Production, Crude Oil Production, Atmospheric Wash Tank (2nd Stage of Gas-Oil Separation): Flashing Loss</t>
  </si>
  <si>
    <t>31000199</t>
  </si>
  <si>
    <t>Industrial Processes, Oil and Gas Production, Crude Oil Production, Processing Operations: Not Classified</t>
  </si>
  <si>
    <t>31000201</t>
  </si>
  <si>
    <t>Industrial Processes, Oil and Gas Production, Natural Gas Production, Gas Sweetening: Amine Process</t>
  </si>
  <si>
    <t>31000202</t>
  </si>
  <si>
    <t>Industrial Processes, Oil and Gas Production, Natural Gas Production, Gas Stripping Operations</t>
  </si>
  <si>
    <t>31000203</t>
  </si>
  <si>
    <t>Industrial Processes, Oil and Gas Production, Natural Gas Production, Compressors</t>
  </si>
  <si>
    <t>31000205</t>
  </si>
  <si>
    <t>Industrial Processes, Oil and Gas Production, Natural Gas Production, Flares</t>
  </si>
  <si>
    <t>31000207</t>
  </si>
  <si>
    <t>Industrial Processes, Oil and Gas Production, Natural Gas Production, Valves: Fugitive Emissions</t>
  </si>
  <si>
    <t>31000209</t>
  </si>
  <si>
    <t>Industrial Processes, Oil and Gas Production, Natural Gas Production, Incinerators Burning Waste Gas or Augmented Waste Gas</t>
  </si>
  <si>
    <t>31000215</t>
  </si>
  <si>
    <t>Industrial Processes, Oil and Gas Production, Natural Gas Production, Flares Combusting Gases &gt;1000 BTU/scf</t>
  </si>
  <si>
    <t>31000216</t>
  </si>
  <si>
    <t>Industrial Processes, Oil and Gas Production, Natural Gas Production, Flares Combusting Gases &lt;1000 BTU/scf</t>
  </si>
  <si>
    <t>31000220</t>
  </si>
  <si>
    <t>Industrial Processes, Oil and Gas Production, Natural Gas Production, All Equipt Leak Fugitives (Valves, Flanges, Connections, Seals, Drains</t>
  </si>
  <si>
    <t>31000225</t>
  </si>
  <si>
    <t>Industrial Processes, Oil and Gas Production, Natural Gas Production, Compressor Seals</t>
  </si>
  <si>
    <t>31000226</t>
  </si>
  <si>
    <t>Industrial Processes, Oil and Gas Production, Natural Gas Production, Flanges and Connections</t>
  </si>
  <si>
    <t>31000227</t>
  </si>
  <si>
    <t>Industrial Processes, Oil and Gas Production, Natural Gas Production, Glycol Dehydrator Reboiler Still Stack</t>
  </si>
  <si>
    <t>31000228</t>
  </si>
  <si>
    <t>Industrial Processes, Oil and Gas Production, Natural Gas Production, Glycol Dehydrator Reboiler Burner</t>
  </si>
  <si>
    <t>31000229</t>
  </si>
  <si>
    <t>Industrial Processes, Oil and Gas Production, Natural Gas Production, Gathering Lines</t>
  </si>
  <si>
    <t>31000230</t>
  </si>
  <si>
    <t>Industrial Processes, Oil and Gas Production, Natural Gas Production, Hydrocarbon Skimmer</t>
  </si>
  <si>
    <t>31000299</t>
  </si>
  <si>
    <t>Industrial Processes, Oil and Gas Production, Natural Gas Production, Other Not Classified</t>
  </si>
  <si>
    <t>31000301</t>
  </si>
  <si>
    <t>Industrial Processes, Oil and Gas Production, Natural Gas Processing Facilities, Glycol Dehydrators: Reboiler Still Vent: Triethylene Glycol</t>
  </si>
  <si>
    <t>31000302</t>
  </si>
  <si>
    <t>Industrial Processes, Oil and Gas Production, Natural Gas Processing Facilities, Glycol Dehydrators: Reboiler Burner Stack: Triethylene Glycol</t>
  </si>
  <si>
    <t>31000303</t>
  </si>
  <si>
    <t>Industrial Processes, Oil and Gas Production, Natural Gas Processing Facilities, Glycol Dehydrators: Phase Separator Vent: Triethylene Glycol</t>
  </si>
  <si>
    <t>31000304</t>
  </si>
  <si>
    <t>Industrial Processes, Oil and Gas Production, Natural Gas Processing Facilities, Glycol Dehydrators: Ethylene Glycol: General</t>
  </si>
  <si>
    <t>31000305</t>
  </si>
  <si>
    <t>Industrial Processes, Oil and Gas Production, Natural Gas Processing Facilities, Gas Sweeting: Amine Process</t>
  </si>
  <si>
    <t>31000306</t>
  </si>
  <si>
    <t>Industrial Processes, Oil and Gas Production, Natural Gas Processing Facilities, Process Valves</t>
  </si>
  <si>
    <t>31000307</t>
  </si>
  <si>
    <t>Industrial Processes, Oil and Gas Production, Natural Gas Processing Facilities, Relief Valves</t>
  </si>
  <si>
    <t>31000309</t>
  </si>
  <si>
    <t>Industrial Processes, Oil and Gas Production, Natural Gas Processing Facilities, Compressor Seals</t>
  </si>
  <si>
    <t>31000310</t>
  </si>
  <si>
    <t>Industrial Processes, Oil and Gas Production, Natural Gas Processing Facilities, Pump Seals</t>
  </si>
  <si>
    <t>31000311</t>
  </si>
  <si>
    <t>Industrial Processes, Oil and Gas Production, Natural Gas Processing Facilities, Flanges and Connections</t>
  </si>
  <si>
    <t>31000404</t>
  </si>
  <si>
    <t>Industrial Processes, Oil and Gas Production, Process Heaters, Natural Gas</t>
  </si>
  <si>
    <t>31000405</t>
  </si>
  <si>
    <t>Industrial Processes, Oil and Gas Production, Process Heaters, Process Gas</t>
  </si>
  <si>
    <t>31000406</t>
  </si>
  <si>
    <t>Industrial Processes, Oil and Gas Production, Process Heaters, Propane/Butane</t>
  </si>
  <si>
    <t>31000502</t>
  </si>
  <si>
    <t>Industrial Processes, Oil and Gas Production, Liquid Waste Treatment, Liquid - Liquid Separator</t>
  </si>
  <si>
    <t>31088801</t>
  </si>
  <si>
    <t>Industrial Processes, Oil and Gas Production, Fugitive Emissions, Specify in Comments Field</t>
  </si>
  <si>
    <t>31088802</t>
  </si>
  <si>
    <t>31088803</t>
  </si>
  <si>
    <t>31088804</t>
  </si>
  <si>
    <t>31088805</t>
  </si>
  <si>
    <t>31088811</t>
  </si>
  <si>
    <t>Industrial Processes, Oil and Gas Production, Fugitive Emissions, Fugitive Emissions</t>
  </si>
  <si>
    <t>40400301</t>
  </si>
  <si>
    <t>Petroleum and Solvent Evaporation, Petroleum Liquids Storage (non-Refinery), Oil and Gas Field Storage and Working Tanks, Fixed Roof Tank: Breathing Loss</t>
  </si>
  <si>
    <t>40400302</t>
  </si>
  <si>
    <t>Petroleum and Solvent Evaporation, Petroleum Liquids Storage (non-Refinery), Oil and Gas Field Storage and Working Tanks, Fixed Roof Tank: Working Loss</t>
  </si>
  <si>
    <t>40400304</t>
  </si>
  <si>
    <t>Petroleum and Solvent Evaporation, Petroleum Liquids Storage (non-Refinery), Oil and Gas Field Storage and Working Tanks, External Floating Roof Tank with Secondary Seals: Standing Loss</t>
  </si>
  <si>
    <t>40400305</t>
  </si>
  <si>
    <t>Petroleum and Solvent Evaporation, Petroleum Liquids Storage (non-Refinery), Oil and Gas Field Storage and Working Tanks, Internal Floating Roof Tank: Standing Loss</t>
  </si>
  <si>
    <t>40400311</t>
  </si>
  <si>
    <t>Petroleum and Solvent Evaporation, Petroleum Liquids Storage (non-Refinery), Oil and Gas Field Storage and Working Tanks, Fixed Roof Tank, Condensate, working+breathing+flashing losses</t>
  </si>
  <si>
    <t>40400312</t>
  </si>
  <si>
    <t>Petroleum and Solvent Evaporation, Petroleum Liquids Storage (non-Refinery), Oil and Gas Field Storage and Working Tanks, Fixed Roof Tank, Crude Oil, working+breathing+flashing losses</t>
  </si>
  <si>
    <t>40400315</t>
  </si>
  <si>
    <t>Petroleum and Solvent Evaporation, Petroleum Liquids Storage (non-Refinery), Oil and Gas Field Storage and Working Tanks, Fixed Roof Tank, Produced Water, working+breathing+flashing</t>
  </si>
  <si>
    <t>40400322</t>
  </si>
  <si>
    <t>Petroleum and Solvent Evaporation, Petroleum Liquids Storage (non-Refinery), Oil and Gas Field Storage and Working Tanks, External Floating Roof Tank, Crude Oil, working+breathing+flashing</t>
  </si>
  <si>
    <t>40400332</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</si>
  <si>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</si>
  <si>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</si>
  <si>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</si>
  <si>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</si>
  <si>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</si>
  <si>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</si>
  <si>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Oil And Gas Extraction, Natural Gas Liquids, Natural Gas Liquids</t>
  </si>
  <si>
    <t>1389</t>
  </si>
  <si>
    <t>Oil And Gas Extraction, Oil And Gas Field Services, Oil And Gas Field Services Nec</t>
  </si>
  <si>
    <t>4612</t>
  </si>
  <si>
    <t>Pipelines, Except Natural Gas, Pipelines, Except Natural Gas, Crude Petroleum Pipe Lines</t>
  </si>
  <si>
    <t>4922</t>
  </si>
  <si>
    <t>Electric, Gas And Sanitary Services, Gas Production And Distribution, Natural Gas Transmission</t>
  </si>
  <si>
    <t>4923</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</si>
  <si>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</si>
  <si>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</si>
  <si>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</si>
  <si>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</si>
  <si>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</si>
  <si>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APENs Sources</t>
  </si>
  <si>
    <t>Permitted Sources</t>
  </si>
  <si>
    <t>Data</t>
  </si>
  <si>
    <t>Sum of NOx (tons/year)</t>
  </si>
  <si>
    <t>Sum of VOC (tons/year)</t>
  </si>
  <si>
    <t>Grand Total</t>
  </si>
  <si>
    <t>Oil Production, Miscellaneous Well: General</t>
  </si>
  <si>
    <t>Oil Production, Well Casing Vents</t>
  </si>
  <si>
    <t>Oil Production, Gas/Liquid Separation</t>
  </si>
  <si>
    <t>Oil Production, Fugitives: Compressor Seals</t>
  </si>
  <si>
    <t>Oil Production, Atmospheric Wash Tank: Flashing Loss</t>
  </si>
  <si>
    <t>Oil Production, Processing Operations: Not Classified</t>
  </si>
  <si>
    <t>Natural Gas Production, Gas Sweetening: Amine Process</t>
  </si>
  <si>
    <t>Natural Gas Production, Gas Stripping Operations</t>
  </si>
  <si>
    <t>Natural Gas Production, Flares</t>
  </si>
  <si>
    <t>Natural Gas Production, Incinerators Burning Waste Gas or Augmented Waste Gas</t>
  </si>
  <si>
    <t>Natural Gas Production, Flares Combusting Gases &gt;1000 BTU/scf</t>
  </si>
  <si>
    <t>Natural Gas Production, Flares Combusting Gases &lt;1000 BTU/scf</t>
  </si>
  <si>
    <t>Natural Gas Production, All Equipt Leak Fugitives</t>
  </si>
  <si>
    <t>Natural Gas Production, Compressor Seals</t>
  </si>
  <si>
    <t>Natural Gas Production, Flanges and Connections</t>
  </si>
  <si>
    <t>Natural Gas Production, Gathering Lines</t>
  </si>
  <si>
    <t>Natural Gas Production, Hydrocarbon Skimmer</t>
  </si>
  <si>
    <t>Natural Gas Production, Other Not Classified</t>
  </si>
  <si>
    <t>Natural Gas Processing Facilities, Gas Sweeting: Amine Process</t>
  </si>
  <si>
    <t>Natural Gas Processing Facilities, Process Valves</t>
  </si>
  <si>
    <t>Natural Gas Processing Facilities, Relief Valves</t>
  </si>
  <si>
    <t>Natural Gas Processing Facilities, Compressor Seals</t>
  </si>
  <si>
    <t>Natural Gas Processing Facilities, Pump Seals</t>
  </si>
  <si>
    <t>Natural Gas Processing Facilities, Flanges and Connections</t>
  </si>
  <si>
    <t>Glycol Dehydrator</t>
  </si>
  <si>
    <t>Tank Losses</t>
  </si>
  <si>
    <t>Liquid Separator</t>
  </si>
  <si>
    <t>Process Heaters</t>
  </si>
  <si>
    <t>Sum of CO (tons/year)</t>
  </si>
  <si>
    <t>Sum of SOx (tons/year)</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</si>
  <si>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</si>
  <si>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</si>
  <si>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</si>
  <si>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</si>
  <si>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</si>
  <si>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</si>
  <si>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</si>
  <si>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</si>
  <si>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</si>
  <si>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Emissions Summary - All Detailed Categories</t>
  </si>
  <si>
    <t>Permitted Fugitives</t>
  </si>
  <si>
    <t>Carbon</t>
  </si>
  <si>
    <t>Miscellaneous engines</t>
  </si>
  <si>
    <t>Truck Loading of Condensate</t>
  </si>
  <si>
    <t>2310000810</t>
  </si>
  <si>
    <t>Oil and Gas Well Truck Loading</t>
  </si>
  <si>
    <t>2310000820</t>
  </si>
  <si>
    <t>Gas Plant Truck Loading</t>
  </si>
  <si>
    <t>2310001640</t>
  </si>
  <si>
    <t xml:space="preserve">Venting - Compressor Startup </t>
  </si>
  <si>
    <t>2310001650</t>
  </si>
  <si>
    <t>Venting - Compressor Shutdown</t>
  </si>
  <si>
    <t>Dehydrator</t>
  </si>
  <si>
    <t>2310021410</t>
  </si>
  <si>
    <t>Dehydrator Flaring</t>
  </si>
  <si>
    <t>2310001611</t>
  </si>
  <si>
    <t>Initial completion Flaring</t>
  </si>
  <si>
    <t>Summary Table: By county and source category  VOC emissions (tons/year)</t>
  </si>
  <si>
    <t>By county and source category VOC emissions (tons/year)</t>
  </si>
  <si>
    <t>2310002230</t>
  </si>
  <si>
    <t xml:space="preserve">Condensate tank </t>
  </si>
  <si>
    <t>2310002240</t>
  </si>
  <si>
    <t>Oil Tank</t>
  </si>
  <si>
    <t>Total</t>
  </si>
  <si>
    <t>2310021411</t>
  </si>
  <si>
    <t>2310002231</t>
  </si>
  <si>
    <t>31000000</t>
  </si>
  <si>
    <t>2310000801</t>
  </si>
  <si>
    <t>Truck Loading of Oil Wells</t>
  </si>
  <si>
    <t>By SCC growth</t>
  </si>
  <si>
    <t>Lookup</t>
  </si>
  <si>
    <t>Projection Parameter</t>
  </si>
  <si>
    <t>CARBON</t>
  </si>
  <si>
    <t>total well count</t>
  </si>
  <si>
    <t>total gas production</t>
  </si>
  <si>
    <t>Total Gas Production</t>
  </si>
  <si>
    <t>Total Oil Production</t>
  </si>
  <si>
    <t>Source Category</t>
  </si>
  <si>
    <t>Regulation</t>
  </si>
  <si>
    <t>Enforcing Agency</t>
  </si>
  <si>
    <t>Nonroad engine Tier standards (1-4)</t>
  </si>
  <si>
    <t>US EPA</t>
  </si>
  <si>
    <t>total Gas production</t>
  </si>
  <si>
    <t>Control</t>
  </si>
  <si>
    <t>NSPS Rule</t>
  </si>
  <si>
    <t>Manufacture Date</t>
  </si>
  <si>
    <t>≤ 25 Hp</t>
  </si>
  <si>
    <t>HP Range</t>
  </si>
  <si>
    <t>Emissions Standards Requirement in (g/hp-hr)</t>
  </si>
  <si>
    <t>HC + NOx</t>
  </si>
  <si>
    <t>CO</t>
  </si>
  <si>
    <t xml:space="preserve">Class I </t>
  </si>
  <si>
    <t>16.1 (12.0)</t>
  </si>
  <si>
    <t>14.8 (11.0)</t>
  </si>
  <si>
    <t>610 (455)</t>
  </si>
  <si>
    <t>Class I -A</t>
  </si>
  <si>
    <t>50-37</t>
  </si>
  <si>
    <t>-</t>
  </si>
  <si>
    <t>Class I -B</t>
  </si>
  <si>
    <t>40 (30)</t>
  </si>
  <si>
    <t>37 (27.6)</t>
  </si>
  <si>
    <t>Class II</t>
  </si>
  <si>
    <t>12.1 (9.0)</t>
  </si>
  <si>
    <t>11.3 (8.4)</t>
  </si>
  <si>
    <t>July 1, 2008.</t>
  </si>
  <si>
    <r>
      <t>Emissions Standards Requirement in (g/hp-hr)</t>
    </r>
    <r>
      <rPr>
        <b/>
        <vertAlign val="superscript"/>
        <sz val="10"/>
        <rFont val="Arial"/>
        <family val="2"/>
      </rPr>
      <t>b</t>
    </r>
  </si>
  <si>
    <r>
      <t>NMHC + NOx</t>
    </r>
    <r>
      <rPr>
        <b/>
        <vertAlign val="superscript"/>
        <sz val="10"/>
        <rFont val="Arial"/>
        <family val="2"/>
      </rPr>
      <t>c</t>
    </r>
  </si>
  <si>
    <t>25&lt;HP&lt;100</t>
  </si>
  <si>
    <t>For Stationary SI Engines Natural Gas Engines with 25&lt;HP&lt;100 and Lean Burn LPG Engines ( 25&lt;HP&lt;100)</t>
  </si>
  <si>
    <t>(2.8)</t>
  </si>
  <si>
    <t>(4.8)</t>
  </si>
  <si>
    <t>(149.2)</t>
  </si>
  <si>
    <t>(severe duty)</t>
  </si>
  <si>
    <t>For Stationary SI Engines ≤ 25 Hp (Manufactured after July 1, 2008)</t>
  </si>
  <si>
    <r>
      <t>a</t>
    </r>
    <r>
      <rPr>
        <sz val="10"/>
        <rFont val="Arial"/>
        <family val="2"/>
      </rPr>
      <t xml:space="preserve"> Class I–A: Engines with displacement less than 66 cubic centimeters (cc); Class I–B: Engines with displacement greater than or equal to 66
cc and less than 100 cc; Class I: Engines with displacement greater than or equal to 100 cc and less than 225 cc; Class II: Engines with displacement greater than or equal to 225 cc.
</t>
    </r>
  </si>
  <si>
    <r>
      <t>b</t>
    </r>
    <r>
      <rPr>
        <sz val="10"/>
        <rFont val="Arial"/>
        <family val="2"/>
      </rPr>
      <t xml:space="preserve"> Modified and reconstructed engines manufactured prior to July 1, 2008, must meet the standards applicable to engines manufactured after</t>
    </r>
  </si>
  <si>
    <r>
      <t>c</t>
    </r>
    <r>
      <rPr>
        <sz val="10"/>
        <rFont val="Arial"/>
        <family val="2"/>
      </rPr>
      <t>NMHC+NOX standards are applicable only to natural gas fueled engines at the option of the manufacturer, in lieu of HC+NOX standards.</t>
    </r>
  </si>
  <si>
    <t>(Table 1 of NSPS document)</t>
  </si>
  <si>
    <t>http://www.epa.gov/ttn/atw/area/fr18ja08.pdf</t>
  </si>
  <si>
    <t>(Table 3 of NSPS document)</t>
  </si>
  <si>
    <t>For Stationary SI Engines Natural Gas Engines with &gt;100HP</t>
  </si>
  <si>
    <t>Engine Type and Fuel</t>
  </si>
  <si>
    <t>Non-Emergency SI Natural Gas and Non-Emergency SI Lean Burn LPG</t>
  </si>
  <si>
    <t>VOC</t>
  </si>
  <si>
    <t xml:space="preserve"> NOx</t>
  </si>
  <si>
    <t>Non-Emergency SI Lean Burn Natural Gas and LPG</t>
  </si>
  <si>
    <t>500≥HP&lt;1350</t>
  </si>
  <si>
    <t>Non-Emergency SI Natural Gas and  Non-Emergency SI Lean Burn LPG (except lean burn 500≥HP&lt;1350)</t>
  </si>
  <si>
    <t>HP≥500</t>
  </si>
  <si>
    <t>Emergency</t>
  </si>
  <si>
    <t>25&gt;HP&gt;130</t>
  </si>
  <si>
    <t>N/A</t>
  </si>
  <si>
    <t>HP≥130</t>
  </si>
  <si>
    <t>(Table 4 of NSPS document)</t>
  </si>
  <si>
    <t>100≤HP&lt;500</t>
  </si>
  <si>
    <t>HC</t>
  </si>
  <si>
    <t>NOX</t>
  </si>
  <si>
    <t>Assumed 5% HC from combined HC+ NOX Efs</t>
  </si>
  <si>
    <t>SCCs</t>
  </si>
  <si>
    <t>Ratio of 2008 activity to 2006 activity</t>
  </si>
  <si>
    <t>Conventional Gas Wells</t>
  </si>
  <si>
    <t>Conventional Oil Wells</t>
  </si>
  <si>
    <t>Total Well count</t>
  </si>
  <si>
    <t>2008 Grown Emissions</t>
  </si>
  <si>
    <t>2008 Controlled Emissions</t>
  </si>
  <si>
    <t>newSCC</t>
  </si>
  <si>
    <t>Artificial Lift Engines</t>
  </si>
  <si>
    <t>Blowdowns CBM</t>
  </si>
  <si>
    <t>2310001630CBM</t>
  </si>
  <si>
    <t>Blowdowns CONV</t>
  </si>
  <si>
    <t>2310001630CONV</t>
  </si>
  <si>
    <t>Compressor Shutdown CBM</t>
  </si>
  <si>
    <t>2310001650CBM</t>
  </si>
  <si>
    <t>Compressor Shutdown CONV</t>
  </si>
  <si>
    <t>2310001650CONV</t>
  </si>
  <si>
    <t>Compressor Startup CBM</t>
  </si>
  <si>
    <t>2310001640CBM</t>
  </si>
  <si>
    <t>Compressor Startup CONV</t>
  </si>
  <si>
    <t>2310001640CONV</t>
  </si>
  <si>
    <t>Condensate Tank Flaring</t>
  </si>
  <si>
    <t>Condensate Tanks</t>
  </si>
  <si>
    <t>Dehydrators CBM</t>
  </si>
  <si>
    <t>2310021410CBM</t>
  </si>
  <si>
    <t>Dehydrators CONV</t>
  </si>
  <si>
    <t>2310021410CONV</t>
  </si>
  <si>
    <t>Fugitive Emissions CBM</t>
  </si>
  <si>
    <t>2310000700CBM</t>
  </si>
  <si>
    <t>Fugitive Emissions CONV</t>
  </si>
  <si>
    <t>2310000700CONV</t>
  </si>
  <si>
    <t>Gas Well Truck Loading</t>
  </si>
  <si>
    <t>Initial Completions CBM</t>
  </si>
  <si>
    <t>2310001610CBM</t>
  </si>
  <si>
    <t>Initial Completions CONV</t>
  </si>
  <si>
    <t>2310001610CONV</t>
  </si>
  <si>
    <t>Miscellaneous Engines</t>
  </si>
  <si>
    <t>Oil Tanks</t>
  </si>
  <si>
    <t>Oil Well Truck Loading</t>
  </si>
  <si>
    <t>Pneumatic Devices CBM</t>
  </si>
  <si>
    <t>2310000300CBM</t>
  </si>
  <si>
    <t>Pneumatic Devices CONV</t>
  </si>
  <si>
    <t>2310000300CONV</t>
  </si>
  <si>
    <t>Pneumatic Pumps CONV</t>
  </si>
  <si>
    <t>2310003200CONV</t>
  </si>
  <si>
    <t>Recompletions CBM</t>
  </si>
  <si>
    <t>2310001620CBM</t>
  </si>
  <si>
    <t>Recompletions CONV</t>
  </si>
  <si>
    <t>2310001620CONV</t>
  </si>
  <si>
    <t>Workover Rigs</t>
  </si>
  <si>
    <t>Initial Completion Flaring</t>
  </si>
  <si>
    <t>Old SCC</t>
  </si>
  <si>
    <t>Conventional Gas Production</t>
  </si>
  <si>
    <t>Growth factors by County</t>
  </si>
  <si>
    <t>None – turnover of drill rig engines is considered too slow to be affected by Tier standards.</t>
  </si>
  <si>
    <t>Drill Rigs/Workover Rigs</t>
  </si>
  <si>
    <t>Conventional Well Count</t>
  </si>
  <si>
    <t>Spuds</t>
  </si>
  <si>
    <t>ALBANY</t>
  </si>
  <si>
    <t>DAGGETT</t>
  </si>
  <si>
    <t>LINCOLN</t>
  </si>
  <si>
    <t>SUMMIT</t>
  </si>
  <si>
    <t>SUBLETTE</t>
  </si>
  <si>
    <t>SWEETWTR</t>
  </si>
  <si>
    <t>UINTA</t>
  </si>
  <si>
    <t>Gas Well Condensate Production</t>
  </si>
  <si>
    <t>2310000802</t>
  </si>
  <si>
    <t>Oil Well Oil Production</t>
  </si>
  <si>
    <t>2310001621</t>
  </si>
  <si>
    <t>Recompletion flaring</t>
  </si>
  <si>
    <t>2310001631</t>
  </si>
  <si>
    <t>Blowdown Flaring</t>
  </si>
  <si>
    <t>Daggett</t>
  </si>
  <si>
    <t>Summit</t>
  </si>
  <si>
    <t>Albany</t>
  </si>
  <si>
    <t>Lincoln</t>
  </si>
  <si>
    <t>Sublette</t>
  </si>
  <si>
    <t>Sweetwater</t>
  </si>
  <si>
    <t>Uinta</t>
  </si>
  <si>
    <t>N</t>
  </si>
  <si>
    <t>Pneumatic Pumps</t>
  </si>
  <si>
    <t>Y</t>
  </si>
  <si>
    <t>Tank flaring</t>
  </si>
  <si>
    <t>Recompletion Flaring</t>
  </si>
  <si>
    <t>4900901</t>
  </si>
  <si>
    <t>4900902</t>
  </si>
  <si>
    <t>4904301</t>
  </si>
  <si>
    <t>4904302</t>
  </si>
  <si>
    <t>5600101</t>
  </si>
  <si>
    <t>5600102</t>
  </si>
  <si>
    <t>5600701</t>
  </si>
  <si>
    <t>5600702</t>
  </si>
  <si>
    <t>5602301</t>
  </si>
  <si>
    <t>5602302</t>
  </si>
  <si>
    <t>5603501</t>
  </si>
  <si>
    <t>5603502</t>
  </si>
  <si>
    <t>5603701</t>
  </si>
  <si>
    <t>5603702</t>
  </si>
  <si>
    <t>5604101</t>
  </si>
  <si>
    <t>5604102</t>
  </si>
  <si>
    <t>Blowdowns</t>
  </si>
  <si>
    <t>Completions and Recompletions</t>
  </si>
  <si>
    <t>Compressor Shutdown</t>
  </si>
  <si>
    <t>Compressor Startup</t>
  </si>
  <si>
    <t>Dehydrators</t>
  </si>
  <si>
    <t>Fugitives</t>
  </si>
  <si>
    <t>Pneumatic Devices</t>
  </si>
  <si>
    <t>Tank Flaring</t>
  </si>
  <si>
    <t>Carbon_NonJPAD</t>
  </si>
  <si>
    <t>Daggett_NonJPAD</t>
  </si>
  <si>
    <t>Summit_NonJPAD</t>
  </si>
  <si>
    <t>Albany_NonJPAD</t>
  </si>
  <si>
    <t>Lincoln_NonJPAD</t>
  </si>
  <si>
    <t>Sublette_NonJPAD</t>
  </si>
  <si>
    <t>Sweetwater_NonJPAD</t>
  </si>
  <si>
    <t>Uinta_NonJPAD</t>
  </si>
  <si>
    <t>Carbon_JPAD</t>
  </si>
  <si>
    <t>Daggett_JPAD</t>
  </si>
  <si>
    <t>Summit_JPAD</t>
  </si>
  <si>
    <t>Albany_JPAD</t>
  </si>
  <si>
    <t>Lincoln_JPAD</t>
  </si>
  <si>
    <t>Sublette_JPAD</t>
  </si>
  <si>
    <t>Sweetwater_JPAD</t>
  </si>
  <si>
    <t>Uinta_JPAD</t>
  </si>
  <si>
    <t>State Fips</t>
  </si>
  <si>
    <t>County Fip</t>
  </si>
  <si>
    <t>county_fips</t>
  </si>
  <si>
    <t>STRSCC</t>
  </si>
  <si>
    <t>STRFACILITYNAME</t>
  </si>
  <si>
    <t>STREMISSIONUNITDESCRIPTION</t>
  </si>
  <si>
    <t>Southwest Wyoming Basin Oil and Gas Emissions</t>
  </si>
  <si>
    <t>Permitted Tank Losses</t>
  </si>
  <si>
    <t>External Combustion Boilers</t>
  </si>
  <si>
    <t>Other Categories</t>
  </si>
  <si>
    <t>Summary Table: By county and source category  NOx emissions (tons/year)</t>
  </si>
  <si>
    <t>Area</t>
  </si>
  <si>
    <t>2007 - 2009</t>
  </si>
  <si>
    <t>WYDEQ</t>
  </si>
  <si>
    <t>JPAD, Concentrated Areas and Statewide</t>
  </si>
  <si>
    <t>Pneumatic Pump</t>
  </si>
  <si>
    <t>Concentrated Areas and Statewide</t>
  </si>
  <si>
    <r>
      <t xml:space="preserve">If Dehy emissions are </t>
    </r>
    <r>
      <rPr>
        <b/>
        <sz val="10"/>
        <color rgb="FF0000FF"/>
        <rFont val="Arial"/>
        <family val="2"/>
      </rPr>
      <t>≥5 TPY VOC</t>
    </r>
    <r>
      <rPr>
        <sz val="10"/>
        <rFont val="Arial"/>
        <family val="2"/>
      </rPr>
      <t>, 98% control on all units</t>
    </r>
  </si>
  <si>
    <t>Tanks</t>
  </si>
  <si>
    <t>Concentrated Areas</t>
  </si>
  <si>
    <r>
      <t xml:space="preserve">If Flashing emissions are </t>
    </r>
    <r>
      <rPr>
        <b/>
        <sz val="10"/>
        <color rgb="FF0000FF"/>
        <rFont val="Arial"/>
        <family val="2"/>
      </rPr>
      <t>≥20 TPY VOC</t>
    </r>
    <r>
      <rPr>
        <sz val="10"/>
        <rFont val="Arial"/>
        <family val="2"/>
      </rPr>
      <t>, 98% control of all units</t>
    </r>
  </si>
  <si>
    <t>Basinwide</t>
  </si>
  <si>
    <t>US EPA/WYDEQ</t>
  </si>
  <si>
    <t>Assumed that Federal and WYDEQ BACT emission requirements were met for all engines added after 2006</t>
  </si>
  <si>
    <t>None</t>
  </si>
  <si>
    <t>Control Factors</t>
  </si>
  <si>
    <t>Percentage Decrease</t>
  </si>
  <si>
    <t>SOx</t>
  </si>
  <si>
    <t>PM</t>
  </si>
  <si>
    <t>Compressor Engine Control*</t>
  </si>
  <si>
    <t>20200xxx 20100xxx</t>
  </si>
  <si>
    <t>Permitted Compressor engines</t>
  </si>
  <si>
    <t>*Multiplicative factor</t>
  </si>
  <si>
    <t>Flaring Added Emissions</t>
  </si>
  <si>
    <t>Control
(Y/N)</t>
  </si>
  <si>
    <t>CONTROL?</t>
  </si>
  <si>
    <t>Y/N</t>
  </si>
  <si>
    <t>Southwest Wyoming Basin Counties:</t>
  </si>
  <si>
    <t xml:space="preserve">The basin boundaries are provided below, both as a list of counties and pictorially as bounded by the red line.  The area encompassed by the Southwest Wyoming Basin as described is the area for which emissions were  estimated.  </t>
  </si>
  <si>
    <t>Teton , Sublette, Lincoln, Uinta, Summit, Daggett, Sweetwater, Carbon, Albany</t>
  </si>
  <si>
    <t>2501050030</t>
  </si>
  <si>
    <t>2630010000</t>
  </si>
  <si>
    <t>39999989</t>
  </si>
  <si>
    <t>Total_Basinwide</t>
  </si>
  <si>
    <t>WYDEQ BACT Requirement</t>
  </si>
  <si>
    <t>NSPS and WYDEQ BACT Requirement</t>
  </si>
  <si>
    <t>n/a</t>
  </si>
  <si>
    <t>2008 Grown Uncontrolled Emissions</t>
  </si>
  <si>
    <t>Summary Percentage Change and Absolute Change  in Production Activity from 2006 to 2008</t>
  </si>
  <si>
    <t>Activity</t>
  </si>
  <si>
    <t>Gas Production (mcf)</t>
  </si>
  <si>
    <t>Total Liquid Hydrocarbons (bbl)</t>
  </si>
  <si>
    <t>Well Count</t>
  </si>
  <si>
    <t>Spud Count</t>
  </si>
  <si>
    <t>Condensate Production (bbl)</t>
  </si>
  <si>
    <t>Oil Production (bbl)</t>
  </si>
  <si>
    <t>2006 to 2008</t>
  </si>
  <si>
    <t>Percentage Change from 2006 to 2008</t>
  </si>
  <si>
    <t>Gas Production</t>
  </si>
  <si>
    <t>Total Liquid Hydrocarbons</t>
  </si>
  <si>
    <t>Condensate Production</t>
  </si>
  <si>
    <t>Oil Production</t>
  </si>
  <si>
    <t>Absolute Change from 2006 to 2008</t>
  </si>
  <si>
    <t>Emissions Summary County</t>
  </si>
  <si>
    <t>Summary of 2006 and  2008 Emissions by County</t>
  </si>
  <si>
    <t>Summary of Percentage Change and Absolute Change  in  Emissions from 2006 to 2008 by County</t>
  </si>
  <si>
    <t>Percentage (%) Change in Emissions from 2006 to 2008</t>
  </si>
  <si>
    <t>Absolute Change in Emissions from 2006 to 2008  
(tons/yr)</t>
  </si>
  <si>
    <t>NOx Emissions (tons/year)</t>
  </si>
  <si>
    <t>VOC Emissions (tons/year)</t>
  </si>
  <si>
    <t>CO Emissions (tons/year)</t>
  </si>
  <si>
    <t>SOx Emissions (tons/year)</t>
  </si>
  <si>
    <t>PM Emissions (tons/year)</t>
  </si>
  <si>
    <t>NOx</t>
  </si>
  <si>
    <t>SO2</t>
  </si>
  <si>
    <t>Emissions Summary by Source Category</t>
  </si>
  <si>
    <t>Summary of 2006 and 2008 Emissions by Source Category</t>
  </si>
  <si>
    <t>Summary of Percentage Change and Absolute Change  in  Emissions from 2006 to 2008 by Source Category</t>
  </si>
  <si>
    <t>Category Description</t>
  </si>
  <si>
    <t>PM10 (tons/year)</t>
  </si>
  <si>
    <t>Sum of PM10 (tons/year)</t>
  </si>
  <si>
    <t>Wyoming DEQ Permitted Sources emissions -ONLY  Sublette County Emissions</t>
  </si>
  <si>
    <t>Sublette County Production Site Engine Emissions</t>
  </si>
  <si>
    <t>Emissions (tpy)</t>
  </si>
  <si>
    <t>Nox</t>
  </si>
  <si>
    <t>PM10</t>
  </si>
  <si>
    <t>WYDEQ Permitted Sources</t>
  </si>
  <si>
    <t>56</t>
  </si>
  <si>
    <t>35</t>
  </si>
  <si>
    <t>Stationary Engines</t>
  </si>
  <si>
    <t>Dehydration Units</t>
  </si>
  <si>
    <t>Venting &amp; Blowdown</t>
  </si>
  <si>
    <t>2008 Point Source Emissions</t>
  </si>
  <si>
    <t>not including Sublette County, Sublette County Estimates Taken from UGRB EI</t>
  </si>
  <si>
    <t>Sources*</t>
  </si>
  <si>
    <t>Venting and Flaring Emissions are broken down in row 18 and 19</t>
  </si>
  <si>
    <t>Venting and Flaring Emissions are broken down in row 21 and 22</t>
  </si>
  <si>
    <t>Venting and Flaring Emissions are broken down in row 23 and 24</t>
  </si>
  <si>
    <t>Venting and Flaring Emissions are broken down in row 25 and 26</t>
  </si>
  <si>
    <t>Venting Emissions are broken down in row 20</t>
  </si>
  <si>
    <t>Tanks - Venting</t>
  </si>
  <si>
    <t>Tanks - Flaring</t>
  </si>
  <si>
    <t>Truck Loading</t>
  </si>
  <si>
    <t>Dehydrators-Venting</t>
  </si>
  <si>
    <t>Dehydrators-Flaring</t>
  </si>
  <si>
    <t>Pneumatic Pumps -Venting</t>
  </si>
  <si>
    <t>Pneumatic Pump Flaring</t>
  </si>
  <si>
    <t>Pneumatic Pumps-Flaring</t>
  </si>
  <si>
    <t>Initial Completion -Venting</t>
  </si>
  <si>
    <t>Initial Completion -Flaring</t>
  </si>
  <si>
    <t>*Stationary Engines Emissions are grouped into Compressor Engines Category in "Permitted Sources-Sublette" tab.</t>
  </si>
  <si>
    <t>49</t>
  </si>
  <si>
    <t>Other Not Classified</t>
  </si>
  <si>
    <t>Summary of Regulations Applicable to Non-Sublette County Emissions</t>
  </si>
  <si>
    <t>(tons)</t>
  </si>
  <si>
    <t>Completions</t>
  </si>
  <si>
    <t>23</t>
  </si>
  <si>
    <t>JL 84 Compressor Station</t>
  </si>
  <si>
    <t>Waukesha 7042 GSI Engine</t>
  </si>
  <si>
    <t>Blacks Fork Compressor Station</t>
  </si>
  <si>
    <t>Waukesha 5790GSI</t>
  </si>
  <si>
    <t>Sevenmile Gulch Compressor Station</t>
  </si>
  <si>
    <t>Waukesha 7042 GSI with Catalytic Conv.</t>
  </si>
  <si>
    <t>Waukesha L579GSI Compressor Engine</t>
  </si>
  <si>
    <t>Ford LSG-423 Pumping Engine</t>
  </si>
  <si>
    <t>ONAN LPG 3 Generator Engine</t>
  </si>
  <si>
    <t>Hogsback Compressor Station</t>
  </si>
  <si>
    <t>Waukesha 7042GL Compressor Engine</t>
  </si>
  <si>
    <t>37</t>
  </si>
  <si>
    <t>Monell Field Booster #1</t>
  </si>
  <si>
    <t>Caterpillar 3412C LE</t>
  </si>
  <si>
    <t>Caterpillar G3516LE</t>
  </si>
  <si>
    <t>Big Robbie Compressor Station</t>
  </si>
  <si>
    <t>Caterpillar G3516TALE</t>
  </si>
  <si>
    <t>11 Phosphoria Compressor Station</t>
  </si>
  <si>
    <t>Ajax DPC-280LE</t>
  </si>
  <si>
    <t>Table Rock Compressor Station</t>
  </si>
  <si>
    <t>Waukesha L7042 GL</t>
  </si>
  <si>
    <t>Waukesha L7042 GSIU Compressor Engine</t>
  </si>
  <si>
    <t>Desert Springs Compressor Station</t>
  </si>
  <si>
    <t>Superior 8G-825 Compressor Engine</t>
  </si>
  <si>
    <t>Superior 8G-825 Compressor</t>
  </si>
  <si>
    <t>Superior 6G-510 Compressor</t>
  </si>
  <si>
    <t>Wamsutter Compressor Station</t>
  </si>
  <si>
    <t>Cummins GTA12 Standby Generator Engine</t>
  </si>
  <si>
    <t>Emergency Generator</t>
  </si>
  <si>
    <t>Marianne Compressor Station</t>
  </si>
  <si>
    <t>Caterpillar G3408NA</t>
  </si>
  <si>
    <t>Caterpillar G342 TA LCR</t>
  </si>
  <si>
    <t>Wamsutter</t>
  </si>
  <si>
    <t>Caterpillar 3306</t>
  </si>
  <si>
    <t>Caterpillar G3304 NA</t>
  </si>
  <si>
    <t>Caterpillar G3304NA</t>
  </si>
  <si>
    <t>Caterpillar G3306 NA</t>
  </si>
  <si>
    <t>Caterpillar G3306NA</t>
  </si>
  <si>
    <t>Ford GasJack</t>
  </si>
  <si>
    <t>Rich Burn Engine</t>
  </si>
  <si>
    <t>Waukesha VRG310 Engine</t>
  </si>
  <si>
    <t>Ford 460 I4</t>
  </si>
  <si>
    <t>Waukesha VRG 310</t>
  </si>
  <si>
    <t>Caterpillar 3304 NA</t>
  </si>
  <si>
    <t>Caterpillar 3306NA</t>
  </si>
  <si>
    <t>Caterpillar G3306TA</t>
  </si>
  <si>
    <t>Compressco GasJack</t>
  </si>
  <si>
    <t>Waukesha VRG 330</t>
  </si>
  <si>
    <t>North Shiprock Compressor Station</t>
  </si>
  <si>
    <t>Caterpillar G398TAHC</t>
  </si>
  <si>
    <t>Battle Compressor Site #2</t>
  </si>
  <si>
    <t>Waukesha F18G</t>
  </si>
  <si>
    <t>Lost Creek Compressor Station</t>
  </si>
  <si>
    <t>Wamsutter A-6 Compressor Station</t>
  </si>
  <si>
    <t>Caterpillar G3512LE</t>
  </si>
  <si>
    <t>North Brady Compressor Station</t>
  </si>
  <si>
    <t>Cooper-Superior 8G825NA</t>
  </si>
  <si>
    <t>Lincoln Road Compressor Station</t>
  </si>
  <si>
    <t>Caterpillar G398NA</t>
  </si>
  <si>
    <t>Black Butte 11-18-100 Compressor Station</t>
  </si>
  <si>
    <t>Superior 8G825 Compressor Engine</t>
  </si>
  <si>
    <t>Black Butte 1-18-100 Compressor Station</t>
  </si>
  <si>
    <t>Superior 6G825 Compressor Engine</t>
  </si>
  <si>
    <t>Black Butte 13-18-100 Compressor Station</t>
  </si>
  <si>
    <t>Black Butte 23-19-100 Compressor Station</t>
  </si>
  <si>
    <t>Black Butte 25-19-100 Compressor Station</t>
  </si>
  <si>
    <t>Superior 8G-825</t>
  </si>
  <si>
    <t>Hay Reservoir Central Compressor Station</t>
  </si>
  <si>
    <t>Caterpillar 3306TA</t>
  </si>
  <si>
    <t>Compressor Engine</t>
  </si>
  <si>
    <t>Waukesha 7042 GSI</t>
  </si>
  <si>
    <t>Waukesha 7042GSI</t>
  </si>
  <si>
    <t>Waukesha L7042 GSI</t>
  </si>
  <si>
    <t>Horse Trap Compressor Station</t>
  </si>
  <si>
    <t>Caterpillar 3516LE</t>
  </si>
  <si>
    <t>Stagecoach Compressor Station</t>
  </si>
  <si>
    <t>Ajax DPC-600</t>
  </si>
  <si>
    <t>Ford Pump Engine</t>
  </si>
  <si>
    <t>Wild Rose Compressor Station</t>
  </si>
  <si>
    <t>Caterpillar G3306 TA w/Catalyst</t>
  </si>
  <si>
    <t>Waukesha 7044 GSI Compressor Engine</t>
  </si>
  <si>
    <t>Cummins Onan GNAB</t>
  </si>
  <si>
    <t>GM 3.0L Generator</t>
  </si>
  <si>
    <t>Onan LPG-3</t>
  </si>
  <si>
    <t>Caterpillar G3606</t>
  </si>
  <si>
    <t>Waukesha 7044GSI Compressor Engine</t>
  </si>
  <si>
    <t>Green River Compressor Station</t>
  </si>
  <si>
    <t>Caterpillar 3408 SI Generator</t>
  </si>
  <si>
    <t>Caterpillar 3512SITA</t>
  </si>
  <si>
    <t>Cooper-Bessemer GMWC-6 Compressor</t>
  </si>
  <si>
    <t>White 6 Cylinder Engine/Kohler Generator</t>
  </si>
  <si>
    <t>North Baxter Compressor Station</t>
  </si>
  <si>
    <t>Cooper Bessemer GMVA-8</t>
  </si>
  <si>
    <t>Waukesha 7042-GL</t>
  </si>
  <si>
    <t>South Baxter Compressor Station</t>
  </si>
  <si>
    <t>Caterpillar G3608SITA</t>
  </si>
  <si>
    <t>Cross Timbers Compressor Station</t>
  </si>
  <si>
    <t>Waukesha L5790 GSI Compressor Engine</t>
  </si>
  <si>
    <t>Dripping Rock Compressor Station</t>
  </si>
  <si>
    <t>South Deer Creek Compressor Station</t>
  </si>
  <si>
    <t>Caterpillar G3406SITA Compressor</t>
  </si>
  <si>
    <t>Vermillion Creek Compressor Station</t>
  </si>
  <si>
    <t>Caterpillar G3512LETA Compressor Engine</t>
  </si>
  <si>
    <t>Ingersoll Rand 6SVG</t>
  </si>
  <si>
    <t>North Baxter Field Compressor Station</t>
  </si>
  <si>
    <t>Waukesha F2475G</t>
  </si>
  <si>
    <t>Climax K-75 Compressor Engine</t>
  </si>
  <si>
    <t>Big Drop Compressor Station</t>
  </si>
  <si>
    <t>Waukesha F3521G</t>
  </si>
  <si>
    <t>Superior 12GTLA</t>
  </si>
  <si>
    <t>CKN-Rock Springs Station</t>
  </si>
  <si>
    <t>Cooper Bessemer GMVH-12C (Coleman)</t>
  </si>
  <si>
    <t>Cummins GTA14-G2 (Nightingale)</t>
  </si>
  <si>
    <t>Cummins GTA50G3</t>
  </si>
  <si>
    <t>IR 48KVGA/1 Compressor</t>
  </si>
  <si>
    <t>Onan/Ford Generator (Kanda)</t>
  </si>
  <si>
    <t>Waukesha F2895-G Standby Gen. (Coleman)</t>
  </si>
  <si>
    <t>Point of Rocks Compressor Station</t>
  </si>
  <si>
    <t>Cummins GTA50G3 Emergency Generator</t>
  </si>
  <si>
    <t>Skull Creek Compressor Station</t>
  </si>
  <si>
    <t>Cummins G-8 Generator</t>
  </si>
  <si>
    <t>Waukesha 7042GL Compressor</t>
  </si>
  <si>
    <t>Cummins GTA14-G2 (Kanda)</t>
  </si>
  <si>
    <t>Onan Emergency Generator (coleman)</t>
  </si>
  <si>
    <t>Onan/Ford Engine B-6PF605A (Nightingale)</t>
  </si>
  <si>
    <t>Simon Compressor Station</t>
  </si>
  <si>
    <t>Waukesha 817</t>
  </si>
  <si>
    <t>Cummings G-855</t>
  </si>
  <si>
    <t>Ingersoll Rand 8SVG</t>
  </si>
  <si>
    <t>Ingersoll Rand 8XVG</t>
  </si>
  <si>
    <t>Minn. Moline HD800A</t>
  </si>
  <si>
    <t>Cummins G5.9 Generator</t>
  </si>
  <si>
    <t>Echo Springs Compressor Station</t>
  </si>
  <si>
    <t>Caterpillar G3612</t>
  </si>
  <si>
    <t>Generator Engine</t>
  </si>
  <si>
    <t>Waukesha L36GSI</t>
  </si>
  <si>
    <t>UPRC 8-27</t>
  </si>
  <si>
    <t>Caterpillar 398TA</t>
  </si>
  <si>
    <t>UPRR 4-33</t>
  </si>
  <si>
    <t>Caterpillar G3406TA</t>
  </si>
  <si>
    <t>Crooked Canyon Compressor Station</t>
  </si>
  <si>
    <t>Ajax DPC 180</t>
  </si>
  <si>
    <t>Echo Springs Section 36</t>
  </si>
  <si>
    <t>Caterpillar G3512TA Compressor</t>
  </si>
  <si>
    <t>Salt Wells Compressor Station</t>
  </si>
  <si>
    <t>Caterpillar G342SITA</t>
  </si>
  <si>
    <t>Waukesha F1905G w/ Cat. Conv.</t>
  </si>
  <si>
    <t>MH-1 Compressor Station</t>
  </si>
  <si>
    <t>Waukesha L5794GSI</t>
  </si>
  <si>
    <t>Waukesha L5794LT</t>
  </si>
  <si>
    <t>Riner Station</t>
  </si>
  <si>
    <t>Ajax DPC-115 Compressor Engine</t>
  </si>
  <si>
    <t>Waukesha F1197-GU Generator</t>
  </si>
  <si>
    <t>Cooper GMVH-12-M Compressor Engine</t>
  </si>
  <si>
    <t>North Dodge Rim Compressor Station</t>
  </si>
  <si>
    <t>Fireplace Rock #1 Compressor Station</t>
  </si>
  <si>
    <t>Pump</t>
  </si>
  <si>
    <t>Waukesha VRG330</t>
  </si>
  <si>
    <t>Chicken Springs CS #1</t>
  </si>
  <si>
    <t>Caterpillar 3516TALE</t>
  </si>
  <si>
    <t>Waukesha 1197GU</t>
  </si>
  <si>
    <t>Pacific Rim Compressor Station #1</t>
  </si>
  <si>
    <t>Caterpillar 3516 LEAFR</t>
  </si>
  <si>
    <t>Caterpillar G3516TA</t>
  </si>
  <si>
    <t>Rifes Rim Compressor Station #1</t>
  </si>
  <si>
    <t>Waukesha F1197GU</t>
  </si>
  <si>
    <t>Blue Forest</t>
  </si>
  <si>
    <t>Fabian Ditch Compressor Station</t>
  </si>
  <si>
    <t>Ford LSG 423</t>
  </si>
  <si>
    <t>Waukesha L7044GSI</t>
  </si>
  <si>
    <t>Fontenelle Station</t>
  </si>
  <si>
    <t>Superior 8GTLA/B</t>
  </si>
  <si>
    <t>Superior 8GTLB</t>
  </si>
  <si>
    <t>Waukesha 7042-GSI w/Catalyst</t>
  </si>
  <si>
    <t>Kohler 25RZG Standby Generator</t>
  </si>
  <si>
    <t>Waukesha L-5790 CSI</t>
  </si>
  <si>
    <t>Waukesha L7042GSI Compressor</t>
  </si>
  <si>
    <t>Storm Shelter Compressor Station</t>
  </si>
  <si>
    <t>Ford Generator Engine</t>
  </si>
  <si>
    <t>Ford Generator Engine (stand-by)</t>
  </si>
  <si>
    <t>Ford Pump Engine (stand-by)</t>
  </si>
  <si>
    <t>Ajax DPC-360</t>
  </si>
  <si>
    <t>Waukesha L7042GSI Compressor Engine</t>
  </si>
  <si>
    <t>Waukesha L-5108GU w/Catalyst</t>
  </si>
  <si>
    <t>Lateral 281 Compressor Station</t>
  </si>
  <si>
    <t>Caterpillar 3306 NA</t>
  </si>
  <si>
    <t>Frewen Lake Compressor Station</t>
  </si>
  <si>
    <t>Waukesha L5790 Compressor</t>
  </si>
  <si>
    <t>Monument Lake Compressor Station</t>
  </si>
  <si>
    <t>Caterpillar C15 DITA Generator Engine</t>
  </si>
  <si>
    <t>Olympian Generac Generator</t>
  </si>
  <si>
    <t>Waukesha L5108GL Compressor</t>
  </si>
  <si>
    <t>Waukesha L7042GL Compressor</t>
  </si>
  <si>
    <t>Caterpillar G3412TA Generator Engine</t>
  </si>
  <si>
    <t>Ford ESG642 Generator Engine</t>
  </si>
  <si>
    <t>Baxter Compressor Station</t>
  </si>
  <si>
    <t>Caterpillar G3406TA Generator</t>
  </si>
  <si>
    <t>Superior 2406G Compressor</t>
  </si>
  <si>
    <t>Creston Compressor Station</t>
  </si>
  <si>
    <t>Caterpillar G3408CTA130LE</t>
  </si>
  <si>
    <t>Caterpillar G3608LE</t>
  </si>
  <si>
    <t>41</t>
  </si>
  <si>
    <t>Henry Unit #1</t>
  </si>
  <si>
    <t>Ajax DPC 280LE</t>
  </si>
  <si>
    <t>Coyote Creek</t>
  </si>
  <si>
    <t>Waukesha L36GSI Generator Eng.</t>
  </si>
  <si>
    <t>Anschutz Compressor Station</t>
  </si>
  <si>
    <t>Cooper Ajax DPC-360LE</t>
  </si>
  <si>
    <t>CNG Station</t>
  </si>
  <si>
    <t>Onan Emergency Generator</t>
  </si>
  <si>
    <t>Waukesha F11G</t>
  </si>
  <si>
    <t>Eakin Compressor Station</t>
  </si>
  <si>
    <t>Caterpillar G3608 Compressor Engine</t>
  </si>
  <si>
    <t>Ingersoll Rand 123 KVG</t>
  </si>
  <si>
    <t>Ingersoll Rand 412 KVG</t>
  </si>
  <si>
    <t>Waukesha 3521 Generator Engine</t>
  </si>
  <si>
    <t>LeRoy Storage Compressor Station</t>
  </si>
  <si>
    <t>Onan Generator Engine</t>
  </si>
  <si>
    <t>Luckey Ditch Compressor Station</t>
  </si>
  <si>
    <t>Waukesha L-7042-GU #1</t>
  </si>
  <si>
    <t>Ajax DPC-360 (#1)</t>
  </si>
  <si>
    <t>Ajax DPC-360 (#2)</t>
  </si>
  <si>
    <t>Ajax DPC-360 (#3)</t>
  </si>
  <si>
    <t>Ajax DPC-360 (#4)</t>
  </si>
  <si>
    <t>Generac Generator</t>
  </si>
  <si>
    <t>Waukesha L-7042-GU #2</t>
  </si>
  <si>
    <t>05</t>
  </si>
  <si>
    <t>Trail Unit Compressor Station</t>
  </si>
  <si>
    <t>Caterpillar G3606LE</t>
  </si>
  <si>
    <t>Shute Creek Treating Facility</t>
  </si>
  <si>
    <t>135 Hp Diesel Pump No.1</t>
  </si>
  <si>
    <t>135 Hp Diesel Pump No.2</t>
  </si>
  <si>
    <t>355 Hp Diesel Generator No.2</t>
  </si>
  <si>
    <t>Table Rock Gas Plant</t>
  </si>
  <si>
    <t>Caterpillar C15 ATTAC</t>
  </si>
  <si>
    <t>Cummins V504F2</t>
  </si>
  <si>
    <t>Clarke Model VMFP-04HT</t>
  </si>
  <si>
    <t>Fossil Ridge Gas Plant</t>
  </si>
  <si>
    <t>White Superior 2416G Compressor</t>
  </si>
  <si>
    <t>Brady Gas Plant</t>
  </si>
  <si>
    <t>Ingersoll Rand 612 KVSR  Engine</t>
  </si>
  <si>
    <t>Ingersoll Rand 612 KVSR Engine</t>
  </si>
  <si>
    <t>White Superior 6G825</t>
  </si>
  <si>
    <t>Waukesha Water Pump</t>
  </si>
  <si>
    <t>Rock Springs Plant</t>
  </si>
  <si>
    <t>John Deere CE-20-184-95</t>
  </si>
  <si>
    <t>Patrick Draw Gas Plant</t>
  </si>
  <si>
    <t>White Superior 8G-825 Engine</t>
  </si>
  <si>
    <t>White Superior 8G825 Engine w/Catalyst</t>
  </si>
  <si>
    <t>Red Desert Gas Plant</t>
  </si>
  <si>
    <t>Waukesha L7044GSI Compressor Engine</t>
  </si>
  <si>
    <t>Ingersoll Rand SVG-12A Engine</t>
  </si>
  <si>
    <t>White Superior 8G825 Engine</t>
  </si>
  <si>
    <t>Waukesha L-7040</t>
  </si>
  <si>
    <t>Caterpillar 3612LE Compressor Engine</t>
  </si>
  <si>
    <t>Caterpillar G3612LE Compressor Engine</t>
  </si>
  <si>
    <t>Ford WSG-1068 Emergency Engine</t>
  </si>
  <si>
    <t>27</t>
  </si>
  <si>
    <t>White Superior 2416G Engine w/Catalyst</t>
  </si>
  <si>
    <t>09</t>
  </si>
  <si>
    <t>19</t>
  </si>
  <si>
    <t>Ajax DPC-115</t>
  </si>
  <si>
    <t>Vermillion Gas Plant</t>
  </si>
  <si>
    <t>Waukesha L7042GL "A" Compressor</t>
  </si>
  <si>
    <t>Caterpillar SI 3412 Generator</t>
  </si>
  <si>
    <t>Waukesha L5790GL "A" Compressor</t>
  </si>
  <si>
    <t>Waukesha L5790GL "B" Compressor</t>
  </si>
  <si>
    <t>Waukesha L7042GL "B" Compressor</t>
  </si>
  <si>
    <t>Granger Gas Plant</t>
  </si>
  <si>
    <t>Lincoln Road Gas Plant</t>
  </si>
  <si>
    <t>Caterpillar 342NA</t>
  </si>
  <si>
    <t>Caterpillar G398 w/Catalyst</t>
  </si>
  <si>
    <t>Waukesha 7042-w/Catalyst</t>
  </si>
  <si>
    <t>Ajax DPC-600 Engine</t>
  </si>
  <si>
    <t>Allis Chalmers 2900 Emergency Generaror</t>
  </si>
  <si>
    <t>Ford LSG-875i-6006ER Engine</t>
  </si>
  <si>
    <t>GM 454 Air Compressor</t>
  </si>
  <si>
    <t>Waukesha 7042GSI Engine</t>
  </si>
  <si>
    <t>White Superior 16SGTLB Engine</t>
  </si>
  <si>
    <t>White Superior 8GTLB Engine</t>
  </si>
  <si>
    <t>Caterpillar G398</t>
  </si>
  <si>
    <t>Canyon Creek/Vermillion Complex</t>
  </si>
  <si>
    <t>Waukesha F2895 "B" Compressor Engine</t>
  </si>
  <si>
    <t>Waukesha VRG310 Generator Engine</t>
  </si>
  <si>
    <t>Caterpillar G3412SITA Generator Engine</t>
  </si>
  <si>
    <t>Cummings G12 back up Generator Engine</t>
  </si>
  <si>
    <t>Cummins GT8.3GC2 Generator Engine</t>
  </si>
  <si>
    <t>Waukesha F2895 "A" Compressor Engine</t>
  </si>
  <si>
    <t>Waukesha L5790GL "A" Compressor Engine</t>
  </si>
  <si>
    <t>Waukesha L5790GL "B" Compressor Engine</t>
  </si>
  <si>
    <t>Waukesha L7042 GL "A" Compressor Engine</t>
  </si>
  <si>
    <t>Waukesha L7042 GL "B" Compressor Engine</t>
  </si>
  <si>
    <t>Lucky Ditch</t>
  </si>
  <si>
    <t>Waukesha GU2895</t>
  </si>
  <si>
    <t>Wahsatch Gathering System</t>
  </si>
  <si>
    <t>White Superior 2408G</t>
  </si>
  <si>
    <t>Ryckman Creek Gas Plant</t>
  </si>
  <si>
    <t>North Treater Gas Compressor</t>
  </si>
  <si>
    <t>South Treater Gas Compressor</t>
  </si>
  <si>
    <t>Henry Gas Plant</t>
  </si>
  <si>
    <t>Painter Central Facility</t>
  </si>
  <si>
    <t>Superior 16SGTB Compressor</t>
  </si>
  <si>
    <t>Carter Creek Gas Plant</t>
  </si>
  <si>
    <t>Diesel Emergency Firewater Pump P4101B</t>
  </si>
  <si>
    <t>Diesel Emergency Generator K4101A</t>
  </si>
  <si>
    <t>Diesel Emergency Generator K4101B</t>
  </si>
  <si>
    <t>UPS Generator</t>
  </si>
  <si>
    <t>Anschutz Ranch East</t>
  </si>
  <si>
    <t>Waukesha 7042 GL 1087 hp Compressor #1</t>
  </si>
  <si>
    <t>Waukesha 7042 GL 1087 hp Compressor #2</t>
  </si>
  <si>
    <t>Waukesha L-7042-GL #2</t>
  </si>
  <si>
    <t>Waukesha L-7042-GL #3</t>
  </si>
  <si>
    <t>Waukesha L-7042-GSIU Booster Compressor</t>
  </si>
  <si>
    <t>Waukesha L-7042-GSIU w/ Catalyst</t>
  </si>
  <si>
    <t>East Painter Facility</t>
  </si>
  <si>
    <t>Compressor K-100</t>
  </si>
  <si>
    <t>Compressor K-200</t>
  </si>
  <si>
    <t>Compressor K-300</t>
  </si>
  <si>
    <t>Painter Reservoir Gas Complex</t>
  </si>
  <si>
    <t>Diesel Emergency Firewater Pump</t>
  </si>
  <si>
    <t>Diesel Emergency Generator</t>
  </si>
  <si>
    <t>Whitney Canyon Gas Plant</t>
  </si>
  <si>
    <t>Inlet Area Emergency Generator</t>
  </si>
  <si>
    <t>Emergency Firewater Pump</t>
  </si>
  <si>
    <t>Plant Emergency Generator</t>
  </si>
  <si>
    <t>Waukesha F2895G Generator Engine</t>
  </si>
  <si>
    <t>Waukesha L-7042-GL #1</t>
  </si>
  <si>
    <t>Waukesha L-7042-GL #4</t>
  </si>
  <si>
    <t>Clear Creek Gas Storage Facility</t>
  </si>
  <si>
    <t>#85 Compressor</t>
  </si>
  <si>
    <t>850 HP Compressor Unit 173</t>
  </si>
  <si>
    <t>Caterpillar G3608SITA Compressor Engine</t>
  </si>
  <si>
    <t>Recip. Compressor</t>
  </si>
  <si>
    <t>W-S 8G-825 Compressor</t>
  </si>
  <si>
    <t>Emigrant Trail Gas Plant</t>
  </si>
  <si>
    <t>Caterpillar 3412 Emergency Generator</t>
  </si>
  <si>
    <t>Compressor Engine Unit #233</t>
  </si>
  <si>
    <t>Waukesha P9390GL</t>
  </si>
  <si>
    <t>Cooper Bessemer GMVH-10 "A" Engine</t>
  </si>
  <si>
    <t>Cooper Bessemer GMVH-10 "B" Engine</t>
  </si>
  <si>
    <t>Blacks Fork Gas Plant</t>
  </si>
  <si>
    <t>Caterpillar G3612TALE Compressor Engine</t>
  </si>
  <si>
    <t>Caterpillar G398 "A" Generator</t>
  </si>
  <si>
    <t>Caterpillar G398 "B" Generator</t>
  </si>
  <si>
    <t>Waukesha 12V-AT25GL "A" Engine</t>
  </si>
  <si>
    <t>Waukesha 12V-AT25GL "B" Engine</t>
  </si>
  <si>
    <t>Waukesha 7042GSI "A" Engine</t>
  </si>
  <si>
    <t>Waukesha 7044GSI "B" Engine</t>
  </si>
  <si>
    <t>Waukesha L7044 GSI Compressor Engine</t>
  </si>
  <si>
    <t>Caterpillar G3412DITA Generator</t>
  </si>
  <si>
    <t>Caterpillar 3608TALE Compressor Engine</t>
  </si>
  <si>
    <t>Caterpillar G3616SITA Compressor Engine</t>
  </si>
  <si>
    <t>Waukesha F-817GU Engine</t>
  </si>
  <si>
    <t>Church Buttes Central Facility</t>
  </si>
  <si>
    <t>Cummins GTA8.3GC2 Generator Engine</t>
  </si>
  <si>
    <t>3-71 Detroit Diesel Engine</t>
  </si>
  <si>
    <t>7.5L Ford Industrial Engine</t>
  </si>
  <si>
    <t>Cummins G12 Genset Engine</t>
  </si>
  <si>
    <t>Waukesha F3521-GL Compressor Engine</t>
  </si>
  <si>
    <t>Slate Creek End Facility</t>
  </si>
  <si>
    <t>Caterpillar G3306TAW</t>
  </si>
  <si>
    <t>Clyde Federal Pad Facility</t>
  </si>
  <si>
    <t>Caterpillar 3406TA</t>
  </si>
  <si>
    <t>Desert Springs Area Operations</t>
  </si>
  <si>
    <t>Wamsutter Area Operations</t>
  </si>
  <si>
    <t>Ajax DPC-30</t>
  </si>
  <si>
    <t>Olympian Generator</t>
  </si>
  <si>
    <t>Waukesha 1197 G</t>
  </si>
  <si>
    <t>Ajax DP-60</t>
  </si>
  <si>
    <t>Ajax E-42</t>
  </si>
  <si>
    <t>Arrow A54</t>
  </si>
  <si>
    <t>Rich Burn Pump Engine</t>
  </si>
  <si>
    <t>Waukesha F817G</t>
  </si>
  <si>
    <t>Monell Production Battery A</t>
  </si>
  <si>
    <t>Caterpillar G3408TA Engine</t>
  </si>
  <si>
    <t>Ajax C-42</t>
  </si>
  <si>
    <t>Caterpillar 3304NA</t>
  </si>
  <si>
    <t>Caterpillar G379TA</t>
  </si>
  <si>
    <t>Cummins Onan 35GGFD</t>
  </si>
  <si>
    <t>Katolight 20 FRZ4</t>
  </si>
  <si>
    <t>Katolight Generator</t>
  </si>
  <si>
    <t>UPRC SWD 4-1</t>
  </si>
  <si>
    <t>Caterpillar 3412 SITA</t>
  </si>
  <si>
    <t>Caterpillar 3406CDITA</t>
  </si>
  <si>
    <t>General File</t>
  </si>
  <si>
    <t>White-Hercules G3400NA</t>
  </si>
  <si>
    <t>Steamboat Junction Sales Gas Compressor</t>
  </si>
  <si>
    <t>Six Mile Springs Field Compressor Facility</t>
  </si>
  <si>
    <t>North Evaporation Basin</t>
  </si>
  <si>
    <t>John Deere 6068H</t>
  </si>
  <si>
    <t>Moxa Area Operations</t>
  </si>
  <si>
    <t>Ajax DPC 140LE</t>
  </si>
  <si>
    <t>Caterpillar G3306 TA</t>
  </si>
  <si>
    <t>Caterpillar G3406NA</t>
  </si>
  <si>
    <t>Caterpillar G342NA</t>
  </si>
  <si>
    <t>Cummings 495</t>
  </si>
  <si>
    <t>Ajax DPC-140LE Compressor Engine</t>
  </si>
  <si>
    <t>Waukesha F1197 G</t>
  </si>
  <si>
    <t>Caterpillar 342TA</t>
  </si>
  <si>
    <t>Caterpillar G342TA</t>
  </si>
  <si>
    <t>Cummins 250DQDAA Generator Engine</t>
  </si>
  <si>
    <t>Ajax DPC-280 Compressor Engine</t>
  </si>
  <si>
    <t>Generac SG050 Pump Generator</t>
  </si>
  <si>
    <t>GM 5.7 Pump Rod Engine</t>
  </si>
  <si>
    <t>Katolight 5.7</t>
  </si>
  <si>
    <t>Waukesha F817GU</t>
  </si>
  <si>
    <t>Monument Lake Compressor</t>
  </si>
  <si>
    <t>Wamsutter Area</t>
  </si>
  <si>
    <t>Caterpillar G342TALCR</t>
  </si>
  <si>
    <t>Lincoln Road/ Ham's Fork</t>
  </si>
  <si>
    <t>Ajax DPC 60</t>
  </si>
  <si>
    <t>Ajax DPC-81</t>
  </si>
  <si>
    <t>Caterpillar G3304</t>
  </si>
  <si>
    <t>Daihatsu Vanguard DM 950P</t>
  </si>
  <si>
    <t>Waukesha VRG-330</t>
  </si>
  <si>
    <t>Wamsutter Area Operation</t>
  </si>
  <si>
    <t>Caterpillar 3406NA</t>
  </si>
  <si>
    <t>Ajax DPC-60</t>
  </si>
  <si>
    <t>Amoco UPRR1</t>
  </si>
  <si>
    <t>Ajax C30</t>
  </si>
  <si>
    <t>Table Rock Field-Battery #2</t>
  </si>
  <si>
    <t>Waukesha F-2895 Compressor Engine</t>
  </si>
  <si>
    <t>Ajax DPC-115LE</t>
  </si>
  <si>
    <t>Ajax DPC-115LE Lean Burn</t>
  </si>
  <si>
    <t>Sugar Loaf UPRR 25-1</t>
  </si>
  <si>
    <t>Yates Bicycle Federal Compressor #18</t>
  </si>
  <si>
    <t>Caterpillar G3412CLE</t>
  </si>
  <si>
    <t>Yates Bicycle Federal Compressor #6</t>
  </si>
  <si>
    <t>Yates Huffy State Compressor #16</t>
  </si>
  <si>
    <t>Isuzu BB-4JG1T</t>
  </si>
  <si>
    <t>Chevrolet 454 Compressor Engine</t>
  </si>
  <si>
    <t>Ford WSG-1068</t>
  </si>
  <si>
    <t>Hay Camp</t>
  </si>
  <si>
    <t>Ford LRG 425 Engine</t>
  </si>
  <si>
    <t>Pappy Draw Federal #4-1</t>
  </si>
  <si>
    <t>Caterpillar G342NAHCR</t>
  </si>
  <si>
    <t>Ajax  DPC-160</t>
  </si>
  <si>
    <t>Ajax DPC-280 LE</t>
  </si>
  <si>
    <t>Ajax DPC-360LE</t>
  </si>
  <si>
    <t>Shear Ram 40-28</t>
  </si>
  <si>
    <t>Monell CO2 Pipeline Meter Station</t>
  </si>
  <si>
    <t>Caterpillar 3412TA</t>
  </si>
  <si>
    <t>Marianne Federal 6-14</t>
  </si>
  <si>
    <t>&lt; 200 Rich Burn Compressor Engine</t>
  </si>
  <si>
    <t>Cummins GTA855GI</t>
  </si>
  <si>
    <t>Battle Compressor Site 1-27</t>
  </si>
  <si>
    <t>Caterpillar 3304</t>
  </si>
  <si>
    <t>Higgins Federal 1</t>
  </si>
  <si>
    <t>Waukesha VRG 220</t>
  </si>
  <si>
    <t>Waukesha VRG220</t>
  </si>
  <si>
    <t>Caterpillar G3306 TAW</t>
  </si>
  <si>
    <t>Rhode Island Red Federal 4-27</t>
  </si>
  <si>
    <t>Wamsutter 4-4-12</t>
  </si>
  <si>
    <t>Waukesha F3521GSI</t>
  </si>
  <si>
    <t>Wamsutter 5-34</t>
  </si>
  <si>
    <t>Waukesha F3521GL</t>
  </si>
  <si>
    <t>Wamsutter A-7</t>
  </si>
  <si>
    <t>Caterpillar G398TA</t>
  </si>
  <si>
    <t>Higgins 21</t>
  </si>
  <si>
    <t>Wamsutter Facility</t>
  </si>
  <si>
    <t>Cummins B.3.3</t>
  </si>
  <si>
    <t>Cummins B4.5T-P99</t>
  </si>
  <si>
    <t>Ajax DPC-80</t>
  </si>
  <si>
    <t>Ajax DPC 80</t>
  </si>
  <si>
    <t>Canyon Creek Shallow Central Dehydration Unit</t>
  </si>
  <si>
    <t>Onan Standby Generator</t>
  </si>
  <si>
    <t>Arrow Well Pump Engine</t>
  </si>
  <si>
    <t>Superior 6G-510</t>
  </si>
  <si>
    <t>Caterpillar G3408NAHC</t>
  </si>
  <si>
    <t>Ajax DPC-230LE</t>
  </si>
  <si>
    <t>Bruff U NCT-2 No. 1</t>
  </si>
  <si>
    <t>Middle Baxter Compressor</t>
  </si>
  <si>
    <t>Lateral 706 Compressor</t>
  </si>
  <si>
    <t>Waukesha L3711G</t>
  </si>
  <si>
    <t>Waukesha L5108G</t>
  </si>
  <si>
    <t>Vermillion Creek No. 1</t>
  </si>
  <si>
    <t>Onan LPG-4</t>
  </si>
  <si>
    <t>Diesel Generator</t>
  </si>
  <si>
    <t>Isuzu BJ-4JJ1X</t>
  </si>
  <si>
    <t>Ajax  DPC-115LE</t>
  </si>
  <si>
    <t>Ajax DPC-140</t>
  </si>
  <si>
    <t>Ajax DPC-160</t>
  </si>
  <si>
    <t>Arrow VRG 330TA</t>
  </si>
  <si>
    <t>Caterpillar G-333</t>
  </si>
  <si>
    <t>Caterpillar G3408TA</t>
  </si>
  <si>
    <t>Caterpillar G398SITA</t>
  </si>
  <si>
    <t>Cummins GTA</t>
  </si>
  <si>
    <t>Gas Jack 230</t>
  </si>
  <si>
    <t>GasJack MP</t>
  </si>
  <si>
    <t>Gemini G-26</t>
  </si>
  <si>
    <t>Leucite Hills 1-33</t>
  </si>
  <si>
    <t>Caterpillar 3512 TALE</t>
  </si>
  <si>
    <t>Ajax DPC 160</t>
  </si>
  <si>
    <t>Waukesha E1197</t>
  </si>
  <si>
    <t>Cedar Canyon Pipeline Facility</t>
  </si>
  <si>
    <t>Ajax DPC 115</t>
  </si>
  <si>
    <t>Caterpillar 3406 NA</t>
  </si>
  <si>
    <t>Neptune 13-11</t>
  </si>
  <si>
    <t>Kilroy-Kirby 1</t>
  </si>
  <si>
    <t>Wamsutter Regulator</t>
  </si>
  <si>
    <t>Caterpillar 3516 LETA</t>
  </si>
  <si>
    <t>Caterpillar G399TA LCR (E2)</t>
  </si>
  <si>
    <t>Waukesha 7042GL</t>
  </si>
  <si>
    <t>MFS Fee Well 10-2 Compressor</t>
  </si>
  <si>
    <t>Caterpillar 3508TALE</t>
  </si>
  <si>
    <t>South Baxter Unit 24</t>
  </si>
  <si>
    <t>Siberia Ridge Compressor</t>
  </si>
  <si>
    <t>Washakie Point 49</t>
  </si>
  <si>
    <t>Storage Tank Emissions</t>
  </si>
  <si>
    <t>Bravo Unit 02 Central Tank Battery</t>
  </si>
  <si>
    <t>Ajax DPC-540LE</t>
  </si>
  <si>
    <t>Ajax DPC-600LE</t>
  </si>
  <si>
    <t>Waukesha H24GL</t>
  </si>
  <si>
    <t>Orange Blossom Special 1</t>
  </si>
  <si>
    <t>Henry Fork Field</t>
  </si>
  <si>
    <t>Henry Unit #9 / Central Tank Battery #2</t>
  </si>
  <si>
    <t>Caterpillar G379NA Compressor</t>
  </si>
  <si>
    <t>Birch Creek Unit #8 Compression</t>
  </si>
  <si>
    <t>Carter Creek</t>
  </si>
  <si>
    <t>Fairbanks Morse MEP-6G</t>
  </si>
  <si>
    <t>Fairbanks Morse MEP-8G</t>
  </si>
  <si>
    <t>Overthrust Communication Hut</t>
  </si>
  <si>
    <t>Generac QT036</t>
  </si>
  <si>
    <t>Whitney Canyon Meter Station</t>
  </si>
  <si>
    <t>Caterpillar Olympian G-100 Generator</t>
  </si>
  <si>
    <t>Thompson 12-2</t>
  </si>
  <si>
    <t>Caterpillar 379SITA</t>
  </si>
  <si>
    <t>Thompson Federal 2-1</t>
  </si>
  <si>
    <t>Lateral 1127</t>
  </si>
  <si>
    <t>Evanston Refining</t>
  </si>
  <si>
    <t>Diesel Pump</t>
  </si>
  <si>
    <t>Chicken Creek</t>
  </si>
  <si>
    <t>Waukesha H24 GL</t>
  </si>
  <si>
    <t>Uinta County</t>
  </si>
  <si>
    <t>Waukesha F-1197G</t>
  </si>
  <si>
    <t>Waukesha F1197G Compressor Engine</t>
  </si>
  <si>
    <t>Lucky Ditch Field</t>
  </si>
  <si>
    <t>11 kW Cathodic Generator (Well #11)</t>
  </si>
  <si>
    <t>Ajax DP-115, Unit G-9</t>
  </si>
  <si>
    <t>Whiskey Springs 2</t>
  </si>
  <si>
    <t>Whiskey Springs 3 Well PAD</t>
  </si>
  <si>
    <t>Generac Emergency Generator</t>
  </si>
  <si>
    <t>Waukesha F817G Compressor Engine</t>
  </si>
  <si>
    <t>Whiskey Springs 4</t>
  </si>
  <si>
    <t>Whiskey Springs A-1</t>
  </si>
  <si>
    <t>Whiskey Springs C-1 Well Pad</t>
  </si>
  <si>
    <t>Arrow VRG 330</t>
  </si>
  <si>
    <t>10 kW Cathodic Generator</t>
  </si>
  <si>
    <t>10 kW Cathodic Generator (Well #3)</t>
  </si>
  <si>
    <t>10 kW Cathodic Generator (Well #4)</t>
  </si>
  <si>
    <t>11 kW Cathodic Generator (Well #9)</t>
  </si>
  <si>
    <t>Ajax DPC-115 (Well #3)</t>
  </si>
  <si>
    <t>Ajax DPC-115 (Well #4)</t>
  </si>
  <si>
    <t>Ajax DPC-230 (Well #6&amp;#7)</t>
  </si>
  <si>
    <t>White 330</t>
  </si>
  <si>
    <t>Ajax DPC</t>
  </si>
  <si>
    <t>General</t>
  </si>
  <si>
    <t>Ajax DPC 360 Compressor</t>
  </si>
  <si>
    <t>Waukesha F817</t>
  </si>
  <si>
    <t>Clear Creek Meter &amp; Regulation Station</t>
  </si>
  <si>
    <t>01</t>
  </si>
  <si>
    <t>Laramie Compressor Station</t>
  </si>
  <si>
    <t>Allison 501KC-5 Turbine Compressor</t>
  </si>
  <si>
    <t>Solar Centaur 40-T4700S Turbine</t>
  </si>
  <si>
    <t>Clark TCVA-10 Compressor Engine</t>
  </si>
  <si>
    <t>07</t>
  </si>
  <si>
    <t>Wild Cow Compressor Station</t>
  </si>
  <si>
    <t>Cat G398TA</t>
  </si>
  <si>
    <t>Wauk F18GL</t>
  </si>
  <si>
    <t>Doty Mountain Compressor Station</t>
  </si>
  <si>
    <t>Cat G3516LE</t>
  </si>
  <si>
    <t>Jolly Rogers Pod Compressor Station</t>
  </si>
  <si>
    <t>Cat G3516TA</t>
  </si>
  <si>
    <t>Muddy Gap Compressor Station</t>
  </si>
  <si>
    <t>Allison 501KC-5</t>
  </si>
  <si>
    <t>Rolls Royce 501KC-5 DLE</t>
  </si>
  <si>
    <t>Waukesha H24G</t>
  </si>
  <si>
    <t>East Echo Springs Compressor Station</t>
  </si>
  <si>
    <t>Ford 300 Engine</t>
  </si>
  <si>
    <t>Baggs Mainline/ Blue Gap Compressor Station</t>
  </si>
  <si>
    <t>North WYGAP - Creston Nose Compressor Station</t>
  </si>
  <si>
    <t>Cat G3606TALE</t>
  </si>
  <si>
    <t>Creston 22-1 Compressor Station</t>
  </si>
  <si>
    <t>CAT G399SITA</t>
  </si>
  <si>
    <t>Arlington Compressor Station</t>
  </si>
  <si>
    <t>6598 hp Caterpillar 16CM34</t>
  </si>
  <si>
    <t>934 hp Waukesha P48GSI Emergency Generator</t>
  </si>
  <si>
    <t>Jons/Ruth Sweezy Compressor Station</t>
  </si>
  <si>
    <t>South Baggs Compressor Station</t>
  </si>
  <si>
    <t>Cat G3516TALE</t>
  </si>
  <si>
    <t>Cummins GTA14-G1</t>
  </si>
  <si>
    <t>Caterpillar G3606TALE</t>
  </si>
  <si>
    <t>Oil Springs Compressor Station</t>
  </si>
  <si>
    <t>Ajax DPC-800</t>
  </si>
  <si>
    <t>SOLAR CENTAUR 40-T4700</t>
  </si>
  <si>
    <t>Snow Bank Compressor Station</t>
  </si>
  <si>
    <t>Eureka Compressor Station</t>
  </si>
  <si>
    <t>Rawlins Plant</t>
  </si>
  <si>
    <t>Allison 501KC-5 Turbine Compressor Engine</t>
  </si>
  <si>
    <t>Dresser Clark TLA-6 Compressor Engine</t>
  </si>
  <si>
    <t>Dresser Clark TLAS-6 Compressor Engine</t>
  </si>
  <si>
    <t>White Superior 2406G Compressor Engine</t>
  </si>
  <si>
    <t>White Superior 8GT-825 Compressor Engine</t>
  </si>
  <si>
    <t>Waukesha H24G Emergency Generator Engine</t>
  </si>
  <si>
    <t>Bairoil - CO2 Recovery Plant</t>
  </si>
  <si>
    <t>DIESEL GENERATOR</t>
  </si>
  <si>
    <t>Federal 1691 8i Wellsite</t>
  </si>
  <si>
    <t>Deutz TBG 620 V12K</t>
  </si>
  <si>
    <t>Barrel Springs Compressor</t>
  </si>
  <si>
    <t>Ajax DPC-2804LE</t>
  </si>
  <si>
    <t>Jons CBM Facility</t>
  </si>
  <si>
    <t>JOHN DEERE 6125H</t>
  </si>
  <si>
    <t>Pneumatic Controllers</t>
  </si>
  <si>
    <t>Storage Tanks</t>
  </si>
  <si>
    <t>Sauder Glycol Dehydration Unit</t>
  </si>
  <si>
    <t>Sauder Dehydrator Heater</t>
  </si>
  <si>
    <t>BS&amp;B Line Heater</t>
  </si>
  <si>
    <t>AMINE REGENERATOR</t>
  </si>
  <si>
    <t>FLARE'S PILOT</t>
  </si>
  <si>
    <t>INCINERATOR</t>
  </si>
  <si>
    <t>HOT OIL HEATER</t>
  </si>
  <si>
    <t>MEDIUM HEATER #1</t>
  </si>
  <si>
    <t>MEDIUM HEATER #2</t>
  </si>
  <si>
    <t>TEG HEATER #1</t>
  </si>
  <si>
    <t>TEG HEATER #2</t>
  </si>
  <si>
    <t>SOIL VAPOR EXTRACTION</t>
  </si>
  <si>
    <t>V_1 Flare</t>
  </si>
  <si>
    <t>29-Fugitives</t>
  </si>
  <si>
    <t>H_100_A</t>
  </si>
  <si>
    <t>H_100_B</t>
  </si>
  <si>
    <t>H_6</t>
  </si>
  <si>
    <t>TO_1</t>
  </si>
  <si>
    <t>EG801</t>
  </si>
  <si>
    <t>FWPE_S1</t>
  </si>
  <si>
    <t>FWPE_S2</t>
  </si>
  <si>
    <t>H801</t>
  </si>
  <si>
    <t>SB801A</t>
  </si>
  <si>
    <t>SB801B</t>
  </si>
  <si>
    <t>VS301</t>
  </si>
  <si>
    <t>Yellowpoint North CS</t>
  </si>
  <si>
    <t>07/B1/Separator Burner</t>
  </si>
  <si>
    <t>Yellowpoint South CS</t>
  </si>
  <si>
    <t>06/T1/Tanks (4)</t>
  </si>
  <si>
    <t>02/D1a/Dehy Vent</t>
  </si>
  <si>
    <t>03/D2a/Dehy Vent</t>
  </si>
  <si>
    <t>BPMV B Tank Battery</t>
  </si>
  <si>
    <t>03/Burners</t>
  </si>
  <si>
    <t>02/Oil Storage Tanks</t>
  </si>
  <si>
    <t>BPMV TR 6</t>
  </si>
  <si>
    <t>05/P1/Production Equipment</t>
  </si>
  <si>
    <t>05/Fugitive Emissions</t>
  </si>
  <si>
    <t>02/TEG Dehy</t>
  </si>
  <si>
    <t>04/Reboiler Heater</t>
  </si>
  <si>
    <t>03/Condensate Tank</t>
  </si>
  <si>
    <t>H-901</t>
  </si>
  <si>
    <t>Flare</t>
  </si>
  <si>
    <t>FLR</t>
  </si>
  <si>
    <t>18/F1/Flare</t>
  </si>
  <si>
    <t>02/Fugitive Emissions</t>
  </si>
  <si>
    <t>02/Fugitives</t>
  </si>
  <si>
    <t>11/D1b/Reboiler</t>
  </si>
  <si>
    <t>13/D2b/Reboiler</t>
  </si>
  <si>
    <t>TEG Dehy</t>
  </si>
  <si>
    <t>BFCSflr</t>
  </si>
  <si>
    <t>MGFD1</t>
  </si>
  <si>
    <t>MGFD2</t>
  </si>
  <si>
    <t>AFT</t>
  </si>
  <si>
    <t>AV</t>
  </si>
  <si>
    <t>EG2R</t>
  </si>
  <si>
    <t>FUG</t>
  </si>
  <si>
    <t>H7022</t>
  </si>
  <si>
    <t>H800</t>
  </si>
  <si>
    <t>H810</t>
  </si>
  <si>
    <t>H840</t>
  </si>
  <si>
    <t>H850</t>
  </si>
  <si>
    <t>H860</t>
  </si>
  <si>
    <t>HT100</t>
  </si>
  <si>
    <t>HT110</t>
  </si>
  <si>
    <t>C10</t>
  </si>
  <si>
    <t>C12</t>
  </si>
  <si>
    <t>C13</t>
  </si>
  <si>
    <t>C14</t>
  </si>
  <si>
    <t>C7</t>
  </si>
  <si>
    <t>C9</t>
  </si>
  <si>
    <t>H1</t>
  </si>
  <si>
    <t>H803</t>
  </si>
  <si>
    <t>TDL</t>
  </si>
  <si>
    <t>TK-16</t>
  </si>
  <si>
    <t>TK-17</t>
  </si>
  <si>
    <t>F2</t>
  </si>
  <si>
    <t>F3</t>
  </si>
  <si>
    <t>F4</t>
  </si>
  <si>
    <t>H2</t>
  </si>
  <si>
    <t>H3</t>
  </si>
  <si>
    <t>H4</t>
  </si>
  <si>
    <t>H5</t>
  </si>
  <si>
    <t>H6</t>
  </si>
  <si>
    <t>H7</t>
  </si>
  <si>
    <t>H8</t>
  </si>
  <si>
    <t>03/Glycol Dehydration Unit Heater/Vent</t>
  </si>
  <si>
    <t>14/T1/400 bbl Condensate Tank</t>
  </si>
  <si>
    <t>15/T2/400 bbl Condensate Tank</t>
  </si>
  <si>
    <t>16/T3/400 bbl Condensate Tank</t>
  </si>
  <si>
    <t>17/T4/400 bbl Condensate Tank</t>
  </si>
  <si>
    <t>Bull Draw 3-11</t>
  </si>
  <si>
    <t xml:space="preserve">CONDENSATE TANK </t>
  </si>
  <si>
    <t>PNEUMATIC EQUIPMENT</t>
  </si>
  <si>
    <t>INDIRECT HEATER</t>
  </si>
  <si>
    <t>Sand Draw Boulder Facility</t>
  </si>
  <si>
    <t>03/Tanks (2)</t>
  </si>
  <si>
    <t>02/Two Tank Heaters</t>
  </si>
  <si>
    <t>06/Q6/Regen Gas Heater</t>
  </si>
  <si>
    <t>09/09/Slug Catcher Heater (QXX)</t>
  </si>
  <si>
    <t>2/HTR 1/Dehy Reboiler Heater</t>
  </si>
  <si>
    <t>5/Fugitives</t>
  </si>
  <si>
    <t>3/Glycol Dehydration Unit</t>
  </si>
  <si>
    <t>4/0.75 MMBtu/hr Line Heater</t>
  </si>
  <si>
    <t>02/D1/TEG Dehy &amp; reboiler</t>
  </si>
  <si>
    <t>06/D2/TEG Dehy &amp; reboiler</t>
  </si>
  <si>
    <t>03/T1/Waste Water Tank</t>
  </si>
  <si>
    <t>07/T2/100 bbl Tank</t>
  </si>
  <si>
    <t>04/Fugitive Emissions</t>
  </si>
  <si>
    <t>02/TEG Dehy &amp; reboiler</t>
  </si>
  <si>
    <t>03/Pump</t>
  </si>
  <si>
    <t>05/Condensate Storage Tank</t>
  </si>
  <si>
    <t>02/D1b/Reboiler Burner</t>
  </si>
  <si>
    <t>03/D1b/Reboiler Burner</t>
  </si>
  <si>
    <t>Church Butte</t>
  </si>
  <si>
    <t>03/03/Water Tank Heater</t>
  </si>
  <si>
    <t>20/20/Dehy Reboiler</t>
  </si>
  <si>
    <t>13/13/Well #3 Production Unit</t>
  </si>
  <si>
    <t>15/15/Well #4 Production Unit</t>
  </si>
  <si>
    <t>17/17/Well #5 Production Unit</t>
  </si>
  <si>
    <t>31/31/Well #6 Production Unit</t>
  </si>
  <si>
    <t>35/35/Well #7 Production Unit</t>
  </si>
  <si>
    <t>39/39/Well #8 Production Unit</t>
  </si>
  <si>
    <t>43/43/Well #9 Production Unit</t>
  </si>
  <si>
    <t>47/47/Well #11 Production Unit</t>
  </si>
  <si>
    <t>09/9/Well #1 Line Heater</t>
  </si>
  <si>
    <t>10/10/Well #1 Heater Treater</t>
  </si>
  <si>
    <t>14/14/Well #3 Heater Treater</t>
  </si>
  <si>
    <t>16/16/Well #4 Heater Treater</t>
  </si>
  <si>
    <t>18/18/Well #5 Heater Treater</t>
  </si>
  <si>
    <t>32/32/Well #6 Heater Treater</t>
  </si>
  <si>
    <t>36/36/Well #7 Heater Treater</t>
  </si>
  <si>
    <t>40/40/Well #8 Heater Treater</t>
  </si>
  <si>
    <t>44/44/Well #9 Heater Treater</t>
  </si>
  <si>
    <t>48/48/Well #11 Heater Treater</t>
  </si>
  <si>
    <t>51/51/B Battery Recycle Heater Treater</t>
  </si>
  <si>
    <t>03/3/Condensate Storage Tank - 400 BBL</t>
  </si>
  <si>
    <t>04/4/Pneumatic Controllers</t>
  </si>
  <si>
    <t>02/2/Glycol Dehydration Unit Heater/Vent</t>
  </si>
  <si>
    <t>03/Heater</t>
  </si>
  <si>
    <t>02/Treater Burner</t>
  </si>
  <si>
    <t>03/TEG Dehy</t>
  </si>
  <si>
    <t>04/Treater Burners</t>
  </si>
  <si>
    <t>03/Tanks (4)</t>
  </si>
  <si>
    <t>05/Tanks (4)</t>
  </si>
  <si>
    <t>Hanna Draw</t>
  </si>
  <si>
    <t>REBOILER</t>
  </si>
  <si>
    <t>Savery Compressor Station</t>
  </si>
  <si>
    <t>(3) SEPARATORS</t>
  </si>
  <si>
    <t>DEHY</t>
  </si>
  <si>
    <t>BTEX COMBUSTOR</t>
  </si>
  <si>
    <t>TEG Reboiler</t>
  </si>
  <si>
    <t>Dehy Reboiler</t>
  </si>
  <si>
    <t>Tank Heater</t>
  </si>
  <si>
    <t>FLARE</t>
  </si>
  <si>
    <t>Fugitive Equipment Leaks</t>
  </si>
  <si>
    <t>National Tank Company Salt Bath Heater (replaced in 2001 by the Sivalls Heater)</t>
  </si>
  <si>
    <t>Sivalls Salt Bath Heater (Source 20-2)</t>
  </si>
  <si>
    <t>Olman-Heath Salt Bath Heater (Source H-3)</t>
  </si>
  <si>
    <t>Glycol Regenerator</t>
  </si>
  <si>
    <t>Refuse Incinerator</t>
  </si>
  <si>
    <t>Flare (Pilot) plus Plant Flare Emissions (Source X-27A)</t>
  </si>
  <si>
    <t>EconoTherm Process Furnace (Source 20-1)</t>
  </si>
  <si>
    <t>Heatec Process Furnace (Source H-1)</t>
  </si>
  <si>
    <t>Bryon Boilers Heating Boiler (Source H-4)</t>
  </si>
  <si>
    <t>Parker Boiler Comfort Heater (Source H-6204)</t>
  </si>
  <si>
    <t>Parker Heating Boiler (Source SB-1)</t>
  </si>
  <si>
    <t>Echo Springs Gas Plant</t>
  </si>
  <si>
    <t>S13 - #1 Emergency Flare</t>
  </si>
  <si>
    <t>S14 - #2 Emergency Flare</t>
  </si>
  <si>
    <t>S23 - TXP1 Amine Regeneration Vent</t>
  </si>
  <si>
    <t>S24 - TXP2 Amine Regeneration Vent</t>
  </si>
  <si>
    <t>S30 - TXP3 Amine Regeneration Heater</t>
  </si>
  <si>
    <t>Robbers Gulch 10-34-14-92</t>
  </si>
  <si>
    <t>PNEUMATIC FUGITIVES</t>
  </si>
  <si>
    <t>PROCESS FUGITIVES</t>
  </si>
  <si>
    <t>DEHY VENT</t>
  </si>
  <si>
    <t>S9 7042GSI1</t>
  </si>
  <si>
    <t>S10 7042GSI2</t>
  </si>
  <si>
    <t>S11 7042GSI3</t>
  </si>
  <si>
    <t>S11 7042GSI4</t>
  </si>
  <si>
    <t>AMINESTACK</t>
  </si>
  <si>
    <t>NEWT60</t>
  </si>
  <si>
    <t>NEWT40</t>
  </si>
  <si>
    <t>Atlantic Rim Pod 2 (Muddy Mountain Pod 9)</t>
  </si>
  <si>
    <t>RIM2</t>
  </si>
  <si>
    <t>Comfort Heat Boiler</t>
  </si>
  <si>
    <t>North Brady Tank Battery</t>
  </si>
  <si>
    <t>01/Flare</t>
  </si>
  <si>
    <t>10/10/Fugitives</t>
  </si>
  <si>
    <t>6/6/Blowdown Vent</t>
  </si>
  <si>
    <t>02/Separator Heater</t>
  </si>
  <si>
    <t>3/3/(3) 1.0 MMBtu/hr Separator Heaters</t>
  </si>
  <si>
    <t>4/4/(2) 1.36 MMBtu/hr Vert. Testing Heaters</t>
  </si>
  <si>
    <t>5/5/2 MMBtu/hr Horizontal Heater</t>
  </si>
  <si>
    <t>01/Condensate Storage Tanks</t>
  </si>
  <si>
    <t>9/9/VRU</t>
  </si>
  <si>
    <t>03/3/Olman Heath 2PS-4M-1</t>
  </si>
  <si>
    <t>06/6/Fugitive Emissions</t>
  </si>
  <si>
    <t>2/HTR1/Dehydration Unit Reboiler</t>
  </si>
  <si>
    <t>2/HTR1/Dehydration Reboiler Burner 1</t>
  </si>
  <si>
    <t>02/2/Dehydrator</t>
  </si>
  <si>
    <t>03/3/Reboiler</t>
  </si>
  <si>
    <t>02/D1a/TEG Dehy Vent</t>
  </si>
  <si>
    <t>09/HTR1/Heat Medium Heater</t>
  </si>
  <si>
    <t>10/HTR2/Dehy Regen Heater</t>
  </si>
  <si>
    <t>14/HTR4/EG Regen Heater</t>
  </si>
  <si>
    <t>04/T1/Condensate Tank</t>
  </si>
  <si>
    <t>04/4/Condensate Storage Tank</t>
  </si>
  <si>
    <t>02/300 bbl Scrubber Tank</t>
  </si>
  <si>
    <t>05/5/Loading Loss</t>
  </si>
  <si>
    <t>05/05/1.5 mmbtu/hr Reboiler Burner</t>
  </si>
  <si>
    <t>06/Amine Unit w/ Reboiler</t>
  </si>
  <si>
    <t>03/03/TEG Dehydration Unit Reboiler Vent</t>
  </si>
  <si>
    <t>04/04/TEG Dehydration Unit Flash Tank</t>
  </si>
  <si>
    <t>07/TEG Storage Tank</t>
  </si>
  <si>
    <t>05/H-1a/Glycol Dehydrator Regenerator Heater</t>
  </si>
  <si>
    <t>06/H-2a/Glycol Dehydrator Regenerator Heater</t>
  </si>
  <si>
    <t>07/H-3a/Glycol Dehydrator Regenerator Heater</t>
  </si>
  <si>
    <t>08/H-4a/Glycol Dehydrator Regenerator Heater</t>
  </si>
  <si>
    <t>Bryan Heating Boiler</t>
  </si>
  <si>
    <t>Line Heater</t>
  </si>
  <si>
    <t>Rock Springs Terminal</t>
  </si>
  <si>
    <t>02/Truck Loading and Flare</t>
  </si>
  <si>
    <t>01/Fugitive Tank Emissions</t>
  </si>
  <si>
    <t>03/Liquid Fugitive</t>
  </si>
  <si>
    <t>04/Miscellaneous</t>
  </si>
  <si>
    <t>Delaney Rim 27-1</t>
  </si>
  <si>
    <t>Pneumatic equipment</t>
  </si>
  <si>
    <t>SEPERATOR BURNER</t>
  </si>
  <si>
    <t>Condensate Storage Tank</t>
  </si>
  <si>
    <t>08/F1/Fugitive Emissions</t>
  </si>
  <si>
    <t>Monell NGL Plant</t>
  </si>
  <si>
    <t>03/D2/TEG Dehy &amp; reboiler</t>
  </si>
  <si>
    <t>04/Amine Reboiler</t>
  </si>
  <si>
    <t>01/Hot Oil Heater</t>
  </si>
  <si>
    <t>03/Hot Oil Heater</t>
  </si>
  <si>
    <t>Rock Springs Station</t>
  </si>
  <si>
    <t>05/F-1/Fugitive Emissions</t>
  </si>
  <si>
    <t>Dehy Reboiler Heater</t>
  </si>
  <si>
    <t>Slug Catcher Retention Heater</t>
  </si>
  <si>
    <t>Weil/McLane DG188WF Boiler</t>
  </si>
  <si>
    <t>Fuel Gas Heater</t>
  </si>
  <si>
    <t>Sivalls Fuel Gas Heater</t>
  </si>
  <si>
    <t>ESSCO Heater</t>
  </si>
  <si>
    <t>Power Flame Boiler</t>
  </si>
  <si>
    <t>Sivalls Tank Heater</t>
  </si>
  <si>
    <t>Sivalls Tank Heater #2</t>
  </si>
  <si>
    <t>07/HTR2/Dehy Reboiler</t>
  </si>
  <si>
    <t>06/Reboiler #19/Reboiler</t>
  </si>
  <si>
    <t>08/GDU1/Dehydrator Vent</t>
  </si>
  <si>
    <t>06/HTR1/Heater (Sweetening)</t>
  </si>
  <si>
    <t>09/HTR3/300 bbl Water Tank Heater</t>
  </si>
  <si>
    <t>04/Heater #19/Heater</t>
  </si>
  <si>
    <t>05/Fuel Gas Heater/Heater</t>
  </si>
  <si>
    <t>05/Heat Medium Heater</t>
  </si>
  <si>
    <t>TEG Dehy Reboiler</t>
  </si>
  <si>
    <t>Combustor C1a</t>
  </si>
  <si>
    <t>Combustor C1b</t>
  </si>
  <si>
    <t>01/Unit #1/Centaur CS 3000</t>
  </si>
  <si>
    <t>09/KeWanee Boiler</t>
  </si>
  <si>
    <t>25/QF/Vermillion Fugitive Emissions</t>
  </si>
  <si>
    <t>04/W#4/Reboiler Heater</t>
  </si>
  <si>
    <t>05/W#5/Reboiler Heater</t>
  </si>
  <si>
    <t>06/W#6/Dehydrator Reboiler Vent-(PESCO Burner)</t>
  </si>
  <si>
    <t>07/W#7/Dehydrator Reboiler Vent-(PESCO Burner)</t>
  </si>
  <si>
    <t>16/W#16/Canyon Creek Fugitive Emissions</t>
  </si>
  <si>
    <t>10/W#10/Line Heater #1</t>
  </si>
  <si>
    <t>11/W#11/Line Heater #2</t>
  </si>
  <si>
    <t>22/Q#6/Regenerator Gas Heater</t>
  </si>
  <si>
    <t>14/W#14/Tank Heater</t>
  </si>
  <si>
    <t>15/W#15/Tank Heater</t>
  </si>
  <si>
    <t>12/W#12/Condensate Tank Loadout Line</t>
  </si>
  <si>
    <t>06/H-6204/Line Heater</t>
  </si>
  <si>
    <t>04/4/Emergency Flare</t>
  </si>
  <si>
    <t>03/3/Medium Heater</t>
  </si>
  <si>
    <t>03A/3A/Medium Heater</t>
  </si>
  <si>
    <t>NC1</t>
  </si>
  <si>
    <t>NC2</t>
  </si>
  <si>
    <t>2C</t>
  </si>
  <si>
    <t>06/Fugitive Emissions (leaks)</t>
  </si>
  <si>
    <t>07/Fugitive (loading)</t>
  </si>
  <si>
    <t>11/Amine Vent</t>
  </si>
  <si>
    <t>08/Condensate Tank</t>
  </si>
  <si>
    <t>09/Condensate Tank</t>
  </si>
  <si>
    <t>10/Condensate Tank</t>
  </si>
  <si>
    <t>02B/FF-2301/Plant Flare Pilots</t>
  </si>
  <si>
    <t>06B/FF-250-2/Inlet Area Process Flare Pilots (I-4)</t>
  </si>
  <si>
    <t>15/G10-601-1/Stabilizer Reboiler (P-5A)</t>
  </si>
  <si>
    <t>16/G10-601-2/Stabilizer Reboiler (P-5B)</t>
  </si>
  <si>
    <t>03/G2-1501-1/Power Steam Boiler (P-8A)</t>
  </si>
  <si>
    <t>04/G2-1501-2/Power Steam Boiler (P-8B)</t>
  </si>
  <si>
    <t>05/G2-1501-2/Power Steam Boiler (P-8C)</t>
  </si>
  <si>
    <t>09/V82811/Glycol Still Vent</t>
  </si>
  <si>
    <t>10/V82706/Amine Reflux Drum Vent</t>
  </si>
  <si>
    <t>Painter Fractionation Facility</t>
  </si>
  <si>
    <t>02/H-1/Hot Oil Heater</t>
  </si>
  <si>
    <t>03/H-3/Hot Oil Heater</t>
  </si>
  <si>
    <t>04/G10-1/#1 Heating Medium Heater</t>
  </si>
  <si>
    <t>05/G10-2/#2 Heating Medium Heater</t>
  </si>
  <si>
    <t>03/14/North Production Heater Treater</t>
  </si>
  <si>
    <t>04/15/South Production Heater Treater</t>
  </si>
  <si>
    <t>05/16/North Heat Medium Heater</t>
  </si>
  <si>
    <t>06/17/South Heat Medium Heater</t>
  </si>
  <si>
    <t>12/G9-1402/Treater Water Heater (P-2)</t>
  </si>
  <si>
    <t>13/G9-510/Condensate Tank Heater (P-3)</t>
  </si>
  <si>
    <t>14/G9-1401/Raw Water Heater (P-4)</t>
  </si>
  <si>
    <t>17/G10-2805-1/Mole Sieve Regen. Heater (P-6A)</t>
  </si>
  <si>
    <t>18/G10-2805-2/Mole Sieve Regen. Heater (P-6B)</t>
  </si>
  <si>
    <t>19/G10-1001-1/NGL Regen. Heater (P-7A)</t>
  </si>
  <si>
    <t>21/G10-1001-2/NGL Regen. Heater (P-7B)</t>
  </si>
  <si>
    <t>08/I-1A/Inlet Area Hot Glycol Heater #1</t>
  </si>
  <si>
    <t>09/I-1B/Inlet Area Hot Glycol Heater #2</t>
  </si>
  <si>
    <t>01/X-2801/Glycol Regenerator</t>
  </si>
  <si>
    <t>02/G10-1/#1 Mol Sieve Regenerator</t>
  </si>
  <si>
    <t>03/G10-2/#2 Mol Sieve Regenerator</t>
  </si>
  <si>
    <t>01/7/Thaynes Production Unit 18</t>
  </si>
  <si>
    <t>02/8/Thaynes Production Unit 23</t>
  </si>
  <si>
    <t>01/G9-2510/Sweetening Plant Incinerator Stack (P-1)</t>
  </si>
  <si>
    <t>10/B#1/Boiler #1</t>
  </si>
  <si>
    <t>11/B#2/Boiler #2</t>
  </si>
  <si>
    <t>Leroy Storage Compressor Station</t>
  </si>
  <si>
    <t>4/4/Dehydration Unit</t>
  </si>
  <si>
    <t>12/Engine Heater</t>
  </si>
  <si>
    <t>13/Fresh Water Heater</t>
  </si>
  <si>
    <t>14/Camp Water Heater</t>
  </si>
  <si>
    <t>3/3/Pesco Line Heater</t>
  </si>
  <si>
    <t>5/5/Heater</t>
  </si>
  <si>
    <t>01/1EP/Line Heater, Bulk</t>
  </si>
  <si>
    <t>02/2EP/Line Heater, Bulk</t>
  </si>
  <si>
    <t>03/3EP/Line Heater, Bulk</t>
  </si>
  <si>
    <t>04/4EP/Line Heater, Bulk</t>
  </si>
  <si>
    <t>05/5EP/Line Heater, Test</t>
  </si>
  <si>
    <t>06/6EP/Line Heater, Test</t>
  </si>
  <si>
    <t>08/08EP/Bryan Boiler</t>
  </si>
  <si>
    <t>10/10EP/Line Heater, Test</t>
  </si>
  <si>
    <t>16/16EP/Heater Treater</t>
  </si>
  <si>
    <t>20/20EP/Vapor Recovery Unit</t>
  </si>
  <si>
    <t>FUGITIVES</t>
  </si>
  <si>
    <t>William-Davis Steam Boiler</t>
  </si>
  <si>
    <t>Moxtop 6-1</t>
  </si>
  <si>
    <t>Reynard 11-1</t>
  </si>
  <si>
    <t>CONDENSATE TANK</t>
  </si>
  <si>
    <t>BURNERS (2)</t>
  </si>
  <si>
    <t>HEATERS (2)</t>
  </si>
  <si>
    <t>03/Fugitive Emissions</t>
  </si>
  <si>
    <t>02/Condensate Tank</t>
  </si>
  <si>
    <t>King Compressor Station</t>
  </si>
  <si>
    <t>04/H1/Cleaver-Brooks Water Boiler</t>
  </si>
  <si>
    <t>Whiskey Buttes 201</t>
  </si>
  <si>
    <t>Cow Hollow Compressor Station</t>
  </si>
  <si>
    <t>04/F1/Fugitives</t>
  </si>
  <si>
    <t>Fontenelle Compressor Station</t>
  </si>
  <si>
    <t>Moxa North Compressor Station</t>
  </si>
  <si>
    <t>03/Fugitive VOC Emissions</t>
  </si>
  <si>
    <t>Moxa South Compressor Station</t>
  </si>
  <si>
    <t>03/Plant Fugitive VOC Emissions</t>
  </si>
  <si>
    <t>02/TEG Dehydrator</t>
  </si>
  <si>
    <t>03/T3/Condensate Tank</t>
  </si>
  <si>
    <t>Hams Fork Compressor Station</t>
  </si>
  <si>
    <t>02/F1/Condensate Tank</t>
  </si>
  <si>
    <t>Opal Gas Plant</t>
  </si>
  <si>
    <t>Regeneration Gas Heater (AQD #3)</t>
  </si>
  <si>
    <t>Hot Oil Heater (AQD #4)</t>
  </si>
  <si>
    <t>Regeneration Gas Heater (AQD #5)</t>
  </si>
  <si>
    <t>Glycol Water Heater (AQD #6)</t>
  </si>
  <si>
    <t>Regeneration Gas Heater (AQD #15)</t>
  </si>
  <si>
    <t>Glycol Water Heater (AQD# 16)</t>
  </si>
  <si>
    <t>Methanol Skid Heater (AQD# 29)</t>
  </si>
  <si>
    <t>Regeneration Gas Heater (AQD# 37)</t>
  </si>
  <si>
    <t>Broach Product Dryer Heater</t>
  </si>
  <si>
    <t>TXP3 Amine Unit Regenerator Vent T-Ox (AQD# 39)</t>
  </si>
  <si>
    <t>Glycol Dehydrator Thermal Oxidizer (AQD# 46) + Reboiler Burner</t>
  </si>
  <si>
    <t>TXP5 Amine Unit Thermal Oxidizer</t>
  </si>
  <si>
    <t>Loading Rack Enclosed Vapor Combustor Unit #1</t>
  </si>
  <si>
    <t>New TXP6 Amine Unit Thermal Oxidizer</t>
  </si>
  <si>
    <t>New Loading Rack Enclosed Vapor Combustor Unit #2</t>
  </si>
  <si>
    <t>TXP3&amp;4 Process Flare (AQD# 18A)</t>
  </si>
  <si>
    <t>TXP1 Plant Flare (AQD# 18B)</t>
  </si>
  <si>
    <t>TXP2 Plant Flare (AQD# 18D)</t>
  </si>
  <si>
    <t>TXP2 Plant VOC Flare (AQD# 18E)</t>
  </si>
  <si>
    <t>Water Plant Flare (AQD# 18F)</t>
  </si>
  <si>
    <t>New TXP5/TXP6 Plant Flare</t>
  </si>
  <si>
    <t>Auxiliary Steam Boiler (AQD# 40)</t>
  </si>
  <si>
    <t>Roberson Creek Compressor Station</t>
  </si>
  <si>
    <t>Carbon County</t>
  </si>
  <si>
    <t>007</t>
  </si>
  <si>
    <t>Mexican Flats Water Disposal Facility</t>
  </si>
  <si>
    <t>TANK HEATERS</t>
  </si>
  <si>
    <t>Bunker Hill Compressor</t>
  </si>
  <si>
    <t>Condensate/Produced Water Storage Tank</t>
  </si>
  <si>
    <t>New Oil Storage Tank</t>
  </si>
  <si>
    <t>BS&amp;B Glycol Dehydration Unit 
(regenerator vent)</t>
  </si>
  <si>
    <t>BS&amp;B Dehy Heater</t>
  </si>
  <si>
    <t>Westside Canal Compressor Station</t>
  </si>
  <si>
    <t>DEHY REBOILER</t>
  </si>
  <si>
    <t>Bairoil Station</t>
  </si>
  <si>
    <t>Crude/Gathering and Storage Tank</t>
  </si>
  <si>
    <t>Lincoln County</t>
  </si>
  <si>
    <t>023</t>
  </si>
  <si>
    <t>Waterfall Compressor Station</t>
  </si>
  <si>
    <t>03/H1/Dehy #1 Reboiler</t>
  </si>
  <si>
    <t>04/H2/Dehy #2 Reboiler</t>
  </si>
  <si>
    <t>05/CU-1/Cumbustion Unit #1</t>
  </si>
  <si>
    <t>06/CU-2/Cumbustion Unit #2</t>
  </si>
  <si>
    <t>Pioneer Cryogenic Gas Plant</t>
  </si>
  <si>
    <t>Flare_1A</t>
  </si>
  <si>
    <t>Flare_2A</t>
  </si>
  <si>
    <t>Flare_3</t>
  </si>
  <si>
    <t>Oxidiz_1</t>
  </si>
  <si>
    <t>Oxidiz_2</t>
  </si>
  <si>
    <t>Heater_1</t>
  </si>
  <si>
    <t>Heater_2</t>
  </si>
  <si>
    <t>Bridger Fork 12</t>
  </si>
  <si>
    <t>03/Dehydrator</t>
  </si>
  <si>
    <t>16/Dehydration Unit Still Column Vent</t>
  </si>
  <si>
    <t>07/Production Unit Bridger Fork Unit 1 &amp; 2</t>
  </si>
  <si>
    <t>08/Production Unit Collett Creek Unit 1 &amp; 2</t>
  </si>
  <si>
    <t>14/BFU Truck Loading</t>
  </si>
  <si>
    <t>15/CCU Truck Loading</t>
  </si>
  <si>
    <t>01/Line Heater Road Hollow #12</t>
  </si>
  <si>
    <t>02/Heater Treater Road Hollow #12</t>
  </si>
  <si>
    <t>05/Heat Trace Boiler</t>
  </si>
  <si>
    <t>09/Heater Treater Collett Creek Unit 1 &amp; 2</t>
  </si>
  <si>
    <t>17/BFU Water Tank</t>
  </si>
  <si>
    <t>18/CCU Water Tank</t>
  </si>
  <si>
    <t>Muddy Creek Station</t>
  </si>
  <si>
    <t>PBH1</t>
  </si>
  <si>
    <t>PBH2</t>
  </si>
  <si>
    <t>Sweetwater County</t>
  </si>
  <si>
    <t>037</t>
  </si>
  <si>
    <t>UPRC 3A-01</t>
  </si>
  <si>
    <t>SEPARATOR</t>
  </si>
  <si>
    <t>Rock Springs Facility</t>
  </si>
  <si>
    <t>PAINT BOOTH</t>
  </si>
  <si>
    <t>TEPPCO Crude Wamsutter Station</t>
  </si>
  <si>
    <t>TANK</t>
  </si>
  <si>
    <t>Sum of ALBANY</t>
  </si>
  <si>
    <t>Sum of CARBON</t>
  </si>
  <si>
    <t>Sum of DAGGETT</t>
  </si>
  <si>
    <t>Sum of LINCOLN</t>
  </si>
  <si>
    <t>Sum of SUMMIT</t>
  </si>
  <si>
    <t>Sum of UINTA</t>
  </si>
  <si>
    <t>Sum of Sweetwater</t>
  </si>
  <si>
    <t>Total_NonJPAD</t>
  </si>
  <si>
    <t>created from file \\nursebutler\disk1\WestJump_OGEI\2008_EIs\2008_Southwest_Wyoming_Basin_Emissions_Summary_072312.xlsx</t>
  </si>
  <si>
    <t>Implementation in the 2008 Southwest Wyoming Basin Emissions Projections</t>
  </si>
  <si>
    <t>No requirement in the WYDEQ 2007 BACT rules. No further controls were applied  in 2008.</t>
  </si>
  <si>
    <t>98% control is required for new/modified dehydrators meeting BACT criteria. 14% of added dehydrator emissions outside of Sublette County were assumed controlled based on operator survey data which indicated that 14% of uncontrolled dehydrator emissions were from units emitting above the 5 tpy threshold.  14% of dehydrator emissions added after 2006 for all counties except Sublette were controlled by 98%.</t>
  </si>
  <si>
    <t xml:space="preserve">98% control is required for new/modified Tanks meeting BACT criteria. Condensate tank emissions added after 2006 were controlled by 98%. The oil well oil production is declined since 2006. Hence, no controls were applied to oil tanks. </t>
  </si>
  <si>
    <t>Sublette  County Emissions Were obtained directly from WYDEQ's UGRB emission inventory. Hence, no controls were applied to Sublette County emissions</t>
  </si>
  <si>
    <t>Sublette county 2008 emissions are directly from WYDEQ UGRB Emission Inventory, growth factors were not applied</t>
  </si>
  <si>
    <t>emissions taken</t>
  </si>
  <si>
    <t xml:space="preserve">from UGRB </t>
  </si>
  <si>
    <t>emission inventory</t>
  </si>
  <si>
    <t>Sublette County Grown Emissions not included in this tab</t>
  </si>
  <si>
    <t>Combined Categories</t>
  </si>
  <si>
    <t>2008 Production Source Sublette County Emissions (from WYDEQ)</t>
  </si>
  <si>
    <t>Production Source</t>
  </si>
  <si>
    <t>2008 Survey Source Emissions</t>
  </si>
  <si>
    <t>Survey Source Name</t>
  </si>
  <si>
    <t>Survey Source</t>
  </si>
  <si>
    <t xml:space="preserve">Compressor Engines </t>
  </si>
  <si>
    <t>Surveyed</t>
  </si>
  <si>
    <t>*</t>
  </si>
  <si>
    <t>* no emissions in 2006, percent change unable to be calculated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</si>
</sst>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3" formatCode="_(* #,##0.00_);_(* \(#,##0.00\);_(* &quot;-&quot;??_);_(@_)"/>
    <numFmt numFmtId="164" formatCode="#,##0.0"/>
    <numFmt numFmtId="165" formatCode="0.0%"/>
    <numFmt numFmtId="166" formatCode="0.0"/>
    <numFmt numFmtId="167" formatCode="0.0000"/>
    <numFmt numFmtId="168" formatCode="0.000"/>
    <numFmt numFmtId="169" formatCode="[$-409]d\-mmm\-yy;@"/>
    <numFmt numFmtId="170" formatCode="0.000000000"/>
  </numFmts>
  <fonts count="57" x14ac:knownFonts="1">
    <font>
      <sz val="10"/>
      <name val="Arial"/>
    </font>
    <font>
      <sz val="11"/>
      <color theme="1"/>
      <name val="Calibri"/>
      <family val="2"/>
      <scheme val="minor"/>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color indexed="10"/>
      <name val="Arial"/>
      <family val="2"/>
    </font>
    <font>
      <b/>
      <sz val="10"/>
      <color indexed="22"/>
      <name val="Arial"/>
      <family val="2"/>
    </font>
    <font>
      <b/>
      <sz val="10"/>
      <color indexed="12"/>
      <name val="Arial"/>
      <family val="2"/>
    </font>
    <font>
      <sz val="12"/>
      <name val="Arial"/>
      <family val="2"/>
    </font>
    <font>
      <sz val="14"/>
      <name val="Arial"/>
      <family val="2"/>
    </font>
    <font>
      <sz val="12"/>
      <color indexed="10"/>
      <name val="Arial"/>
      <family val="2"/>
    </font>
    <font>
      <b/>
      <sz val="11"/>
      <name val="Arial"/>
      <family val="2"/>
    </font>
    <font>
      <b/>
      <sz val="11"/>
      <color indexed="10"/>
      <name val="Arial"/>
      <family val="2"/>
    </font>
    <font>
      <sz val="12"/>
      <name val="Times New Roman"/>
      <family val="1"/>
    </font>
    <font>
      <b/>
      <vertAlign val="superscript"/>
      <sz val="10"/>
      <name val="Arial"/>
      <family val="2"/>
    </font>
    <font>
      <vertAlign val="superscript"/>
      <sz val="10"/>
      <name val="Arial"/>
      <family val="2"/>
    </font>
    <font>
      <sz val="8"/>
      <color indexed="81"/>
      <name val="Tahoma"/>
      <family val="2"/>
    </font>
    <font>
      <b/>
      <sz val="8"/>
      <color indexed="81"/>
      <name val="Tahoma"/>
      <family val="2"/>
    </font>
    <font>
      <b/>
      <i/>
      <sz val="10"/>
      <name val="Arial"/>
      <family val="2"/>
    </font>
    <font>
      <sz val="10"/>
      <color rgb="FF0000FF"/>
      <name val="Arial"/>
      <family val="2"/>
    </font>
    <font>
      <sz val="10"/>
      <color rgb="FF008000"/>
      <name val="Arial"/>
      <family val="2"/>
    </font>
    <font>
      <sz val="10"/>
      <color theme="0"/>
      <name val="Arial"/>
      <family val="2"/>
    </font>
    <font>
      <sz val="10"/>
      <color theme="0" tint="-0.14999847407452621"/>
      <name val="Arial"/>
      <family val="2"/>
    </font>
    <font>
      <sz val="10"/>
      <color rgb="FFFF0000"/>
      <name val="Arial"/>
      <family val="2"/>
    </font>
    <font>
      <b/>
      <sz val="10"/>
      <color rgb="FF0000FF"/>
      <name val="Arial"/>
      <family val="2"/>
    </font>
    <font>
      <sz val="12"/>
      <color indexed="12"/>
      <name val="Times New Roman"/>
      <family val="1"/>
    </font>
    <font>
      <b/>
      <sz val="10"/>
      <color theme="0" tint="-0.499984740745262"/>
      <name val="Arial"/>
      <family val="2"/>
    </font>
    <font>
      <b/>
      <sz val="10"/>
      <color theme="0"/>
      <name val="Arial"/>
      <family val="2"/>
    </font>
    <font>
      <sz val="10"/>
      <color theme="0" tint="-4.9989318521683403E-2"/>
      <name val="Arial"/>
      <family val="2"/>
    </font>
    <font>
      <b/>
      <sz val="11"/>
      <color rgb="FFFF0000"/>
      <name val="Arial"/>
      <family val="2"/>
    </font>
    <font>
      <sz val="9"/>
      <name val="Arial"/>
      <family val="2"/>
    </font>
    <font>
      <b/>
      <sz val="9"/>
      <name val="Arial"/>
      <family val="2"/>
    </font>
    <font>
      <sz val="9"/>
      <color theme="0" tint="-0.499984740745262"/>
      <name val="Arial"/>
      <family val="2"/>
    </font>
    <font>
      <b/>
      <u/>
      <sz val="11"/>
      <name val="Arial"/>
      <family val="2"/>
    </font>
    <font>
      <b/>
      <sz val="11"/>
      <color theme="1"/>
      <name val="Calibri"/>
      <family val="2"/>
      <scheme val="minor"/>
    </font>
    <font>
      <b/>
      <u/>
      <sz val="12"/>
      <color indexed="10"/>
      <name val="Arial"/>
      <family val="2"/>
    </font>
    <font>
      <sz val="10"/>
      <name val="MS Sans Serif"/>
      <family val="2"/>
    </font>
    <font>
      <sz val="10"/>
      <color rgb="FF00B050"/>
      <name val="Arial"/>
      <family val="2"/>
    </font>
    <font>
      <sz val="10"/>
      <color rgb="FF7030A0"/>
      <name val="Arial"/>
      <family val="2"/>
    </font>
    <font>
      <sz val="10"/>
      <color rgb="FF0070C0"/>
      <name val="Arial"/>
      <family val="2"/>
    </font>
    <font>
      <i/>
      <sz val="10"/>
      <color theme="0" tint="-0.249977111117893"/>
      <name val="Arial"/>
      <family val="2"/>
    </font>
    <font>
      <b/>
      <sz val="8"/>
      <name val="Times New Roman"/>
      <family val="1"/>
    </font>
    <font>
      <b/>
      <sz val="10"/>
      <name val="Times New Roman"/>
      <family val="1"/>
    </font>
    <font>
      <b/>
      <sz val="10"/>
      <color theme="1"/>
      <name val="Arial"/>
      <family val="2"/>
    </font>
    <font>
      <i/>
      <sz val="10"/>
      <color theme="0" tint="-0.14999847407452621"/>
      <name val="Arial"/>
      <family val="2"/>
    </font>
    <font>
      <b/>
      <i/>
      <sz val="10"/>
      <color theme="9" tint="-0.249977111117893"/>
      <name val="Arial"/>
      <family val="2"/>
    </font>
    <font>
      <i/>
      <sz val="10"/>
      <color theme="9" tint="-0.249977111117893"/>
      <name val="Arial"/>
      <family val="2"/>
    </font>
  </fonts>
  <fills count="15">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00B0F0"/>
        <bgColor indexed="64"/>
      </patternFill>
    </fill>
    <fill>
      <patternFill patternType="solid">
        <fgColor theme="6" tint="0.79998168889431442"/>
        <bgColor indexed="64"/>
      </patternFill>
    </fill>
    <fill>
      <patternFill patternType="solid">
        <fgColor theme="8"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style="thin">
        <color indexed="8"/>
      </right>
      <top/>
      <bottom/>
      <diagonal/>
    </border>
    <border>
      <left/>
      <right/>
      <top style="thin">
        <color indexed="8"/>
      </top>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top style="thin">
        <color indexed="65"/>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medium">
        <color indexed="64"/>
      </right>
      <top/>
      <bottom/>
      <diagonal/>
    </border>
    <border>
      <left style="thin">
        <color indexed="8"/>
      </left>
      <right/>
      <top style="thin">
        <color indexed="65"/>
      </top>
      <bottom style="thin">
        <color indexed="8"/>
      </bottom>
      <diagonal/>
    </border>
    <border>
      <left style="thin">
        <color indexed="8"/>
      </left>
      <right style="thin">
        <color indexed="8"/>
      </right>
      <top/>
      <bottom style="thin">
        <color indexed="8"/>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s>
  <cellStyleXfs count="14">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169" fontId="3" fillId="0" borderId="0"/>
    <xf numFmtId="9" fontId="3" fillId="0" borderId="0" applyFont="0" applyFill="0" applyBorder="0" applyAlignment="0" applyProtection="0"/>
    <xf numFmtId="0" fontId="1" fillId="0" borderId="0"/>
    <xf numFmtId="0" fontId="3" fillId="0" borderId="0"/>
    <xf numFmtId="0" fontId="1" fillId="0" borderId="0"/>
    <xf numFmtId="0" fontId="2" fillId="0" borderId="0"/>
    <xf numFmtId="0" fontId="2" fillId="0" borderId="0"/>
    <xf numFmtId="43" fontId="2" fillId="0" borderId="0" applyFont="0" applyFill="0" applyBorder="0" applyAlignment="0" applyProtection="0"/>
    <xf numFmtId="169" fontId="2" fillId="0" borderId="0"/>
    <xf numFmtId="9" fontId="2" fillId="0" borderId="0" applyFont="0" applyFill="0" applyBorder="0" applyAlignment="0" applyProtection="0"/>
    <xf numFmtId="0" fontId="46" fillId="0" borderId="0"/>
  </cellStyleXfs>
  <cellXfs count="508">
    <xf numFmtId="0" fontId="0" fillId="0" borderId="0" xfId="0"/>
    <xf numFmtId="0" fontId="0" fillId="0" borderId="0" xfId="0" quotePrefix="1"/>
    <xf numFmtId="0" fontId="3" fillId="0" borderId="1" xfId="0" applyFont="1" applyBorder="1"/>
    <xf numFmtId="0" fontId="3" fillId="0" borderId="1" xfId="0" quotePrefix="1" applyFont="1" applyBorder="1"/>
    <xf numFmtId="0" fontId="4" fillId="0" borderId="1" xfId="0" applyFont="1" applyFill="1" applyBorder="1"/>
    <xf numFmtId="0" fontId="4" fillId="0" borderId="0" xfId="0" applyFont="1"/>
    <xf numFmtId="0" fontId="6" fillId="0" borderId="0" xfId="0" applyFont="1"/>
    <xf numFmtId="0" fontId="4" fillId="0" borderId="0" xfId="0" applyFont="1" applyAlignment="1"/>
    <xf numFmtId="3" fontId="0" fillId="0" borderId="0" xfId="0" applyNumberFormat="1"/>
    <xf numFmtId="0" fontId="3" fillId="0" borderId="1" xfId="0" applyFont="1" applyFill="1" applyBorder="1"/>
    <xf numFmtId="0" fontId="9" fillId="0" borderId="0" xfId="1" applyAlignment="1" applyProtection="1"/>
    <xf numFmtId="0" fontId="0" fillId="0" borderId="0" xfId="0" applyFill="1"/>
    <xf numFmtId="0" fontId="0" fillId="0" borderId="1" xfId="0" quotePrefix="1" applyBorder="1"/>
    <xf numFmtId="0" fontId="0" fillId="0" borderId="0" xfId="0" applyFill="1" applyBorder="1"/>
    <xf numFmtId="164" fontId="0" fillId="0" borderId="0" xfId="0" applyNumberFormat="1"/>
    <xf numFmtId="0" fontId="3" fillId="0" borderId="0" xfId="0" applyFont="1"/>
    <xf numFmtId="0" fontId="7" fillId="0" borderId="2" xfId="0" applyNumberFormat="1" applyFont="1" applyBorder="1"/>
    <xf numFmtId="0" fontId="7" fillId="0" borderId="3" xfId="0" quotePrefix="1" applyNumberFormat="1" applyFont="1" applyBorder="1" applyAlignment="1">
      <alignment wrapText="1"/>
    </xf>
    <xf numFmtId="0" fontId="0" fillId="0" borderId="4" xfId="0" quotePrefix="1" applyNumberFormat="1" applyBorder="1"/>
    <xf numFmtId="0" fontId="0" fillId="0" borderId="5" xfId="0" quotePrefix="1" applyNumberFormat="1" applyBorder="1" applyAlignment="1">
      <alignment wrapText="1"/>
    </xf>
    <xf numFmtId="0" fontId="0" fillId="0" borderId="6" xfId="0" quotePrefix="1" applyNumberFormat="1" applyBorder="1"/>
    <xf numFmtId="0" fontId="0" fillId="0" borderId="7" xfId="0" quotePrefix="1" applyNumberFormat="1" applyBorder="1" applyAlignment="1">
      <alignment wrapText="1"/>
    </xf>
    <xf numFmtId="0" fontId="0" fillId="0" borderId="8" xfId="0" quotePrefix="1" applyNumberFormat="1" applyBorder="1"/>
    <xf numFmtId="0" fontId="0" fillId="0" borderId="9" xfId="0" quotePrefix="1" applyNumberFormat="1" applyBorder="1" applyAlignment="1">
      <alignment wrapText="1"/>
    </xf>
    <xf numFmtId="0" fontId="0" fillId="0" borderId="0" xfId="0" applyAlignment="1">
      <alignment wrapText="1"/>
    </xf>
    <xf numFmtId="0" fontId="7" fillId="0" borderId="10" xfId="0" quotePrefix="1" applyNumberFormat="1" applyFont="1" applyBorder="1" applyAlignment="1">
      <alignment horizontal="left"/>
    </xf>
    <xf numFmtId="0" fontId="7" fillId="0" borderId="11" xfId="0" quotePrefix="1" applyNumberFormat="1" applyFont="1" applyBorder="1"/>
    <xf numFmtId="0" fontId="0" fillId="0" borderId="7" xfId="0" quotePrefix="1" applyNumberFormat="1" applyBorder="1"/>
    <xf numFmtId="0" fontId="0" fillId="0" borderId="9" xfId="0" quotePrefix="1" applyNumberFormat="1" applyBorder="1"/>
    <xf numFmtId="0" fontId="8" fillId="0" borderId="0" xfId="0" applyFont="1"/>
    <xf numFmtId="0" fontId="0" fillId="0" borderId="12" xfId="0" pivotButton="1" applyBorder="1"/>
    <xf numFmtId="0" fontId="0" fillId="0" borderId="13" xfId="0" applyBorder="1"/>
    <xf numFmtId="0" fontId="0" fillId="0" borderId="12" xfId="0" applyBorder="1"/>
    <xf numFmtId="0" fontId="0" fillId="0" borderId="14" xfId="0" applyBorder="1"/>
    <xf numFmtId="0" fontId="0" fillId="0" borderId="15" xfId="0" applyBorder="1"/>
    <xf numFmtId="0" fontId="0" fillId="0" borderId="16" xfId="0" applyBorder="1"/>
    <xf numFmtId="0" fontId="0" fillId="0" borderId="18" xfId="0" applyBorder="1"/>
    <xf numFmtId="0" fontId="0" fillId="0" borderId="19" xfId="0" applyBorder="1"/>
    <xf numFmtId="0" fontId="0" fillId="0" borderId="12" xfId="0" applyNumberFormat="1" applyBorder="1"/>
    <xf numFmtId="0" fontId="0" fillId="0" borderId="19" xfId="0" applyNumberFormat="1" applyBorder="1"/>
    <xf numFmtId="0" fontId="0" fillId="0" borderId="14" xfId="0" applyNumberFormat="1" applyBorder="1"/>
    <xf numFmtId="0" fontId="0" fillId="0" borderId="20" xfId="0" applyNumberFormat="1" applyBorder="1"/>
    <xf numFmtId="0" fontId="0" fillId="0" borderId="16" xfId="0" applyNumberFormat="1" applyBorder="1"/>
    <xf numFmtId="0" fontId="0" fillId="0" borderId="21" xfId="0" applyBorder="1"/>
    <xf numFmtId="0" fontId="0" fillId="0" borderId="21" xfId="0" applyNumberFormat="1" applyBorder="1"/>
    <xf numFmtId="0" fontId="0" fillId="0" borderId="0" xfId="0" applyNumberFormat="1"/>
    <xf numFmtId="0" fontId="0" fillId="0" borderId="22" xfId="0" applyNumberFormat="1" applyBorder="1"/>
    <xf numFmtId="0" fontId="0" fillId="0" borderId="7" xfId="0" applyNumberFormat="1" applyBorder="1" applyAlignment="1">
      <alignment wrapText="1"/>
    </xf>
    <xf numFmtId="9" fontId="0" fillId="0" borderId="0" xfId="2" applyFont="1"/>
    <xf numFmtId="165" fontId="0" fillId="0" borderId="0" xfId="2" applyNumberFormat="1" applyFont="1"/>
    <xf numFmtId="9" fontId="0" fillId="0" borderId="0" xfId="0" applyNumberFormat="1"/>
    <xf numFmtId="9" fontId="4" fillId="0" borderId="0" xfId="2" applyFont="1"/>
    <xf numFmtId="165" fontId="2" fillId="0" borderId="0" xfId="2" applyNumberFormat="1"/>
    <xf numFmtId="166" fontId="0" fillId="0" borderId="0" xfId="0" applyNumberFormat="1"/>
    <xf numFmtId="0" fontId="4" fillId="0" borderId="0" xfId="0" applyFont="1" applyAlignment="1">
      <alignment wrapText="1"/>
    </xf>
    <xf numFmtId="0" fontId="3" fillId="0" borderId="0" xfId="0" applyFont="1" applyFill="1"/>
    <xf numFmtId="0" fontId="0" fillId="0" borderId="12" xfId="0" pivotButton="1" applyBorder="1" applyAlignment="1">
      <alignment wrapText="1"/>
    </xf>
    <xf numFmtId="0" fontId="0" fillId="0" borderId="13" xfId="0" applyBorder="1" applyAlignment="1">
      <alignment wrapText="1"/>
    </xf>
    <xf numFmtId="0" fontId="10" fillId="0" borderId="0" xfId="0" applyFont="1"/>
    <xf numFmtId="165" fontId="0" fillId="0" borderId="0" xfId="2" applyNumberFormat="1" applyFont="1" applyFill="1"/>
    <xf numFmtId="9" fontId="0" fillId="0" borderId="0" xfId="2" applyFont="1" applyFill="1"/>
    <xf numFmtId="165" fontId="4" fillId="0" borderId="0" xfId="2" applyNumberFormat="1" applyFont="1" applyFill="1"/>
    <xf numFmtId="0" fontId="0" fillId="0" borderId="0" xfId="0" applyBorder="1"/>
    <xf numFmtId="0" fontId="0" fillId="0" borderId="0" xfId="0" applyAlignment="1">
      <alignment horizontal="left"/>
    </xf>
    <xf numFmtId="0" fontId="4" fillId="0" borderId="0" xfId="0" applyFont="1" applyAlignment="1">
      <alignment horizontal="left"/>
    </xf>
    <xf numFmtId="0" fontId="12" fillId="0" borderId="0" xfId="0" applyFont="1"/>
    <xf numFmtId="0" fontId="12" fillId="0" borderId="0" xfId="0" applyFont="1" applyAlignment="1">
      <alignment horizontal="left"/>
    </xf>
    <xf numFmtId="2" fontId="12" fillId="0" borderId="0" xfId="0" applyNumberFormat="1" applyFont="1"/>
    <xf numFmtId="0" fontId="13" fillId="0" borderId="0" xfId="0" applyFont="1"/>
    <xf numFmtId="0" fontId="13" fillId="0" borderId="0" xfId="0" applyFont="1" applyAlignment="1">
      <alignment horizontal="left"/>
    </xf>
    <xf numFmtId="2" fontId="13" fillId="0" borderId="0" xfId="0" applyNumberFormat="1" applyFont="1"/>
    <xf numFmtId="3" fontId="12" fillId="0" borderId="0" xfId="0" applyNumberFormat="1" applyFont="1"/>
    <xf numFmtId="0" fontId="13" fillId="0" borderId="0" xfId="0" applyFont="1" applyFill="1"/>
    <xf numFmtId="0" fontId="12" fillId="0" borderId="0" xfId="0" applyFont="1" applyFill="1"/>
    <xf numFmtId="0" fontId="2" fillId="0" borderId="0" xfId="0" applyFont="1" applyFill="1"/>
    <xf numFmtId="0" fontId="2" fillId="0" borderId="0" xfId="0" applyFont="1"/>
    <xf numFmtId="0" fontId="2" fillId="0" borderId="0" xfId="0" applyFont="1" applyAlignment="1">
      <alignment horizontal="left"/>
    </xf>
    <xf numFmtId="3" fontId="2" fillId="0" borderId="0" xfId="0" applyNumberFormat="1" applyFont="1"/>
    <xf numFmtId="0" fontId="14" fillId="0" borderId="0" xfId="0" applyFont="1"/>
    <xf numFmtId="0" fontId="11" fillId="0" borderId="0" xfId="0" applyFont="1" applyFill="1"/>
    <xf numFmtId="2" fontId="0" fillId="0" borderId="12" xfId="0" applyNumberFormat="1" applyBorder="1"/>
    <xf numFmtId="2" fontId="0" fillId="0" borderId="21" xfId="0" applyNumberFormat="1" applyBorder="1"/>
    <xf numFmtId="2" fontId="0" fillId="0" borderId="13" xfId="0" applyNumberFormat="1" applyBorder="1"/>
    <xf numFmtId="2" fontId="0" fillId="0" borderId="14" xfId="0" applyNumberFormat="1" applyBorder="1"/>
    <xf numFmtId="2" fontId="0" fillId="0" borderId="0" xfId="0" applyNumberFormat="1"/>
    <xf numFmtId="2" fontId="0" fillId="0" borderId="23" xfId="0" applyNumberFormat="1" applyBorder="1"/>
    <xf numFmtId="0" fontId="0" fillId="0" borderId="12" xfId="0" applyBorder="1" applyAlignment="1">
      <alignment horizontal="left"/>
    </xf>
    <xf numFmtId="0" fontId="0" fillId="0" borderId="14" xfId="0" applyBorder="1" applyAlignment="1">
      <alignment horizontal="left"/>
    </xf>
    <xf numFmtId="0" fontId="4" fillId="0" borderId="0" xfId="0" applyFont="1" applyFill="1"/>
    <xf numFmtId="9" fontId="0" fillId="0" borderId="0" xfId="0" applyNumberFormat="1" applyFill="1"/>
    <xf numFmtId="0" fontId="0" fillId="0" borderId="0" xfId="0" applyFill="1" applyAlignment="1">
      <alignment horizontal="left"/>
    </xf>
    <xf numFmtId="0" fontId="0" fillId="0" borderId="24" xfId="0" applyBorder="1"/>
    <xf numFmtId="0" fontId="0" fillId="0" borderId="15" xfId="0" pivotButton="1" applyBorder="1"/>
    <xf numFmtId="0" fontId="0" fillId="0" borderId="25" xfId="0" applyBorder="1"/>
    <xf numFmtId="0" fontId="0" fillId="0" borderId="25" xfId="0" applyNumberFormat="1" applyBorder="1"/>
    <xf numFmtId="0" fontId="0" fillId="0" borderId="26" xfId="0" applyNumberFormat="1" applyBorder="1"/>
    <xf numFmtId="0" fontId="0" fillId="0" borderId="27" xfId="0" applyNumberFormat="1" applyBorder="1"/>
    <xf numFmtId="3" fontId="0" fillId="0" borderId="0" xfId="0" applyNumberFormat="1" applyFill="1"/>
    <xf numFmtId="9" fontId="3" fillId="0" borderId="0" xfId="2" applyFont="1" applyFill="1"/>
    <xf numFmtId="165" fontId="14" fillId="0" borderId="0" xfId="2" applyNumberFormat="1" applyFont="1" applyFill="1"/>
    <xf numFmtId="0" fontId="14" fillId="0" borderId="0" xfId="0" applyFont="1" applyFill="1"/>
    <xf numFmtId="165" fontId="16" fillId="0" borderId="0" xfId="2" applyNumberFormat="1" applyFont="1" applyFill="1"/>
    <xf numFmtId="0" fontId="16" fillId="0" borderId="0" xfId="0" applyFont="1" applyFill="1"/>
    <xf numFmtId="0" fontId="16" fillId="0" borderId="0" xfId="0" applyFont="1"/>
    <xf numFmtId="2" fontId="0" fillId="0" borderId="19" xfId="0" applyNumberFormat="1" applyBorder="1"/>
    <xf numFmtId="2" fontId="0" fillId="0" borderId="20" xfId="0" applyNumberFormat="1" applyBorder="1"/>
    <xf numFmtId="2" fontId="0" fillId="0" borderId="16" xfId="0" applyNumberFormat="1" applyBorder="1"/>
    <xf numFmtId="2" fontId="0" fillId="0" borderId="22" xfId="0" applyNumberFormat="1" applyBorder="1"/>
    <xf numFmtId="165" fontId="2" fillId="0" borderId="0" xfId="2" applyNumberFormat="1" applyFont="1" applyFill="1"/>
    <xf numFmtId="9" fontId="14" fillId="0" borderId="0" xfId="2" applyFont="1" applyFill="1"/>
    <xf numFmtId="9" fontId="14" fillId="0" borderId="0" xfId="0" applyNumberFormat="1" applyFont="1" applyFill="1"/>
    <xf numFmtId="0" fontId="3" fillId="0" borderId="1" xfId="0" quotePrefix="1" applyFont="1" applyFill="1" applyBorder="1"/>
    <xf numFmtId="164" fontId="12" fillId="0" borderId="0" xfId="0" applyNumberFormat="1" applyFont="1"/>
    <xf numFmtId="0" fontId="17" fillId="0" borderId="0" xfId="0" applyFont="1"/>
    <xf numFmtId="166" fontId="12" fillId="0" borderId="0" xfId="0" applyNumberFormat="1" applyFont="1"/>
    <xf numFmtId="164" fontId="13" fillId="0" borderId="0" xfId="0" applyNumberFormat="1" applyFont="1"/>
    <xf numFmtId="166" fontId="13" fillId="0" borderId="0" xfId="0" applyNumberFormat="1" applyFont="1"/>
    <xf numFmtId="2" fontId="0" fillId="0" borderId="17" xfId="0" applyNumberFormat="1" applyBorder="1"/>
    <xf numFmtId="0" fontId="19" fillId="4" borderId="0" xfId="0" applyFont="1" applyFill="1"/>
    <xf numFmtId="0" fontId="20" fillId="4" borderId="0" xfId="0" applyFont="1" applyFill="1"/>
    <xf numFmtId="0" fontId="18" fillId="4" borderId="0" xfId="0" applyFont="1" applyFill="1"/>
    <xf numFmtId="0" fontId="4" fillId="4" borderId="0" xfId="0" applyFont="1" applyFill="1"/>
    <xf numFmtId="0" fontId="0" fillId="4" borderId="0" xfId="0" applyFill="1"/>
    <xf numFmtId="0" fontId="10" fillId="0" borderId="0" xfId="0" applyFont="1" applyBorder="1"/>
    <xf numFmtId="0" fontId="0" fillId="0" borderId="0" xfId="0" applyFill="1" applyAlignment="1">
      <alignment wrapText="1"/>
    </xf>
    <xf numFmtId="9" fontId="2" fillId="0" borderId="0" xfId="0" applyNumberFormat="1" applyFont="1"/>
    <xf numFmtId="168" fontId="0" fillId="0" borderId="0" xfId="0" applyNumberFormat="1"/>
    <xf numFmtId="0" fontId="0" fillId="0" borderId="13" xfId="0" applyNumberFormat="1" applyBorder="1"/>
    <xf numFmtId="0" fontId="0" fillId="0" borderId="23" xfId="0" applyNumberFormat="1" applyBorder="1"/>
    <xf numFmtId="0" fontId="3" fillId="0" borderId="0" xfId="0" applyFont="1" applyBorder="1"/>
    <xf numFmtId="0" fontId="0" fillId="0" borderId="29" xfId="0" applyBorder="1"/>
    <xf numFmtId="0" fontId="0" fillId="0" borderId="30" xfId="0" applyNumberFormat="1" applyBorder="1"/>
    <xf numFmtId="0" fontId="4" fillId="0" borderId="0" xfId="0" applyFont="1" applyAlignment="1">
      <alignment vertical="center" wrapText="1"/>
    </xf>
    <xf numFmtId="0" fontId="3" fillId="0" borderId="0" xfId="0" applyFont="1" applyFill="1" applyBorder="1"/>
    <xf numFmtId="168" fontId="0" fillId="0" borderId="0" xfId="0" applyNumberFormat="1" applyFill="1"/>
    <xf numFmtId="1" fontId="0" fillId="0" borderId="0" xfId="0" applyNumberFormat="1"/>
    <xf numFmtId="0" fontId="0" fillId="0" borderId="37" xfId="0" applyBorder="1"/>
    <xf numFmtId="0" fontId="4" fillId="3" borderId="37" xfId="0" applyFont="1" applyFill="1" applyBorder="1" applyAlignment="1">
      <alignment horizontal="center"/>
    </xf>
    <xf numFmtId="0" fontId="4" fillId="3" borderId="35" xfId="0" applyFont="1" applyFill="1" applyBorder="1" applyAlignment="1">
      <alignment horizontal="center"/>
    </xf>
    <xf numFmtId="0" fontId="23" fillId="0" borderId="38" xfId="0" applyFont="1" applyBorder="1"/>
    <xf numFmtId="0" fontId="0" fillId="0" borderId="39" xfId="0" applyBorder="1"/>
    <xf numFmtId="0" fontId="0" fillId="0" borderId="41" xfId="0" applyBorder="1"/>
    <xf numFmtId="0" fontId="0" fillId="0" borderId="40" xfId="0" applyBorder="1"/>
    <xf numFmtId="0" fontId="0" fillId="0" borderId="0" xfId="0" applyBorder="1" applyAlignment="1">
      <alignment horizontal="right"/>
    </xf>
    <xf numFmtId="0" fontId="0" fillId="0" borderId="28" xfId="0" applyBorder="1" applyAlignment="1">
      <alignment horizontal="right"/>
    </xf>
    <xf numFmtId="10" fontId="2" fillId="0" borderId="0" xfId="2" applyNumberFormat="1" applyFont="1" applyBorder="1" applyAlignment="1">
      <alignment horizontal="right"/>
    </xf>
    <xf numFmtId="0" fontId="0" fillId="0" borderId="36" xfId="0" applyBorder="1"/>
    <xf numFmtId="0" fontId="0" fillId="0" borderId="37" xfId="0" applyBorder="1" applyAlignment="1">
      <alignment horizontal="right"/>
    </xf>
    <xf numFmtId="0" fontId="0" fillId="0" borderId="35" xfId="0" applyBorder="1" applyAlignment="1">
      <alignment horizontal="right"/>
    </xf>
    <xf numFmtId="0" fontId="0" fillId="0" borderId="0" xfId="0" applyAlignment="1">
      <alignment vertical="center"/>
    </xf>
    <xf numFmtId="0" fontId="0" fillId="0" borderId="0" xfId="0" applyAlignment="1">
      <alignment vertical="center" wrapText="1"/>
    </xf>
    <xf numFmtId="0" fontId="4" fillId="3" borderId="36" xfId="0" applyFont="1" applyFill="1" applyBorder="1" applyAlignment="1">
      <alignment horizontal="center"/>
    </xf>
    <xf numFmtId="0" fontId="0" fillId="0" borderId="38" xfId="0" applyBorder="1"/>
    <xf numFmtId="167" fontId="0" fillId="0" borderId="40" xfId="0" applyNumberFormat="1" applyBorder="1" applyAlignment="1">
      <alignment horizontal="right"/>
    </xf>
    <xf numFmtId="167" fontId="0" fillId="0" borderId="36" xfId="0" applyNumberFormat="1" applyBorder="1" applyAlignment="1">
      <alignment horizontal="right"/>
    </xf>
    <xf numFmtId="15" fontId="0" fillId="0" borderId="0" xfId="0" applyNumberFormat="1" applyBorder="1"/>
    <xf numFmtId="0" fontId="0" fillId="0" borderId="28" xfId="0" applyBorder="1"/>
    <xf numFmtId="2" fontId="0" fillId="0" borderId="0" xfId="0" quotePrefix="1" applyNumberFormat="1" applyBorder="1" applyAlignment="1">
      <alignment horizontal="right"/>
    </xf>
    <xf numFmtId="2" fontId="0" fillId="0" borderId="28" xfId="0" quotePrefix="1" applyNumberFormat="1" applyBorder="1" applyAlignment="1">
      <alignment horizontal="right"/>
    </xf>
    <xf numFmtId="2" fontId="0" fillId="0" borderId="37" xfId="0" quotePrefix="1" applyNumberFormat="1" applyBorder="1" applyAlignment="1">
      <alignment horizontal="right"/>
    </xf>
    <xf numFmtId="2" fontId="0" fillId="0" borderId="35" xfId="0" quotePrefix="1" applyNumberFormat="1" applyBorder="1" applyAlignment="1">
      <alignment horizontal="right"/>
    </xf>
    <xf numFmtId="0" fontId="9" fillId="0" borderId="0" xfId="0" applyFont="1"/>
    <xf numFmtId="0" fontId="25" fillId="0" borderId="0" xfId="0" applyFont="1" applyAlignment="1">
      <alignment vertical="center"/>
    </xf>
    <xf numFmtId="0" fontId="25" fillId="0" borderId="0" xfId="0" applyFont="1"/>
    <xf numFmtId="0" fontId="0" fillId="0" borderId="40" xfId="0" applyBorder="1" applyAlignment="1">
      <alignment vertical="center" wrapText="1"/>
    </xf>
    <xf numFmtId="0" fontId="0" fillId="0" borderId="0" xfId="0" applyBorder="1" applyAlignment="1">
      <alignment horizontal="center" vertical="center" wrapText="1"/>
    </xf>
    <xf numFmtId="169" fontId="0" fillId="0" borderId="0" xfId="0" applyNumberFormat="1" applyBorder="1" applyAlignment="1">
      <alignment vertical="center" wrapText="1"/>
    </xf>
    <xf numFmtId="1" fontId="0" fillId="0" borderId="0" xfId="0" applyNumberFormat="1" applyBorder="1" applyAlignment="1">
      <alignment vertical="center" wrapText="1"/>
    </xf>
    <xf numFmtId="1" fontId="0" fillId="0" borderId="28" xfId="0" applyNumberFormat="1" applyBorder="1" applyAlignment="1">
      <alignment vertical="center" wrapText="1"/>
    </xf>
    <xf numFmtId="0" fontId="0" fillId="0" borderId="0" xfId="0" applyBorder="1" applyAlignment="1">
      <alignment horizontal="center"/>
    </xf>
    <xf numFmtId="1" fontId="0" fillId="0" borderId="0" xfId="0" applyNumberFormat="1" applyBorder="1" applyAlignment="1">
      <alignment horizontal="right" vertical="center" wrapText="1"/>
    </xf>
    <xf numFmtId="1" fontId="0" fillId="0" borderId="28" xfId="0" applyNumberFormat="1" applyBorder="1" applyAlignment="1">
      <alignment horizontal="right"/>
    </xf>
    <xf numFmtId="0" fontId="0" fillId="0" borderId="37" xfId="0" applyBorder="1" applyAlignment="1">
      <alignment horizontal="center" vertical="center" wrapText="1"/>
    </xf>
    <xf numFmtId="1" fontId="0" fillId="0" borderId="37" xfId="0" applyNumberFormat="1" applyBorder="1" applyAlignment="1">
      <alignment vertical="center" wrapText="1"/>
    </xf>
    <xf numFmtId="1" fontId="0" fillId="0" borderId="35" xfId="0" applyNumberFormat="1" applyBorder="1" applyAlignment="1">
      <alignment vertical="center" wrapText="1"/>
    </xf>
    <xf numFmtId="0" fontId="4" fillId="0" borderId="0" xfId="0" applyFont="1" applyAlignment="1">
      <alignment horizontal="center"/>
    </xf>
    <xf numFmtId="0" fontId="4" fillId="0" borderId="32" xfId="0" applyFont="1" applyBorder="1"/>
    <xf numFmtId="0" fontId="4" fillId="0" borderId="33" xfId="0" applyFont="1" applyBorder="1"/>
    <xf numFmtId="1" fontId="3" fillId="0" borderId="0" xfId="0" applyNumberFormat="1" applyFont="1" applyBorder="1"/>
    <xf numFmtId="0" fontId="0" fillId="0" borderId="1" xfId="0" applyBorder="1"/>
    <xf numFmtId="0" fontId="0" fillId="0" borderId="1" xfId="0" quotePrefix="1" applyNumberFormat="1" applyBorder="1"/>
    <xf numFmtId="0" fontId="0" fillId="0" borderId="0" xfId="0"/>
    <xf numFmtId="0" fontId="0" fillId="0" borderId="0" xfId="0"/>
    <xf numFmtId="2" fontId="0" fillId="0" borderId="1" xfId="0" applyNumberFormat="1" applyBorder="1"/>
    <xf numFmtId="0" fontId="0" fillId="0" borderId="0" xfId="0"/>
    <xf numFmtId="0" fontId="4" fillId="5"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168" fontId="2" fillId="0" borderId="0" xfId="0" applyNumberFormat="1" applyFont="1" applyFill="1"/>
    <xf numFmtId="0" fontId="4" fillId="0" borderId="0" xfId="0" applyFont="1" applyBorder="1" applyAlignment="1"/>
    <xf numFmtId="0" fontId="4" fillId="0" borderId="0" xfId="0" applyFont="1" applyBorder="1"/>
    <xf numFmtId="41" fontId="0" fillId="0" borderId="0" xfId="0" applyNumberFormat="1" applyBorder="1" applyAlignment="1">
      <alignment horizontal="center"/>
    </xf>
    <xf numFmtId="1" fontId="31" fillId="0" borderId="0" xfId="0" applyNumberFormat="1" applyFont="1"/>
    <xf numFmtId="0" fontId="31" fillId="0" borderId="0" xfId="0" applyFont="1"/>
    <xf numFmtId="0" fontId="29" fillId="0" borderId="0" xfId="0" applyFont="1"/>
    <xf numFmtId="0" fontId="30" fillId="0" borderId="0" xfId="0" applyFont="1"/>
    <xf numFmtId="0" fontId="30" fillId="0" borderId="0" xfId="0" applyFont="1" applyAlignment="1">
      <alignment horizontal="left"/>
    </xf>
    <xf numFmtId="0" fontId="0" fillId="0" borderId="0" xfId="0"/>
    <xf numFmtId="170" fontId="0" fillId="0" borderId="0" xfId="0" applyNumberFormat="1"/>
    <xf numFmtId="0" fontId="0" fillId="0" borderId="0" xfId="0"/>
    <xf numFmtId="0" fontId="4" fillId="0" borderId="0" xfId="0" applyFont="1" applyBorder="1" applyAlignment="1">
      <alignment horizontal="right"/>
    </xf>
    <xf numFmtId="9" fontId="0" fillId="0" borderId="0" xfId="0" applyNumberFormat="1" applyBorder="1"/>
    <xf numFmtId="165" fontId="2" fillId="0" borderId="0" xfId="0" applyNumberFormat="1" applyFont="1" applyBorder="1"/>
    <xf numFmtId="0" fontId="0" fillId="0" borderId="0" xfId="0" applyAlignment="1">
      <alignment wrapText="1"/>
    </xf>
    <xf numFmtId="0" fontId="4" fillId="0" borderId="0" xfId="0" applyFont="1" applyAlignment="1">
      <alignment horizontal="center"/>
    </xf>
    <xf numFmtId="0" fontId="2" fillId="0" borderId="0" xfId="8" applyFont="1" applyBorder="1"/>
    <xf numFmtId="0" fontId="2" fillId="0" borderId="0" xfId="8" applyBorder="1"/>
    <xf numFmtId="0" fontId="2" fillId="0" borderId="0" xfId="8" applyFill="1" applyBorder="1"/>
    <xf numFmtId="0" fontId="2" fillId="0" borderId="0" xfId="8" applyFont="1" applyFill="1"/>
    <xf numFmtId="0" fontId="2" fillId="0" borderId="0" xfId="8" applyFont="1" applyFill="1" applyAlignment="1">
      <alignment vertical="center"/>
    </xf>
    <xf numFmtId="0" fontId="2" fillId="0" borderId="0" xfId="8" applyFont="1" applyFill="1" applyBorder="1" applyAlignment="1">
      <alignment vertical="center"/>
    </xf>
    <xf numFmtId="0" fontId="2" fillId="0" borderId="0" xfId="8" applyFont="1" applyFill="1" applyBorder="1"/>
    <xf numFmtId="0" fontId="2" fillId="0" borderId="0" xfId="8" applyFont="1" applyFill="1" applyBorder="1" applyAlignment="1">
      <alignment vertical="center" wrapText="1"/>
    </xf>
    <xf numFmtId="0" fontId="2" fillId="0" borderId="0" xfId="0" applyFont="1" applyFill="1" applyAlignment="1">
      <alignment horizontal="left"/>
    </xf>
    <xf numFmtId="0" fontId="2" fillId="0" borderId="0" xfId="8"/>
    <xf numFmtId="1" fontId="4" fillId="0" borderId="32" xfId="0" applyNumberFormat="1" applyFont="1" applyBorder="1"/>
    <xf numFmtId="1" fontId="4" fillId="0" borderId="33" xfId="0" applyNumberFormat="1" applyFont="1" applyBorder="1"/>
    <xf numFmtId="1" fontId="4" fillId="0" borderId="31" xfId="0" applyNumberFormat="1" applyFont="1" applyBorder="1"/>
    <xf numFmtId="1" fontId="29" fillId="0" borderId="0" xfId="0" applyNumberFormat="1" applyFont="1"/>
    <xf numFmtId="1" fontId="30" fillId="0" borderId="0" xfId="0" applyNumberFormat="1" applyFont="1"/>
    <xf numFmtId="0" fontId="0" fillId="0" borderId="0" xfId="0" applyAlignment="1">
      <alignment horizontal="right"/>
    </xf>
    <xf numFmtId="0" fontId="30" fillId="0" borderId="0" xfId="0" applyFont="1" applyAlignment="1">
      <alignment horizontal="right"/>
    </xf>
    <xf numFmtId="1" fontId="4" fillId="0" borderId="0" xfId="0" applyNumberFormat="1" applyFont="1"/>
    <xf numFmtId="0" fontId="0" fillId="0" borderId="25" xfId="0" applyBorder="1" applyAlignment="1">
      <alignment horizontal="left"/>
    </xf>
    <xf numFmtId="2" fontId="0" fillId="0" borderId="25" xfId="0" applyNumberFormat="1" applyBorder="1"/>
    <xf numFmtId="2" fontId="0" fillId="0" borderId="26" xfId="0" applyNumberFormat="1" applyBorder="1"/>
    <xf numFmtId="2" fontId="0" fillId="0" borderId="27" xfId="0" applyNumberFormat="1" applyBorder="1"/>
    <xf numFmtId="3" fontId="4" fillId="0" borderId="0" xfId="0" applyNumberFormat="1" applyFont="1"/>
    <xf numFmtId="10" fontId="0" fillId="0" borderId="0" xfId="0" applyNumberFormat="1"/>
    <xf numFmtId="1" fontId="0" fillId="0" borderId="12" xfId="0" applyNumberFormat="1" applyBorder="1" applyAlignment="1">
      <alignment horizontal="left"/>
    </xf>
    <xf numFmtId="1" fontId="0" fillId="0" borderId="14" xfId="0" applyNumberFormat="1" applyBorder="1" applyAlignment="1">
      <alignment horizontal="left"/>
    </xf>
    <xf numFmtId="9" fontId="4" fillId="0" borderId="0" xfId="2" applyFont="1" applyAlignment="1">
      <alignment horizontal="center" vertical="center"/>
    </xf>
    <xf numFmtId="166" fontId="4" fillId="0" borderId="0" xfId="0" applyNumberFormat="1" applyFont="1" applyFill="1"/>
    <xf numFmtId="3" fontId="4" fillId="0" borderId="0" xfId="0" applyNumberFormat="1" applyFont="1" applyFill="1"/>
    <xf numFmtId="9" fontId="2" fillId="0" borderId="0" xfId="2" applyFont="1" applyAlignment="1">
      <alignment horizontal="left" vertical="center"/>
    </xf>
    <xf numFmtId="164" fontId="2" fillId="0" borderId="0" xfId="0" applyNumberFormat="1" applyFont="1"/>
    <xf numFmtId="0" fontId="29" fillId="0" borderId="0" xfId="0" applyFont="1" applyBorder="1"/>
    <xf numFmtId="0" fontId="30" fillId="0" borderId="0" xfId="0" applyFont="1" applyBorder="1"/>
    <xf numFmtId="9" fontId="4" fillId="0" borderId="0" xfId="2" applyFont="1" applyFill="1"/>
    <xf numFmtId="165" fontId="2" fillId="0" borderId="0" xfId="0" applyNumberFormat="1" applyFont="1" applyFill="1" applyBorder="1"/>
    <xf numFmtId="0" fontId="8" fillId="0" borderId="0" xfId="8" applyFont="1"/>
    <xf numFmtId="0" fontId="4" fillId="5" borderId="1" xfId="8" applyFont="1" applyFill="1" applyBorder="1" applyAlignment="1">
      <alignment horizontal="center" vertical="center"/>
    </xf>
    <xf numFmtId="0" fontId="4" fillId="0" borderId="0" xfId="8" applyFont="1" applyBorder="1" applyAlignment="1"/>
    <xf numFmtId="0" fontId="2" fillId="0" borderId="0" xfId="8" applyFont="1" applyFill="1" applyBorder="1" applyAlignment="1"/>
    <xf numFmtId="0" fontId="2" fillId="0" borderId="0" xfId="8" applyFont="1" applyBorder="1" applyAlignment="1"/>
    <xf numFmtId="0" fontId="21" fillId="5" borderId="1" xfId="8" applyFont="1" applyFill="1" applyBorder="1" applyAlignment="1">
      <alignment horizontal="center" vertical="center" wrapText="1"/>
    </xf>
    <xf numFmtId="0" fontId="21" fillId="0" borderId="0" xfId="8" applyFont="1" applyFill="1" applyBorder="1" applyAlignment="1">
      <alignment wrapText="1"/>
    </xf>
    <xf numFmtId="0" fontId="22" fillId="0" borderId="0" xfId="8" applyFont="1" applyFill="1" applyBorder="1" applyAlignment="1">
      <alignment horizontal="center" wrapText="1"/>
    </xf>
    <xf numFmtId="0" fontId="15" fillId="0" borderId="0" xfId="8" applyFont="1" applyAlignment="1">
      <alignment wrapText="1"/>
    </xf>
    <xf numFmtId="0" fontId="2" fillId="0" borderId="1" xfId="8" applyFont="1" applyBorder="1" applyAlignment="1">
      <alignment horizontal="left" vertical="center" wrapText="1"/>
    </xf>
    <xf numFmtId="0" fontId="2" fillId="0" borderId="1" xfId="8" applyFont="1" applyBorder="1" applyAlignment="1">
      <alignment horizontal="center" vertical="center" wrapText="1"/>
    </xf>
    <xf numFmtId="0" fontId="2" fillId="0" borderId="1" xfId="8" applyFont="1" applyBorder="1" applyAlignment="1">
      <alignment vertical="center" wrapText="1"/>
    </xf>
    <xf numFmtId="0" fontId="2" fillId="0" borderId="0" xfId="8" applyFont="1" applyBorder="1" applyAlignment="1">
      <alignment vertical="center" wrapText="1"/>
    </xf>
    <xf numFmtId="0" fontId="33" fillId="0" borderId="0" xfId="8" applyFont="1" applyBorder="1" applyAlignment="1">
      <alignment vertical="center" wrapText="1"/>
    </xf>
    <xf numFmtId="0" fontId="33" fillId="0" borderId="0" xfId="8" quotePrefix="1" applyFont="1" applyBorder="1" applyAlignment="1">
      <alignment vertical="center" wrapText="1"/>
    </xf>
    <xf numFmtId="0" fontId="2" fillId="0" borderId="1" xfId="8" applyFont="1" applyFill="1" applyBorder="1" applyAlignment="1">
      <alignment horizontal="center" vertical="center" wrapText="1"/>
    </xf>
    <xf numFmtId="0" fontId="33" fillId="0" borderId="0" xfId="8" applyFont="1" applyFill="1" applyBorder="1" applyAlignment="1">
      <alignment vertical="center" wrapText="1"/>
    </xf>
    <xf numFmtId="0" fontId="2" fillId="0" borderId="0" xfId="8" applyFill="1"/>
    <xf numFmtId="9" fontId="2" fillId="0" borderId="0" xfId="8" applyNumberFormat="1" applyBorder="1"/>
    <xf numFmtId="0" fontId="2" fillId="0" borderId="1" xfId="8" applyFont="1" applyBorder="1" applyAlignment="1">
      <alignment horizontal="left" vertical="center" wrapText="1"/>
    </xf>
    <xf numFmtId="0" fontId="2" fillId="3" borderId="1" xfId="8" applyFill="1" applyBorder="1"/>
    <xf numFmtId="0" fontId="4" fillId="3" borderId="1" xfId="8" applyFont="1" applyFill="1" applyBorder="1" applyAlignment="1">
      <alignment horizontal="center"/>
    </xf>
    <xf numFmtId="0" fontId="2" fillId="0" borderId="1" xfId="8" applyFont="1" applyBorder="1"/>
    <xf numFmtId="9" fontId="2" fillId="0" borderId="1" xfId="8" applyNumberFormat="1" applyFont="1" applyBorder="1"/>
    <xf numFmtId="0" fontId="10" fillId="0" borderId="0" xfId="8" applyFont="1" applyFill="1" applyBorder="1" applyAlignment="1">
      <alignment horizontal="left" vertical="center" wrapText="1"/>
    </xf>
    <xf numFmtId="0" fontId="35" fillId="0" borderId="0" xfId="8" applyFont="1" applyFill="1"/>
    <xf numFmtId="9" fontId="36" fillId="0" borderId="0" xfId="2" applyFont="1" applyFill="1" applyBorder="1" applyAlignment="1">
      <alignment horizontal="center"/>
    </xf>
    <xf numFmtId="0" fontId="4" fillId="0" borderId="0" xfId="8" applyFont="1" applyFill="1" applyBorder="1" applyAlignment="1">
      <alignment horizontal="center"/>
    </xf>
    <xf numFmtId="0" fontId="0" fillId="0" borderId="0" xfId="0" applyAlignment="1">
      <alignment horizontal="center" vertical="center"/>
    </xf>
    <xf numFmtId="1" fontId="4" fillId="0" borderId="1" xfId="0" applyNumberFormat="1" applyFont="1" applyBorder="1"/>
    <xf numFmtId="1" fontId="4" fillId="0" borderId="1" xfId="0" applyNumberFormat="1" applyFont="1" applyFill="1" applyBorder="1"/>
    <xf numFmtId="1" fontId="0" fillId="0" borderId="1" xfId="0" applyNumberFormat="1" applyBorder="1"/>
    <xf numFmtId="1" fontId="0" fillId="0" borderId="1" xfId="0" applyNumberFormat="1" applyFill="1" applyBorder="1"/>
    <xf numFmtId="0" fontId="0" fillId="0" borderId="1" xfId="0" applyBorder="1" applyAlignment="1">
      <alignment horizontal="center" vertical="center"/>
    </xf>
    <xf numFmtId="0" fontId="30" fillId="0" borderId="1" xfId="0" applyFont="1" applyBorder="1" applyAlignment="1">
      <alignment horizontal="center" vertical="center"/>
    </xf>
    <xf numFmtId="1" fontId="4" fillId="0" borderId="34" xfId="0" applyNumberFormat="1" applyFont="1" applyBorder="1" applyAlignment="1">
      <alignment horizontal="center"/>
    </xf>
    <xf numFmtId="1" fontId="4" fillId="0" borderId="42" xfId="0" applyNumberFormat="1" applyFont="1" applyBorder="1" applyAlignment="1">
      <alignment horizontal="center"/>
    </xf>
    <xf numFmtId="165" fontId="2" fillId="0" borderId="1" xfId="2" applyNumberFormat="1" applyFont="1" applyFill="1" applyBorder="1" applyAlignment="1">
      <alignment horizontal="center"/>
    </xf>
    <xf numFmtId="0" fontId="4" fillId="0" borderId="36" xfId="8" applyFont="1" applyFill="1" applyBorder="1" applyAlignment="1">
      <alignment vertical="center" wrapText="1"/>
    </xf>
    <xf numFmtId="0" fontId="2" fillId="0" borderId="1" xfId="8" applyFont="1" applyFill="1" applyBorder="1"/>
    <xf numFmtId="0" fontId="2" fillId="0" borderId="0" xfId="0" applyFont="1" applyFill="1" applyBorder="1" applyAlignment="1">
      <alignment horizontal="left" vertical="top" wrapText="1"/>
    </xf>
    <xf numFmtId="0" fontId="2" fillId="4" borderId="0" xfId="0" applyFont="1" applyFill="1" applyAlignment="1">
      <alignment vertical="top" wrapText="1"/>
    </xf>
    <xf numFmtId="0" fontId="31" fillId="0" borderId="0" xfId="0" applyFont="1" applyFill="1"/>
    <xf numFmtId="0" fontId="31" fillId="0" borderId="0" xfId="0" applyFont="1" applyFill="1" applyBorder="1" applyAlignment="1">
      <alignment horizontal="center" wrapText="1"/>
    </xf>
    <xf numFmtId="0" fontId="4" fillId="0" borderId="0" xfId="0" applyFont="1" applyFill="1" applyAlignment="1">
      <alignment vertical="center" wrapText="1"/>
    </xf>
    <xf numFmtId="0" fontId="4" fillId="0" borderId="0" xfId="0" applyFont="1" applyFill="1" applyBorder="1" applyAlignment="1">
      <alignment horizontal="center" wrapText="1"/>
    </xf>
    <xf numFmtId="0" fontId="0" fillId="0" borderId="1" xfId="0" applyBorder="1" applyAlignment="1">
      <alignment horizontal="left"/>
    </xf>
    <xf numFmtId="0" fontId="4" fillId="0" borderId="0" xfId="0" applyFont="1" applyFill="1" applyBorder="1" applyAlignment="1">
      <alignment horizontal="left" vertical="center" wrapText="1"/>
    </xf>
    <xf numFmtId="0" fontId="2" fillId="0" borderId="0" xfId="8" applyBorder="1" applyAlignment="1">
      <alignment horizontal="left"/>
    </xf>
    <xf numFmtId="0" fontId="2" fillId="0" borderId="0" xfId="8" applyFill="1" applyBorder="1" applyAlignment="1">
      <alignment horizontal="left"/>
    </xf>
    <xf numFmtId="0" fontId="3" fillId="0" borderId="0" xfId="0" quotePrefix="1" applyFont="1" applyFill="1" applyBorder="1" applyAlignment="1">
      <alignment horizontal="left"/>
    </xf>
    <xf numFmtId="0" fontId="2" fillId="0" borderId="1" xfId="0" applyFont="1" applyBorder="1" applyAlignment="1">
      <alignment horizontal="left"/>
    </xf>
    <xf numFmtId="1" fontId="0" fillId="8" borderId="1" xfId="0" applyNumberFormat="1" applyFill="1" applyBorder="1"/>
    <xf numFmtId="165" fontId="2" fillId="0" borderId="0" xfId="0" applyNumberFormat="1" applyFont="1"/>
    <xf numFmtId="1" fontId="0" fillId="8" borderId="0" xfId="0" applyNumberFormat="1" applyFill="1"/>
    <xf numFmtId="1" fontId="4" fillId="0" borderId="32" xfId="0" applyNumberFormat="1" applyFont="1" applyFill="1" applyBorder="1"/>
    <xf numFmtId="1" fontId="4" fillId="0" borderId="33" xfId="0" applyNumberFormat="1" applyFont="1" applyFill="1" applyBorder="1"/>
    <xf numFmtId="1" fontId="4" fillId="0" borderId="31" xfId="0" applyNumberFormat="1" applyFont="1" applyFill="1" applyBorder="1"/>
    <xf numFmtId="1" fontId="2" fillId="0" borderId="40" xfId="0" applyNumberFormat="1" applyFont="1" applyBorder="1"/>
    <xf numFmtId="1" fontId="2" fillId="0" borderId="0" xfId="0" applyNumberFormat="1" applyFont="1" applyBorder="1"/>
    <xf numFmtId="1" fontId="2" fillId="0" borderId="28" xfId="0" applyNumberFormat="1" applyFont="1" applyBorder="1"/>
    <xf numFmtId="9" fontId="32" fillId="0" borderId="0" xfId="2" applyFont="1"/>
    <xf numFmtId="169" fontId="39" fillId="0" borderId="0" xfId="11" applyFont="1" applyAlignment="1">
      <alignment horizontal="left"/>
    </xf>
    <xf numFmtId="169" fontId="40" fillId="0" borderId="0" xfId="11" applyFont="1"/>
    <xf numFmtId="169" fontId="28" fillId="0" borderId="0" xfId="11" applyFont="1" applyAlignment="1">
      <alignment horizontal="left"/>
    </xf>
    <xf numFmtId="169" fontId="41" fillId="5" borderId="1" xfId="11" applyFont="1" applyFill="1" applyBorder="1" applyAlignment="1">
      <alignment horizontal="center" vertical="center"/>
    </xf>
    <xf numFmtId="169" fontId="41" fillId="5" borderId="1" xfId="11" applyFont="1" applyFill="1" applyBorder="1" applyAlignment="1">
      <alignment horizontal="center"/>
    </xf>
    <xf numFmtId="0" fontId="41" fillId="5" borderId="1" xfId="11" applyNumberFormat="1" applyFont="1" applyFill="1" applyBorder="1" applyAlignment="1">
      <alignment horizontal="center" wrapText="1"/>
    </xf>
    <xf numFmtId="169" fontId="41" fillId="7" borderId="1" xfId="11" applyFont="1" applyFill="1" applyBorder="1" applyAlignment="1"/>
    <xf numFmtId="169" fontId="40" fillId="0" borderId="1" xfId="11" applyFont="1" applyBorder="1" applyAlignment="1">
      <alignment horizontal="left"/>
    </xf>
    <xf numFmtId="3" fontId="40" fillId="0" borderId="1" xfId="11" applyNumberFormat="1" applyFont="1" applyBorder="1" applyAlignment="1">
      <alignment horizontal="center"/>
    </xf>
    <xf numFmtId="169" fontId="2" fillId="0" borderId="1" xfId="11" applyFont="1" applyBorder="1"/>
    <xf numFmtId="165" fontId="0" fillId="0" borderId="1" xfId="12" applyNumberFormat="1" applyFont="1" applyFill="1" applyBorder="1" applyAlignment="1">
      <alignment horizontal="center"/>
    </xf>
    <xf numFmtId="169" fontId="40" fillId="0" borderId="0" xfId="11" applyFont="1" applyBorder="1" applyAlignment="1">
      <alignment horizontal="left"/>
    </xf>
    <xf numFmtId="3" fontId="40" fillId="0" borderId="0" xfId="11" applyNumberFormat="1" applyFont="1" applyBorder="1" applyAlignment="1">
      <alignment horizontal="center"/>
    </xf>
    <xf numFmtId="169" fontId="40" fillId="0" borderId="0" xfId="11" applyFont="1" applyBorder="1"/>
    <xf numFmtId="169" fontId="41" fillId="10" borderId="1" xfId="11" applyFont="1" applyFill="1" applyBorder="1" applyAlignment="1"/>
    <xf numFmtId="3" fontId="0" fillId="0" borderId="1" xfId="12" applyNumberFormat="1" applyFont="1" applyFill="1" applyBorder="1" applyAlignment="1">
      <alignment horizontal="center"/>
    </xf>
    <xf numFmtId="3" fontId="41" fillId="0" borderId="0" xfId="11" applyNumberFormat="1" applyFont="1" applyBorder="1" applyAlignment="1">
      <alignment horizontal="center"/>
    </xf>
    <xf numFmtId="169" fontId="42" fillId="0" borderId="0" xfId="11" applyFont="1" applyAlignment="1">
      <alignment horizontal="center"/>
    </xf>
    <xf numFmtId="3" fontId="42" fillId="0" borderId="0" xfId="11" applyNumberFormat="1" applyFont="1" applyAlignment="1">
      <alignment horizontal="center"/>
    </xf>
    <xf numFmtId="169" fontId="2" fillId="0" borderId="0" xfId="11" applyFont="1" applyBorder="1"/>
    <xf numFmtId="169" fontId="40" fillId="0" borderId="0" xfId="11" applyFont="1" applyFill="1"/>
    <xf numFmtId="169" fontId="2" fillId="0" borderId="0" xfId="11" applyBorder="1"/>
    <xf numFmtId="165" fontId="0" fillId="0" borderId="0" xfId="12" applyNumberFormat="1" applyFont="1" applyFill="1" applyBorder="1" applyAlignment="1">
      <alignment horizontal="center"/>
    </xf>
    <xf numFmtId="169" fontId="40" fillId="0" borderId="0" xfId="11" applyFont="1" applyAlignment="1">
      <alignment horizontal="center"/>
    </xf>
    <xf numFmtId="169" fontId="21" fillId="0" borderId="0" xfId="11" applyFont="1" applyAlignment="1">
      <alignment horizontal="left"/>
    </xf>
    <xf numFmtId="169" fontId="40" fillId="0" borderId="0" xfId="11" applyFont="1" applyBorder="1" applyAlignment="1">
      <alignment horizontal="center"/>
    </xf>
    <xf numFmtId="169" fontId="41" fillId="5" borderId="1" xfId="11" applyFont="1" applyFill="1" applyBorder="1" applyAlignment="1">
      <alignment horizontal="center" vertical="center" wrapText="1"/>
    </xf>
    <xf numFmtId="164" fontId="40" fillId="0" borderId="1" xfId="11" applyNumberFormat="1" applyFont="1" applyBorder="1"/>
    <xf numFmtId="164" fontId="40" fillId="0" borderId="1" xfId="11" applyNumberFormat="1" applyFont="1" applyBorder="1" applyAlignment="1">
      <alignment horizontal="center"/>
    </xf>
    <xf numFmtId="169" fontId="41" fillId="11" borderId="1" xfId="11" applyFont="1" applyFill="1" applyBorder="1" applyAlignment="1">
      <alignment horizontal="left"/>
    </xf>
    <xf numFmtId="165" fontId="4" fillId="11" borderId="1" xfId="12" applyNumberFormat="1" applyFont="1" applyFill="1" applyBorder="1" applyAlignment="1">
      <alignment horizontal="center"/>
    </xf>
    <xf numFmtId="3" fontId="4" fillId="11" borderId="1" xfId="12" applyNumberFormat="1" applyFont="1" applyFill="1" applyBorder="1" applyAlignment="1">
      <alignment horizontal="center"/>
    </xf>
    <xf numFmtId="169" fontId="41" fillId="0" borderId="1" xfId="11" applyFont="1" applyBorder="1" applyAlignment="1">
      <alignment horizontal="left"/>
    </xf>
    <xf numFmtId="164" fontId="41" fillId="0" borderId="1" xfId="11" applyNumberFormat="1" applyFont="1" applyBorder="1"/>
    <xf numFmtId="164" fontId="41" fillId="0" borderId="1" xfId="11" applyNumberFormat="1" applyFont="1" applyBorder="1" applyAlignment="1">
      <alignment horizontal="center"/>
    </xf>
    <xf numFmtId="0" fontId="40" fillId="0" borderId="0" xfId="11" applyNumberFormat="1" applyFont="1"/>
    <xf numFmtId="169" fontId="43" fillId="0" borderId="0" xfId="11" applyFont="1" applyAlignment="1">
      <alignment horizontal="left"/>
    </xf>
    <xf numFmtId="0" fontId="41" fillId="5" borderId="1" xfId="11" applyNumberFormat="1" applyFont="1" applyFill="1" applyBorder="1" applyAlignment="1">
      <alignment horizontal="center" vertical="center" wrapText="1"/>
    </xf>
    <xf numFmtId="1" fontId="2" fillId="0" borderId="0" xfId="0" applyNumberFormat="1" applyFont="1" applyAlignment="1">
      <alignment horizontal="left"/>
    </xf>
    <xf numFmtId="1" fontId="12" fillId="0" borderId="0" xfId="0" applyNumberFormat="1" applyFont="1" applyAlignment="1">
      <alignment horizontal="left"/>
    </xf>
    <xf numFmtId="1" fontId="13" fillId="0" borderId="0" xfId="0" applyNumberFormat="1" applyFont="1" applyAlignment="1">
      <alignment horizontal="left"/>
    </xf>
    <xf numFmtId="166" fontId="38" fillId="0" borderId="0" xfId="0" applyNumberFormat="1" applyFont="1"/>
    <xf numFmtId="0" fontId="8" fillId="0" borderId="0" xfId="0" applyFont="1" applyFill="1"/>
    <xf numFmtId="0" fontId="8" fillId="0" borderId="0" xfId="0" applyFont="1" applyFill="1" applyAlignment="1">
      <alignment horizontal="left"/>
    </xf>
    <xf numFmtId="0" fontId="0" fillId="6" borderId="0" xfId="0" applyFill="1"/>
    <xf numFmtId="0" fontId="11" fillId="0" borderId="0" xfId="0" applyFont="1" applyFill="1" applyAlignment="1">
      <alignment horizontal="left"/>
    </xf>
    <xf numFmtId="0" fontId="45" fillId="0" borderId="0" xfId="0" applyFont="1" applyFill="1"/>
    <xf numFmtId="0" fontId="46" fillId="0" borderId="0" xfId="13" quotePrefix="1" applyNumberFormat="1" applyFill="1"/>
    <xf numFmtId="0" fontId="4" fillId="0" borderId="0" xfId="0" applyFont="1" applyAlignment="1">
      <alignment horizontal="left" wrapText="1"/>
    </xf>
    <xf numFmtId="0" fontId="4" fillId="0" borderId="0" xfId="0" applyFont="1" applyFill="1" applyAlignment="1">
      <alignment wrapText="1"/>
    </xf>
    <xf numFmtId="0" fontId="0" fillId="6" borderId="0" xfId="0" applyFill="1" applyAlignment="1"/>
    <xf numFmtId="0" fontId="0" fillId="6" borderId="0" xfId="0" quotePrefix="1" applyFill="1" applyAlignment="1">
      <alignment horizontal="left"/>
    </xf>
    <xf numFmtId="0" fontId="0" fillId="6" borderId="0" xfId="0" applyFill="1" applyAlignment="1">
      <alignment horizontal="left"/>
    </xf>
    <xf numFmtId="0" fontId="0" fillId="6" borderId="0" xfId="0" quotePrefix="1" applyFill="1" applyBorder="1" applyAlignment="1">
      <alignment horizontal="left"/>
    </xf>
    <xf numFmtId="0" fontId="4" fillId="0" borderId="0" xfId="0" applyFont="1" applyFill="1" applyAlignment="1"/>
    <xf numFmtId="0" fontId="12" fillId="0" borderId="0" xfId="0" applyFont="1" applyFill="1" applyAlignment="1"/>
    <xf numFmtId="0" fontId="0" fillId="0" borderId="0" xfId="0" applyFill="1" applyAlignment="1"/>
    <xf numFmtId="0" fontId="0" fillId="0" borderId="0" xfId="0" quotePrefix="1" applyFill="1" applyAlignment="1">
      <alignment horizontal="left"/>
    </xf>
    <xf numFmtId="0" fontId="0" fillId="0" borderId="0" xfId="0" quotePrefix="1" applyFill="1" applyBorder="1" applyAlignment="1">
      <alignment horizontal="left"/>
    </xf>
    <xf numFmtId="0" fontId="2" fillId="0" borderId="0" xfId="0" applyFont="1" applyFill="1" applyAlignment="1"/>
    <xf numFmtId="0" fontId="0" fillId="0" borderId="0" xfId="0" applyFill="1" applyBorder="1" applyAlignment="1">
      <alignment horizontal="left"/>
    </xf>
    <xf numFmtId="0" fontId="0" fillId="0" borderId="0" xfId="0" quotePrefix="1" applyNumberFormat="1" applyFill="1" applyBorder="1" applyAlignment="1">
      <alignment horizontal="left"/>
    </xf>
    <xf numFmtId="0" fontId="47" fillId="0" borderId="0" xfId="0" applyFont="1" applyFill="1" applyAlignment="1"/>
    <xf numFmtId="0" fontId="0" fillId="0" borderId="0" xfId="0" applyAlignment="1"/>
    <xf numFmtId="0" fontId="0" fillId="12" borderId="0" xfId="0" applyFill="1"/>
    <xf numFmtId="0" fontId="47" fillId="0" borderId="0" xfId="0" applyFont="1" applyAlignment="1"/>
    <xf numFmtId="0" fontId="48" fillId="0" borderId="0" xfId="0" applyFont="1" applyFill="1" applyAlignment="1"/>
    <xf numFmtId="0" fontId="48" fillId="0" borderId="0" xfId="0" applyFont="1" applyAlignment="1"/>
    <xf numFmtId="0" fontId="47" fillId="0" borderId="0" xfId="0" applyFont="1" applyAlignment="1">
      <alignment horizontal="right"/>
    </xf>
    <xf numFmtId="0" fontId="47" fillId="0" borderId="0" xfId="0" applyFont="1" applyFill="1" applyAlignment="1">
      <alignment horizontal="right"/>
    </xf>
    <xf numFmtId="0" fontId="49" fillId="0" borderId="0" xfId="0" applyFont="1"/>
    <xf numFmtId="0" fontId="46" fillId="0" borderId="0" xfId="13" quotePrefix="1" applyNumberFormat="1" applyFont="1" applyFill="1"/>
    <xf numFmtId="0" fontId="46" fillId="0" borderId="0" xfId="13" applyNumberFormat="1" applyFont="1" applyFill="1"/>
    <xf numFmtId="0" fontId="2" fillId="0" borderId="0" xfId="0" applyFont="1" applyBorder="1"/>
    <xf numFmtId="0" fontId="4" fillId="0" borderId="0" xfId="0" applyFont="1" applyFill="1" applyBorder="1" applyAlignment="1">
      <alignment wrapText="1"/>
    </xf>
    <xf numFmtId="3" fontId="2" fillId="6" borderId="0" xfId="0" quotePrefix="1" applyNumberFormat="1" applyFont="1" applyFill="1" applyAlignment="1">
      <alignment horizontal="center"/>
    </xf>
    <xf numFmtId="0" fontId="4" fillId="0" borderId="0" xfId="0" applyFont="1" applyFill="1" applyBorder="1" applyAlignment="1"/>
    <xf numFmtId="0" fontId="2" fillId="0" borderId="0" xfId="0" applyFont="1" applyFill="1" applyBorder="1" applyProtection="1"/>
    <xf numFmtId="0" fontId="2" fillId="0" borderId="0" xfId="0" applyFont="1" applyFill="1" applyBorder="1" applyAlignment="1"/>
    <xf numFmtId="3" fontId="2" fillId="0" borderId="0" xfId="0" quotePrefix="1" applyNumberFormat="1" applyFont="1" applyFill="1" applyAlignment="1">
      <alignment horizontal="center"/>
    </xf>
    <xf numFmtId="0" fontId="2" fillId="0" borderId="0" xfId="0" quotePrefix="1" applyFont="1" applyFill="1" applyAlignment="1">
      <alignment horizontal="left"/>
    </xf>
    <xf numFmtId="3" fontId="2" fillId="0" borderId="0" xfId="0" quotePrefix="1" applyNumberFormat="1" applyFont="1" applyFill="1" applyAlignment="1">
      <alignment horizontal="left"/>
    </xf>
    <xf numFmtId="0" fontId="10" fillId="0" borderId="0" xfId="0" applyFont="1" applyFill="1"/>
    <xf numFmtId="1" fontId="2" fillId="13" borderId="1" xfId="0" quotePrefix="1" applyNumberFormat="1" applyFont="1" applyFill="1" applyBorder="1"/>
    <xf numFmtId="165" fontId="0" fillId="13" borderId="0" xfId="0" applyNumberFormat="1" applyFill="1"/>
    <xf numFmtId="1" fontId="2" fillId="0" borderId="0" xfId="0" applyNumberFormat="1" applyFont="1"/>
    <xf numFmtId="0" fontId="50" fillId="0" borderId="0" xfId="0" applyFont="1"/>
    <xf numFmtId="0" fontId="51" fillId="5" borderId="1" xfId="8" applyFont="1" applyFill="1" applyBorder="1" applyAlignment="1" applyProtection="1">
      <alignment horizontal="center" vertical="center" wrapText="1"/>
    </xf>
    <xf numFmtId="0" fontId="52" fillId="5" borderId="1" xfId="8" applyFont="1" applyFill="1" applyBorder="1" applyAlignment="1" applyProtection="1">
      <alignment horizontal="center" vertical="center"/>
    </xf>
    <xf numFmtId="0" fontId="0" fillId="0" borderId="1" xfId="0" applyFill="1" applyBorder="1" applyProtection="1"/>
    <xf numFmtId="3" fontId="0" fillId="0" borderId="1" xfId="0" applyNumberFormat="1" applyFill="1" applyBorder="1" applyProtection="1"/>
    <xf numFmtId="0" fontId="32" fillId="0" borderId="0" xfId="0" applyFont="1" applyFill="1"/>
    <xf numFmtId="0" fontId="2" fillId="0" borderId="0" xfId="0" applyFont="1" applyFill="1" applyAlignment="1">
      <alignment wrapText="1"/>
    </xf>
    <xf numFmtId="0" fontId="32" fillId="0" borderId="0" xfId="0" applyFont="1" applyFill="1" applyAlignment="1">
      <alignment wrapText="1"/>
    </xf>
    <xf numFmtId="0" fontId="32" fillId="0" borderId="0" xfId="0" applyFont="1" applyFill="1" applyBorder="1"/>
    <xf numFmtId="0" fontId="2" fillId="5" borderId="0" xfId="0" applyFont="1" applyFill="1"/>
    <xf numFmtId="0" fontId="53" fillId="5" borderId="1" xfId="0" applyFont="1" applyFill="1" applyBorder="1" applyProtection="1"/>
    <xf numFmtId="3" fontId="44" fillId="5" borderId="1" xfId="0" applyNumberFormat="1" applyFont="1" applyFill="1" applyBorder="1" applyProtection="1"/>
    <xf numFmtId="0" fontId="2" fillId="0" borderId="0" xfId="0" applyFont="1" applyFill="1" applyBorder="1"/>
    <xf numFmtId="0" fontId="2" fillId="0" borderId="1" xfId="0" applyFont="1" applyFill="1" applyBorder="1"/>
    <xf numFmtId="3" fontId="2" fillId="0" borderId="1" xfId="0" applyNumberFormat="1" applyFont="1" applyFill="1" applyBorder="1"/>
    <xf numFmtId="2" fontId="2" fillId="0" borderId="0" xfId="0" applyNumberFormat="1" applyFont="1" applyFill="1" applyBorder="1"/>
    <xf numFmtId="2" fontId="32" fillId="0" borderId="0" xfId="0" applyNumberFormat="1" applyFont="1" applyFill="1" applyBorder="1"/>
    <xf numFmtId="0" fontId="54" fillId="0" borderId="0" xfId="0" applyFont="1"/>
    <xf numFmtId="0" fontId="54" fillId="0" borderId="0" xfId="0" applyFont="1" applyAlignment="1">
      <alignment horizontal="right"/>
    </xf>
    <xf numFmtId="1" fontId="2" fillId="14" borderId="1" xfId="0" applyNumberFormat="1" applyFont="1" applyFill="1" applyBorder="1"/>
    <xf numFmtId="0" fontId="2" fillId="0" borderId="0" xfId="0" applyFont="1" applyAlignment="1">
      <alignment horizontal="right"/>
    </xf>
    <xf numFmtId="1" fontId="0" fillId="0" borderId="12" xfId="0" applyNumberFormat="1" applyBorder="1"/>
    <xf numFmtId="1" fontId="0" fillId="0" borderId="21" xfId="0" applyNumberFormat="1" applyBorder="1"/>
    <xf numFmtId="1" fontId="0" fillId="0" borderId="14" xfId="0" applyNumberFormat="1" applyBorder="1"/>
    <xf numFmtId="1" fontId="0" fillId="0" borderId="16" xfId="0" applyNumberFormat="1" applyBorder="1"/>
    <xf numFmtId="1" fontId="0" fillId="0" borderId="22" xfId="0" applyNumberFormat="1" applyBorder="1"/>
    <xf numFmtId="0" fontId="10" fillId="0" borderId="0" xfId="8" applyFont="1"/>
    <xf numFmtId="2" fontId="55" fillId="0" borderId="0" xfId="8" applyNumberFormat="1" applyFont="1" applyFill="1"/>
    <xf numFmtId="2" fontId="56" fillId="0" borderId="1" xfId="8" applyNumberFormat="1" applyFont="1" applyFill="1" applyBorder="1"/>
    <xf numFmtId="1" fontId="4" fillId="0" borderId="0" xfId="0" applyNumberFormat="1" applyFont="1" applyFill="1" applyAlignment="1">
      <alignment horizontal="center"/>
    </xf>
    <xf numFmtId="0" fontId="8" fillId="0" borderId="0" xfId="0" applyFont="1" applyBorder="1"/>
    <xf numFmtId="0" fontId="6" fillId="0" borderId="0" xfId="0" applyFont="1" applyBorder="1"/>
    <xf numFmtId="0" fontId="15" fillId="0" borderId="0" xfId="0" applyFont="1" applyBorder="1"/>
    <xf numFmtId="0" fontId="2" fillId="0" borderId="0" xfId="0" applyFont="1" applyBorder="1" applyAlignment="1">
      <alignment horizontal="left"/>
    </xf>
    <xf numFmtId="0" fontId="12" fillId="0" borderId="0" xfId="0" applyFont="1" applyBorder="1" applyAlignment="1">
      <alignment horizontal="left"/>
    </xf>
    <xf numFmtId="0" fontId="13" fillId="0" borderId="0" xfId="0" applyFont="1" applyBorder="1" applyAlignment="1">
      <alignment horizontal="left"/>
    </xf>
    <xf numFmtId="0" fontId="9" fillId="0" borderId="0" xfId="1" applyBorder="1" applyAlignment="1" applyProtection="1"/>
    <xf numFmtId="9" fontId="31" fillId="0" borderId="0" xfId="0" applyNumberFormat="1" applyFont="1"/>
    <xf numFmtId="9" fontId="31" fillId="0" borderId="0" xfId="0" applyNumberFormat="1" applyFont="1" applyBorder="1"/>
    <xf numFmtId="165" fontId="31" fillId="0" borderId="0" xfId="0" applyNumberFormat="1" applyFont="1" applyBorder="1"/>
    <xf numFmtId="9" fontId="37" fillId="0" borderId="0" xfId="0" applyNumberFormat="1" applyFont="1" applyFill="1" applyBorder="1"/>
    <xf numFmtId="165" fontId="31" fillId="0" borderId="0" xfId="0" applyNumberFormat="1" applyFont="1" applyFill="1" applyBorder="1"/>
    <xf numFmtId="0" fontId="37" fillId="0" borderId="0" xfId="0" applyFont="1"/>
    <xf numFmtId="9" fontId="31" fillId="0" borderId="0" xfId="2" applyFont="1"/>
    <xf numFmtId="10" fontId="31" fillId="0" borderId="0" xfId="0" applyNumberFormat="1" applyFont="1"/>
    <xf numFmtId="0" fontId="2" fillId="0" borderId="1" xfId="0" applyFont="1" applyFill="1" applyBorder="1" applyAlignment="1">
      <alignment horizontal="left" wrapText="1"/>
    </xf>
    <xf numFmtId="0" fontId="2" fillId="0" borderId="43" xfId="8" applyFont="1" applyBorder="1" applyAlignment="1">
      <alignment vertical="center" wrapText="1"/>
    </xf>
    <xf numFmtId="1" fontId="2" fillId="0" borderId="36" xfId="0" applyNumberFormat="1" applyFont="1" applyBorder="1"/>
    <xf numFmtId="1" fontId="2" fillId="0" borderId="37" xfId="0" applyNumberFormat="1" applyFont="1" applyBorder="1"/>
    <xf numFmtId="1" fontId="2" fillId="0" borderId="35" xfId="0" applyNumberFormat="1" applyFont="1" applyBorder="1"/>
    <xf numFmtId="41" fontId="0" fillId="0" borderId="34" xfId="0" applyNumberFormat="1" applyBorder="1" applyAlignment="1">
      <alignment horizontal="center"/>
    </xf>
    <xf numFmtId="41" fontId="0" fillId="0" borderId="42" xfId="0" applyNumberFormat="1" applyBorder="1" applyAlignment="1">
      <alignment horizontal="center"/>
    </xf>
    <xf numFmtId="41" fontId="0" fillId="0" borderId="48" xfId="0" applyNumberFormat="1" applyBorder="1" applyAlignment="1">
      <alignment horizontal="center"/>
    </xf>
    <xf numFmtId="0" fontId="2" fillId="0" borderId="1" xfId="0" applyFont="1" applyBorder="1" applyAlignment="1">
      <alignment horizontal="left" wrapText="1"/>
    </xf>
    <xf numFmtId="0" fontId="2" fillId="0" borderId="43" xfId="8" applyFont="1" applyBorder="1" applyAlignment="1">
      <alignment horizontal="center" vertical="center" wrapText="1"/>
    </xf>
    <xf numFmtId="168" fontId="0" fillId="5" borderId="0" xfId="0" applyNumberFormat="1" applyFill="1"/>
    <xf numFmtId="168" fontId="10" fillId="5" borderId="0" xfId="0" applyNumberFormat="1" applyFont="1" applyFill="1" applyAlignment="1">
      <alignment horizontal="center"/>
    </xf>
    <xf numFmtId="9" fontId="2" fillId="0" borderId="0" xfId="2" applyFont="1"/>
    <xf numFmtId="1" fontId="2" fillId="0" borderId="17" xfId="0" applyNumberFormat="1" applyFont="1" applyBorder="1"/>
    <xf numFmtId="1" fontId="2" fillId="0" borderId="13" xfId="0" applyNumberFormat="1" applyFont="1" applyBorder="1"/>
    <xf numFmtId="1" fontId="2" fillId="0" borderId="23" xfId="0" applyNumberFormat="1" applyFont="1" applyBorder="1"/>
    <xf numFmtId="0" fontId="2" fillId="0" borderId="17" xfId="0" applyNumberFormat="1" applyFont="1" applyBorder="1"/>
    <xf numFmtId="0" fontId="2" fillId="0" borderId="13" xfId="0" applyNumberFormat="1" applyFont="1" applyBorder="1"/>
    <xf numFmtId="0" fontId="2" fillId="0" borderId="23" xfId="0" applyNumberFormat="1" applyFont="1" applyBorder="1"/>
    <xf numFmtId="169" fontId="40" fillId="0" borderId="0" xfId="11" applyFont="1" applyAlignment="1">
      <alignment horizontal="left" vertical="top"/>
    </xf>
    <xf numFmtId="0" fontId="2" fillId="2" borderId="40" xfId="0" applyFont="1" applyFill="1" applyBorder="1" applyAlignment="1">
      <alignment vertical="center" wrapText="1"/>
    </xf>
    <xf numFmtId="0" fontId="0" fillId="0" borderId="0" xfId="0" applyAlignment="1">
      <alignment vertical="center" wrapText="1"/>
    </xf>
    <xf numFmtId="0" fontId="4" fillId="2" borderId="40" xfId="0" applyFont="1" applyFill="1" applyBorder="1" applyAlignment="1">
      <alignment wrapText="1"/>
    </xf>
    <xf numFmtId="0" fontId="4" fillId="2" borderId="0" xfId="0" applyFont="1" applyFill="1" applyBorder="1" applyAlignment="1">
      <alignment wrapText="1"/>
    </xf>
    <xf numFmtId="0" fontId="2" fillId="2" borderId="40"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40" xfId="0" applyFont="1" applyFill="1" applyBorder="1" applyAlignment="1">
      <alignment vertical="center" wrapText="1"/>
    </xf>
    <xf numFmtId="169" fontId="41" fillId="5" borderId="44" xfId="11" applyFont="1" applyFill="1" applyBorder="1" applyAlignment="1">
      <alignment horizontal="center" vertical="center"/>
    </xf>
    <xf numFmtId="0" fontId="2" fillId="0" borderId="45" xfId="9" applyBorder="1" applyAlignment="1">
      <alignment horizontal="center" vertical="center"/>
    </xf>
    <xf numFmtId="0" fontId="2" fillId="0" borderId="46" xfId="9" applyBorder="1" applyAlignment="1">
      <alignment horizontal="center" vertical="center"/>
    </xf>
    <xf numFmtId="169" fontId="41" fillId="5" borderId="1" xfId="11" applyFont="1" applyFill="1" applyBorder="1" applyAlignment="1">
      <alignment horizontal="center" vertical="center"/>
    </xf>
    <xf numFmtId="0" fontId="2" fillId="0" borderId="1" xfId="9" applyBorder="1" applyAlignment="1">
      <alignment horizontal="center" vertical="center"/>
    </xf>
    <xf numFmtId="169" fontId="41" fillId="9" borderId="1" xfId="11" applyFont="1" applyFill="1" applyBorder="1" applyAlignment="1">
      <alignment horizontal="center" wrapText="1"/>
    </xf>
    <xf numFmtId="169" fontId="41" fillId="5" borderId="1" xfId="11" applyFont="1" applyFill="1" applyBorder="1" applyAlignment="1">
      <alignment horizontal="center" vertical="center" wrapText="1"/>
    </xf>
    <xf numFmtId="169" fontId="41" fillId="9" borderId="1" xfId="11" applyFont="1" applyFill="1" applyBorder="1" applyAlignment="1">
      <alignment horizontal="center" vertical="center" wrapText="1"/>
    </xf>
    <xf numFmtId="169" fontId="41" fillId="5" borderId="46" xfId="11" applyFont="1" applyFill="1" applyBorder="1" applyAlignment="1">
      <alignment horizontal="center" vertical="center"/>
    </xf>
    <xf numFmtId="169" fontId="41" fillId="5" borderId="44" xfId="11" applyFont="1" applyFill="1" applyBorder="1" applyAlignment="1">
      <alignment horizontal="center"/>
    </xf>
    <xf numFmtId="169" fontId="41" fillId="5" borderId="46" xfId="11" applyFont="1" applyFill="1" applyBorder="1" applyAlignment="1">
      <alignment horizontal="center"/>
    </xf>
    <xf numFmtId="169" fontId="41" fillId="5" borderId="1" xfId="11" applyFont="1" applyFill="1" applyBorder="1" applyAlignment="1">
      <alignment horizontal="center"/>
    </xf>
    <xf numFmtId="169" fontId="41" fillId="5" borderId="44" xfId="11" applyFont="1" applyFill="1" applyBorder="1" applyAlignment="1">
      <alignment horizontal="center" wrapText="1"/>
    </xf>
    <xf numFmtId="169" fontId="41" fillId="5" borderId="46" xfId="11" applyFont="1" applyFill="1" applyBorder="1" applyAlignment="1">
      <alignment horizontal="center" wrapText="1"/>
    </xf>
    <xf numFmtId="1" fontId="4" fillId="0" borderId="38" xfId="0" applyNumberFormat="1" applyFont="1" applyBorder="1" applyAlignment="1">
      <alignment horizontal="center" vertical="center" wrapText="1"/>
    </xf>
    <xf numFmtId="1" fontId="0" fillId="0" borderId="39" xfId="0" applyNumberFormat="1" applyBorder="1" applyAlignment="1">
      <alignment horizontal="center" vertical="center" wrapText="1"/>
    </xf>
    <xf numFmtId="1" fontId="0" fillId="0" borderId="41" xfId="0" applyNumberFormat="1" applyBorder="1" applyAlignment="1">
      <alignment horizontal="center" vertical="center" wrapText="1"/>
    </xf>
    <xf numFmtId="1" fontId="4" fillId="0" borderId="32" xfId="0" applyNumberFormat="1" applyFont="1" applyBorder="1" applyAlignment="1">
      <alignment horizontal="center" vertical="center" wrapText="1"/>
    </xf>
    <xf numFmtId="1" fontId="4" fillId="0" borderId="33" xfId="0" applyNumberFormat="1" applyFont="1" applyBorder="1" applyAlignment="1">
      <alignment horizontal="center" vertical="center" wrapText="1"/>
    </xf>
    <xf numFmtId="1" fontId="4" fillId="0" borderId="31"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4" fillId="0" borderId="1" xfId="0" applyFont="1" applyBorder="1" applyAlignment="1">
      <alignment horizontal="center" vertical="center" wrapText="1"/>
    </xf>
    <xf numFmtId="0" fontId="4" fillId="5" borderId="43" xfId="0" applyFont="1" applyFill="1" applyBorder="1" applyAlignment="1" applyProtection="1">
      <alignment horizontal="center" vertical="center"/>
    </xf>
    <xf numFmtId="0" fontId="4" fillId="5" borderId="47" xfId="0" applyFont="1" applyFill="1" applyBorder="1" applyAlignment="1" applyProtection="1">
      <alignment horizontal="center" vertical="center"/>
    </xf>
    <xf numFmtId="0" fontId="21" fillId="5" borderId="43" xfId="8" applyFont="1" applyFill="1" applyBorder="1" applyAlignment="1">
      <alignment horizontal="center" vertical="center" wrapText="1"/>
    </xf>
    <xf numFmtId="0" fontId="21" fillId="5" borderId="47" xfId="8" applyFont="1" applyFill="1" applyBorder="1" applyAlignment="1">
      <alignment horizontal="center" vertical="center" wrapText="1"/>
    </xf>
    <xf numFmtId="0" fontId="4" fillId="3" borderId="1" xfId="8" applyFont="1" applyFill="1" applyBorder="1" applyAlignment="1">
      <alignment vertical="center" wrapText="1"/>
    </xf>
    <xf numFmtId="0" fontId="4" fillId="0" borderId="1" xfId="8" applyFont="1" applyBorder="1" applyAlignment="1">
      <alignment vertical="center" wrapText="1"/>
    </xf>
    <xf numFmtId="0" fontId="28" fillId="3" borderId="1" xfId="8" applyFont="1" applyFill="1" applyBorder="1" applyAlignment="1">
      <alignment horizontal="center" vertical="center" wrapText="1"/>
    </xf>
    <xf numFmtId="0" fontId="2" fillId="3" borderId="1" xfId="8" applyFill="1" applyBorder="1" applyAlignment="1">
      <alignment horizontal="center" vertical="center" wrapText="1"/>
    </xf>
    <xf numFmtId="0" fontId="2" fillId="0" borderId="1" xfId="8" applyBorder="1" applyAlignment="1">
      <alignment vertical="center" wrapText="1"/>
    </xf>
    <xf numFmtId="0" fontId="4" fillId="3" borderId="32"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38" xfId="0" applyFont="1" applyFill="1" applyBorder="1" applyAlignment="1">
      <alignment vertical="center" wrapText="1"/>
    </xf>
    <xf numFmtId="0" fontId="0" fillId="3" borderId="36" xfId="0" applyFill="1" applyBorder="1" applyAlignment="1">
      <alignment vertical="center" wrapText="1"/>
    </xf>
    <xf numFmtId="0" fontId="4" fillId="3" borderId="38" xfId="8" applyFont="1" applyFill="1" applyBorder="1" applyAlignment="1">
      <alignment vertical="center" wrapText="1"/>
    </xf>
    <xf numFmtId="0" fontId="4" fillId="0" borderId="40" xfId="8" applyFont="1" applyBorder="1" applyAlignment="1">
      <alignment vertical="center" wrapText="1"/>
    </xf>
    <xf numFmtId="0" fontId="4" fillId="3" borderId="38" xfId="0" applyFont="1" applyFill="1" applyBorder="1" applyAlignment="1">
      <alignment horizontal="center" vertical="center" wrapText="1"/>
    </xf>
    <xf numFmtId="0" fontId="0" fillId="3" borderId="36" xfId="0" applyFill="1" applyBorder="1" applyAlignment="1">
      <alignment horizontal="center" vertical="center" wrapText="1"/>
    </xf>
    <xf numFmtId="0" fontId="37" fillId="0" borderId="0" xfId="0" applyFont="1" applyFill="1" applyBorder="1" applyAlignment="1">
      <alignment horizontal="center" vertical="center" wrapText="1"/>
    </xf>
    <xf numFmtId="0" fontId="4" fillId="5" borderId="1" xfId="0" applyFont="1" applyFill="1" applyBorder="1" applyAlignment="1">
      <alignment horizontal="left" vertical="center" wrapText="1"/>
    </xf>
    <xf numFmtId="0" fontId="4" fillId="5" borderId="44" xfId="0" applyFont="1" applyFill="1" applyBorder="1" applyAlignment="1">
      <alignment horizontal="center"/>
    </xf>
    <xf numFmtId="0" fontId="4" fillId="5" borderId="45" xfId="0" applyFont="1" applyFill="1" applyBorder="1" applyAlignment="1">
      <alignment horizontal="center"/>
    </xf>
    <xf numFmtId="0" fontId="4" fillId="5" borderId="46" xfId="0" applyFont="1" applyFill="1" applyBorder="1" applyAlignment="1">
      <alignment horizontal="center"/>
    </xf>
    <xf numFmtId="2" fontId="55" fillId="0" borderId="44" xfId="8" applyNumberFormat="1" applyFont="1" applyFill="1" applyBorder="1" applyAlignment="1">
      <alignment horizontal="center"/>
    </xf>
    <xf numFmtId="2" fontId="55" fillId="0" borderId="45" xfId="8" applyNumberFormat="1" applyFont="1" applyFill="1" applyBorder="1" applyAlignment="1">
      <alignment horizontal="center"/>
    </xf>
    <xf numFmtId="2" fontId="55" fillId="0" borderId="46" xfId="8" applyNumberFormat="1" applyFont="1" applyFill="1" applyBorder="1" applyAlignment="1">
      <alignment horizontal="center"/>
    </xf>
  </cellXfs>
  <cellStyles count="14">
    <cellStyle name="Comma 2" xfId="10"/>
    <cellStyle name="Hyperlink" xfId="1" builtinId="8"/>
    <cellStyle name="Normal" xfId="0" builtinId="0"/>
    <cellStyle name="Normal 2" xfId="5"/>
    <cellStyle name="Normal 2 2" xfId="8"/>
    <cellStyle name="Normal 2 2 2" xfId="11"/>
    <cellStyle name="Normal 3" xfId="6"/>
    <cellStyle name="Normal 3 2" xfId="9"/>
    <cellStyle name="Normal 4" xfId="7"/>
    <cellStyle name="Normal 5" xfId="3"/>
    <cellStyle name="Normal_scc_feb2004" xfId="13"/>
    <cellStyle name="Percent" xfId="2" builtinId="5"/>
    <cellStyle name="Percent 2" xfId="4"/>
    <cellStyle name="Percent 2 2" xfId="12"/>
  </cellStyles>
  <dxfs count="27">
    <dxf>
      <numFmt numFmtId="1" formatCode="0"/>
    </dxf>
    <dxf>
      <font>
        <color auto="1"/>
      </font>
    </dxf>
    <dxf>
      <font>
        <color auto="1"/>
      </font>
    </dxf>
    <dxf>
      <numFmt numFmtId="1" formatCode="0"/>
    </dxf>
    <dxf>
      <numFmt numFmtId="2" formatCode="0.00"/>
    </dxf>
    <dxf>
      <numFmt numFmtId="2" formatCode="0.00"/>
    </dxf>
    <dxf>
      <alignment horizontal="left" readingOrder="0"/>
    </dxf>
    <dxf>
      <alignment wrapText="1" readingOrder="0"/>
    </dxf>
    <dxf>
      <alignment wrapText="1" readingOrder="0"/>
    </dxf>
    <dxf>
      <numFmt numFmtId="1" formatCode="0"/>
    </dxf>
    <dxf>
      <numFmt numFmtId="2" formatCode="0.00"/>
    </dxf>
    <dxf>
      <numFmt numFmtId="2" formatCode="0.00"/>
    </dxf>
    <dxf>
      <alignment horizontal="left" readingOrder="0"/>
    </dxf>
    <dxf>
      <alignment wrapText="1" readingOrder="0"/>
    </dxf>
    <dxf>
      <alignment wrapText="1" readingOrder="0"/>
    </dxf>
    <dxf>
      <fill>
        <patternFill>
          <bgColor indexed="41"/>
        </patternFill>
      </fill>
    </dxf>
    <dxf>
      <fill>
        <patternFill>
          <bgColor indexed="47"/>
        </patternFill>
      </fill>
    </dxf>
    <dxf>
      <fill>
        <patternFill>
          <bgColor indexed="41"/>
        </patternFill>
      </fill>
    </dxf>
    <dxf>
      <fill>
        <patternFill>
          <bgColor indexed="47"/>
        </patternFill>
      </fill>
    </dxf>
    <dxf>
      <font>
        <color rgb="FF9C0006"/>
      </font>
      <fill>
        <patternFill>
          <bgColor rgb="FFFFC7CE"/>
        </patternFill>
      </fill>
    </dxf>
    <dxf>
      <font>
        <color rgb="FF9C0006"/>
      </font>
      <fill>
        <patternFill>
          <bgColor rgb="FFFFC7CE"/>
        </patternFill>
      </fill>
    </dxf>
    <dxf>
      <fill>
        <patternFill>
          <bgColor indexed="41"/>
        </patternFill>
      </fill>
    </dxf>
    <dxf>
      <fill>
        <patternFill>
          <bgColor indexed="47"/>
        </patternFill>
      </fill>
    </dxf>
    <dxf>
      <numFmt numFmtId="2" formatCode="0.00"/>
    </dxf>
    <dxf>
      <alignment horizontal="left" readingOrder="0"/>
    </dxf>
    <dxf>
      <fill>
        <patternFill>
          <bgColor indexed="41"/>
        </patternFill>
      </fill>
    </dxf>
    <dxf>
      <fill>
        <patternFill>
          <bgColor indexed="47"/>
        </patternFill>
      </fill>
    </dxf>
  </dxfs>
  <tableStyles count="0" defaultTableStyle="TableStyleMedium9" defaultPivotStyle="PivotStyleLight16"/>
  <colors>
    <mruColors>
      <color rgb="FF0000FF"/>
      <color rgb="FF008000"/>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chartsheet" Target="chartsheets/sheet2.xml"/><Relationship Id="rId12" Type="http://schemas.openxmlformats.org/officeDocument/2006/relationships/worksheet" Target="worksheets/sheet8.xml"/><Relationship Id="rId17" Type="http://schemas.openxmlformats.org/officeDocument/2006/relationships/worksheet" Target="worksheets/sheet13.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7.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pivotCacheDefinition" Target="pivotCache/pivotCacheDefinition1.xml"/><Relationship Id="rId28" Type="http://schemas.openxmlformats.org/officeDocument/2006/relationships/sharedStrings" Target="sharedStrings.xml"/><Relationship Id="rId10" Type="http://schemas.openxmlformats.org/officeDocument/2006/relationships/worksheet" Target="worksheets/sheet6.xml"/><Relationship Id="rId19" Type="http://schemas.openxmlformats.org/officeDocument/2006/relationships/worksheet" Target="worksheets/sheet15.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by_src_allpol!$E$4</c:f>
              <c:strCache>
                <c:ptCount val="1"/>
                <c:pt idx="0">
                  <c:v>VOC (tons/year)</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chemeClr val="accent2">
                  <a:lumMod val="40000"/>
                  <a:lumOff val="60000"/>
                </a:schemeClr>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Pt>
            <c:idx val="13"/>
            <c:bubble3D val="0"/>
            <c:spPr>
              <a:solidFill>
                <a:srgbClr val="800000"/>
              </a:solidFill>
              <a:ln w="12700">
                <a:solidFill>
                  <a:srgbClr val="000000"/>
                </a:solidFill>
                <a:prstDash val="solid"/>
              </a:ln>
            </c:spPr>
          </c:dPt>
          <c:dPt>
            <c:idx val="14"/>
            <c:bubble3D val="0"/>
            <c:spPr>
              <a:solidFill>
                <a:srgbClr val="008080"/>
              </a:solidFill>
              <a:ln w="12700">
                <a:solidFill>
                  <a:srgbClr val="000000"/>
                </a:solidFill>
                <a:prstDash val="solid"/>
              </a:ln>
            </c:spPr>
          </c:dPt>
          <c:dPt>
            <c:idx val="15"/>
            <c:bubble3D val="0"/>
            <c:spPr>
              <a:solidFill>
                <a:srgbClr val="0000FF"/>
              </a:solidFill>
              <a:ln w="12700">
                <a:solidFill>
                  <a:srgbClr val="000000"/>
                </a:solidFill>
                <a:prstDash val="solid"/>
              </a:ln>
            </c:spPr>
          </c:dPt>
          <c:dPt>
            <c:idx val="16"/>
            <c:bubble3D val="0"/>
            <c:spPr>
              <a:solidFill>
                <a:srgbClr val="00CCFF"/>
              </a:solidFill>
              <a:ln w="12700">
                <a:solidFill>
                  <a:srgbClr val="000000"/>
                </a:solidFill>
                <a:prstDash val="solid"/>
              </a:ln>
            </c:spPr>
          </c:dPt>
          <c:dPt>
            <c:idx val="17"/>
            <c:bubble3D val="0"/>
            <c:spPr>
              <a:solidFill>
                <a:srgbClr val="CCFFFF"/>
              </a:solidFill>
              <a:ln w="12700">
                <a:solidFill>
                  <a:srgbClr val="000000"/>
                </a:solidFill>
                <a:prstDash val="solid"/>
              </a:ln>
            </c:spPr>
          </c:dPt>
          <c:dPt>
            <c:idx val="18"/>
            <c:bubble3D val="0"/>
            <c:spPr>
              <a:solidFill>
                <a:srgbClr val="CCFFCC"/>
              </a:solidFill>
              <a:ln w="12700">
                <a:solidFill>
                  <a:srgbClr val="000000"/>
                </a:solidFill>
                <a:prstDash val="solid"/>
              </a:ln>
            </c:spPr>
          </c:dPt>
          <c:dPt>
            <c:idx val="19"/>
            <c:bubble3D val="0"/>
            <c:spPr>
              <a:solidFill>
                <a:srgbClr val="FFFF99"/>
              </a:solidFill>
              <a:ln w="12700">
                <a:solidFill>
                  <a:srgbClr val="000000"/>
                </a:solidFill>
                <a:prstDash val="solid"/>
              </a:ln>
            </c:spPr>
          </c:dPt>
          <c:dPt>
            <c:idx val="20"/>
            <c:bubble3D val="0"/>
            <c:spPr>
              <a:solidFill>
                <a:srgbClr val="99CCFF"/>
              </a:solidFill>
              <a:ln w="12700">
                <a:solidFill>
                  <a:srgbClr val="000000"/>
                </a:solidFill>
                <a:prstDash val="solid"/>
              </a:ln>
            </c:spPr>
          </c:dPt>
          <c:dPt>
            <c:idx val="21"/>
            <c:bubble3D val="0"/>
            <c:spPr>
              <a:solidFill>
                <a:srgbClr val="FF99CC"/>
              </a:solidFill>
              <a:ln w="12700">
                <a:solidFill>
                  <a:srgbClr val="000000"/>
                </a:solidFill>
                <a:prstDash val="solid"/>
              </a:ln>
            </c:spPr>
          </c:dPt>
          <c:dPt>
            <c:idx val="22"/>
            <c:bubble3D val="0"/>
            <c:spPr>
              <a:solidFill>
                <a:srgbClr val="CC99FF"/>
              </a:solidFill>
              <a:ln w="12700">
                <a:solidFill>
                  <a:srgbClr val="000000"/>
                </a:solidFill>
                <a:prstDash val="solid"/>
              </a:ln>
            </c:spPr>
          </c:dPt>
          <c:dPt>
            <c:idx val="23"/>
            <c:bubble3D val="0"/>
            <c:spPr>
              <a:solidFill>
                <a:srgbClr val="FFCC99"/>
              </a:solidFill>
              <a:ln w="12700">
                <a:solidFill>
                  <a:srgbClr val="000000"/>
                </a:solidFill>
                <a:prstDash val="solid"/>
              </a:ln>
            </c:spPr>
          </c:dPt>
          <c:dLbls>
            <c:dLbl>
              <c:idx val="1"/>
              <c:layout>
                <c:manualLayout>
                  <c:x val="7.5535703040101099E-2"/>
                  <c:y val="8.3323302752797673E-2"/>
                </c:manualLayout>
              </c:layout>
              <c:showLegendKey val="0"/>
              <c:showVal val="0"/>
              <c:showCatName val="1"/>
              <c:showSerName val="0"/>
              <c:showPercent val="1"/>
              <c:showBubbleSize val="0"/>
            </c:dLbl>
            <c:dLbl>
              <c:idx val="2"/>
              <c:delete val="1"/>
            </c:dLbl>
            <c:dLbl>
              <c:idx val="4"/>
              <c:layout>
                <c:manualLayout>
                  <c:x val="5.3252973252498892E-2"/>
                  <c:y val="-5.0899429707837951E-2"/>
                </c:manualLayout>
              </c:layout>
              <c:showLegendKey val="0"/>
              <c:showVal val="0"/>
              <c:showCatName val="1"/>
              <c:showSerName val="0"/>
              <c:showPercent val="1"/>
              <c:showBubbleSize val="0"/>
            </c:dLbl>
            <c:dLbl>
              <c:idx val="8"/>
              <c:layout>
                <c:manualLayout>
                  <c:x val="1.7888469922453756E-2"/>
                  <c:y val="-9.4592810228685223E-2"/>
                </c:manualLayout>
              </c:layout>
              <c:showLegendKey val="0"/>
              <c:showVal val="0"/>
              <c:showCatName val="1"/>
              <c:showSerName val="0"/>
              <c:showPercent val="1"/>
              <c:showBubbleSize val="0"/>
            </c:dLbl>
            <c:dLbl>
              <c:idx val="10"/>
              <c:delete val="1"/>
            </c:dLbl>
            <c:showLegendKey val="0"/>
            <c:showVal val="0"/>
            <c:showCatName val="1"/>
            <c:showSerName val="0"/>
            <c:showPercent val="1"/>
            <c:showBubbleSize val="0"/>
            <c:showLeaderLines val="1"/>
          </c:dLbls>
          <c:cat>
            <c:strRef>
              <c:f>by_src_allpol!$C$5:$C$16</c:f>
              <c:strCache>
                <c:ptCount val="12"/>
                <c:pt idx="0">
                  <c:v>Compressor Engines</c:v>
                </c:pt>
                <c:pt idx="1">
                  <c:v>Drill rigs</c:v>
                </c:pt>
                <c:pt idx="2">
                  <c:v>Heaters</c:v>
                </c:pt>
                <c:pt idx="3">
                  <c:v>Pneumatic devices</c:v>
                </c:pt>
                <c:pt idx="4">
                  <c:v>Pneumatic pumps</c:v>
                </c:pt>
                <c:pt idx="5">
                  <c:v>Fugitives</c:v>
                </c:pt>
                <c:pt idx="6">
                  <c:v>Dehydrator</c:v>
                </c:pt>
                <c:pt idx="7">
                  <c:v>Condensate tank </c:v>
                </c:pt>
                <c:pt idx="8">
                  <c:v>Oil Tank</c:v>
                </c:pt>
                <c:pt idx="9">
                  <c:v>Venting - initial completions</c:v>
                </c:pt>
                <c:pt idx="10">
                  <c:v>Venting - recompletions</c:v>
                </c:pt>
                <c:pt idx="11">
                  <c:v>Other Categories</c:v>
                </c:pt>
              </c:strCache>
            </c:strRef>
          </c:cat>
          <c:val>
            <c:numRef>
              <c:f>by_src_allpol!$E$5:$E$16</c:f>
              <c:numCache>
                <c:formatCode>#,##0</c:formatCode>
                <c:ptCount val="12"/>
                <c:pt idx="0">
                  <c:v>2218.7895311095858</c:v>
                </c:pt>
                <c:pt idx="1">
                  <c:v>561.04145957472269</c:v>
                </c:pt>
                <c:pt idx="2">
                  <c:v>190.98398032562363</c:v>
                </c:pt>
                <c:pt idx="3">
                  <c:v>13982.762472636876</c:v>
                </c:pt>
                <c:pt idx="4">
                  <c:v>8076.2648873583785</c:v>
                </c:pt>
                <c:pt idx="5">
                  <c:v>22466.784334636926</c:v>
                </c:pt>
                <c:pt idx="6">
                  <c:v>8193.1301537634736</c:v>
                </c:pt>
                <c:pt idx="7">
                  <c:v>25842.172398943105</c:v>
                </c:pt>
                <c:pt idx="8">
                  <c:v>1148.729791005268</c:v>
                </c:pt>
                <c:pt idx="9">
                  <c:v>842.25729775958246</c:v>
                </c:pt>
                <c:pt idx="10">
                  <c:v>548.91874398839798</c:v>
                </c:pt>
                <c:pt idx="11">
                  <c:v>3302.2910733252179</c:v>
                </c:pt>
              </c:numCache>
            </c:numRef>
          </c:val>
        </c:ser>
        <c:dLbls>
          <c:showLegendKey val="0"/>
          <c:showVal val="0"/>
          <c:showCatName val="1"/>
          <c:showSerName val="0"/>
          <c:showPercent val="1"/>
          <c:showBubbleSize val="0"/>
          <c:showLeaderLines val="1"/>
        </c:dLbls>
        <c:firstSliceAng val="6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by_src_allpol!$D$4</c:f>
              <c:strCache>
                <c:ptCount val="1"/>
                <c:pt idx="0">
                  <c:v>NOx (tons/year)</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Pt>
            <c:idx val="13"/>
            <c:bubble3D val="0"/>
            <c:spPr>
              <a:solidFill>
                <a:srgbClr val="800000"/>
              </a:solidFill>
              <a:ln w="12700">
                <a:solidFill>
                  <a:srgbClr val="000000"/>
                </a:solidFill>
                <a:prstDash val="solid"/>
              </a:ln>
            </c:spPr>
          </c:dPt>
          <c:dPt>
            <c:idx val="14"/>
            <c:bubble3D val="0"/>
            <c:spPr>
              <a:solidFill>
                <a:srgbClr val="008080"/>
              </a:solidFill>
              <a:ln w="12700">
                <a:solidFill>
                  <a:srgbClr val="000000"/>
                </a:solidFill>
                <a:prstDash val="solid"/>
              </a:ln>
            </c:spPr>
          </c:dPt>
          <c:dPt>
            <c:idx val="15"/>
            <c:bubble3D val="0"/>
            <c:spPr>
              <a:solidFill>
                <a:srgbClr val="0000FF"/>
              </a:solidFill>
              <a:ln w="12700">
                <a:solidFill>
                  <a:srgbClr val="000000"/>
                </a:solidFill>
                <a:prstDash val="solid"/>
              </a:ln>
            </c:spPr>
          </c:dPt>
          <c:dPt>
            <c:idx val="16"/>
            <c:bubble3D val="0"/>
            <c:spPr>
              <a:solidFill>
                <a:srgbClr val="00CCFF"/>
              </a:solidFill>
              <a:ln w="12700">
                <a:solidFill>
                  <a:srgbClr val="000000"/>
                </a:solidFill>
                <a:prstDash val="solid"/>
              </a:ln>
            </c:spPr>
          </c:dPt>
          <c:dPt>
            <c:idx val="17"/>
            <c:bubble3D val="0"/>
            <c:spPr>
              <a:solidFill>
                <a:srgbClr val="CCFFFF"/>
              </a:solidFill>
              <a:ln w="12700">
                <a:solidFill>
                  <a:srgbClr val="000000"/>
                </a:solidFill>
                <a:prstDash val="solid"/>
              </a:ln>
            </c:spPr>
          </c:dPt>
          <c:dPt>
            <c:idx val="18"/>
            <c:bubble3D val="0"/>
            <c:spPr>
              <a:solidFill>
                <a:srgbClr val="CCFFCC"/>
              </a:solidFill>
              <a:ln w="12700">
                <a:solidFill>
                  <a:srgbClr val="000000"/>
                </a:solidFill>
                <a:prstDash val="solid"/>
              </a:ln>
            </c:spPr>
          </c:dPt>
          <c:dPt>
            <c:idx val="19"/>
            <c:bubble3D val="0"/>
            <c:spPr>
              <a:solidFill>
                <a:srgbClr val="FFFF99"/>
              </a:solidFill>
              <a:ln w="12700">
                <a:solidFill>
                  <a:srgbClr val="000000"/>
                </a:solidFill>
                <a:prstDash val="solid"/>
              </a:ln>
            </c:spPr>
          </c:dPt>
          <c:dPt>
            <c:idx val="20"/>
            <c:bubble3D val="0"/>
            <c:spPr>
              <a:solidFill>
                <a:srgbClr val="99CCFF"/>
              </a:solidFill>
              <a:ln w="12700">
                <a:solidFill>
                  <a:srgbClr val="000000"/>
                </a:solidFill>
                <a:prstDash val="solid"/>
              </a:ln>
            </c:spPr>
          </c:dPt>
          <c:dPt>
            <c:idx val="21"/>
            <c:bubble3D val="0"/>
            <c:spPr>
              <a:solidFill>
                <a:srgbClr val="FF99CC"/>
              </a:solidFill>
              <a:ln w="12700">
                <a:solidFill>
                  <a:srgbClr val="000000"/>
                </a:solidFill>
                <a:prstDash val="solid"/>
              </a:ln>
            </c:spPr>
          </c:dPt>
          <c:dPt>
            <c:idx val="22"/>
            <c:bubble3D val="0"/>
            <c:spPr>
              <a:solidFill>
                <a:srgbClr val="CC99FF"/>
              </a:solidFill>
              <a:ln w="12700">
                <a:solidFill>
                  <a:srgbClr val="000000"/>
                </a:solidFill>
                <a:prstDash val="solid"/>
              </a:ln>
            </c:spPr>
          </c:dPt>
          <c:dPt>
            <c:idx val="23"/>
            <c:bubble3D val="0"/>
            <c:spPr>
              <a:solidFill>
                <a:srgbClr val="FFCC99"/>
              </a:solidFill>
              <a:ln w="12700">
                <a:solidFill>
                  <a:srgbClr val="000000"/>
                </a:solidFill>
                <a:prstDash val="solid"/>
              </a:ln>
            </c:spPr>
          </c:dPt>
          <c:dLbls>
            <c:dLbl>
              <c:idx val="3"/>
              <c:delete val="1"/>
            </c:dLbl>
            <c:dLbl>
              <c:idx val="4"/>
              <c:delete val="1"/>
            </c:dLbl>
            <c:dLbl>
              <c:idx val="5"/>
              <c:delete val="1"/>
            </c:dLbl>
            <c:dLbl>
              <c:idx val="7"/>
              <c:delete val="1"/>
            </c:dLbl>
            <c:dLbl>
              <c:idx val="8"/>
              <c:delete val="1"/>
            </c:dLbl>
            <c:dLbl>
              <c:idx val="9"/>
              <c:delete val="1"/>
            </c:dLbl>
            <c:dLbl>
              <c:idx val="10"/>
              <c:delete val="1"/>
            </c:dLbl>
            <c:showLegendKey val="0"/>
            <c:showVal val="0"/>
            <c:showCatName val="1"/>
            <c:showSerName val="0"/>
            <c:showPercent val="1"/>
            <c:showBubbleSize val="0"/>
            <c:showLeaderLines val="1"/>
          </c:dLbls>
          <c:cat>
            <c:strRef>
              <c:f>by_src_allpol!$C$5:$C$16</c:f>
              <c:strCache>
                <c:ptCount val="12"/>
                <c:pt idx="0">
                  <c:v>Compressor Engines</c:v>
                </c:pt>
                <c:pt idx="1">
                  <c:v>Drill rigs</c:v>
                </c:pt>
                <c:pt idx="2">
                  <c:v>Heaters</c:v>
                </c:pt>
                <c:pt idx="3">
                  <c:v>Pneumatic devices</c:v>
                </c:pt>
                <c:pt idx="4">
                  <c:v>Pneumatic pumps</c:v>
                </c:pt>
                <c:pt idx="5">
                  <c:v>Fugitives</c:v>
                </c:pt>
                <c:pt idx="6">
                  <c:v>Dehydrator</c:v>
                </c:pt>
                <c:pt idx="7">
                  <c:v>Condensate tank </c:v>
                </c:pt>
                <c:pt idx="8">
                  <c:v>Oil Tank</c:v>
                </c:pt>
                <c:pt idx="9">
                  <c:v>Venting - initial completions</c:v>
                </c:pt>
                <c:pt idx="10">
                  <c:v>Venting - recompletions</c:v>
                </c:pt>
                <c:pt idx="11">
                  <c:v>Other Categories</c:v>
                </c:pt>
              </c:strCache>
            </c:strRef>
          </c:cat>
          <c:val>
            <c:numRef>
              <c:f>by_src_allpol!$D$5:$D$16</c:f>
              <c:numCache>
                <c:formatCode>#,##0</c:formatCode>
                <c:ptCount val="12"/>
                <c:pt idx="0">
                  <c:v>11818.324358100899</c:v>
                </c:pt>
                <c:pt idx="1">
                  <c:v>4824.7524335709932</c:v>
                </c:pt>
                <c:pt idx="2">
                  <c:v>3048.4703937664453</c:v>
                </c:pt>
                <c:pt idx="3">
                  <c:v>0</c:v>
                </c:pt>
                <c:pt idx="4">
                  <c:v>0</c:v>
                </c:pt>
                <c:pt idx="5">
                  <c:v>0</c:v>
                </c:pt>
                <c:pt idx="6">
                  <c:v>232.60474213107327</c:v>
                </c:pt>
                <c:pt idx="7">
                  <c:v>6.0345933512567296</c:v>
                </c:pt>
                <c:pt idx="8">
                  <c:v>0</c:v>
                </c:pt>
                <c:pt idx="9">
                  <c:v>0</c:v>
                </c:pt>
                <c:pt idx="10">
                  <c:v>0</c:v>
                </c:pt>
                <c:pt idx="11">
                  <c:v>3893.7821292431063</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7791342952274"/>
          <c:y val="3.5889070146818927E-2"/>
          <c:w val="0.64039955604883492"/>
          <c:h val="0.83034257748776508"/>
        </c:manualLayout>
      </c:layout>
      <c:barChart>
        <c:barDir val="col"/>
        <c:grouping val="stacked"/>
        <c:varyColors val="0"/>
        <c:ser>
          <c:idx val="0"/>
          <c:order val="0"/>
          <c:tx>
            <c:strRef>
              <c:f>VOC_bar_chart_data!$B$5</c:f>
              <c:strCache>
                <c:ptCount val="1"/>
                <c:pt idx="0">
                  <c:v>Compressor Engines</c:v>
                </c:pt>
              </c:strCache>
            </c:strRef>
          </c:tx>
          <c:spPr>
            <a:solidFill>
              <a:srgbClr val="9999FF"/>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VOC_bar_chart_data!$C$5:$J$5</c:f>
              <c:numCache>
                <c:formatCode>#,##0</c:formatCode>
                <c:ptCount val="8"/>
                <c:pt idx="0">
                  <c:v>84.212152584023826</c:v>
                </c:pt>
                <c:pt idx="1">
                  <c:v>860.13226888007034</c:v>
                </c:pt>
                <c:pt idx="2">
                  <c:v>595.62824137598216</c:v>
                </c:pt>
                <c:pt idx="3">
                  <c:v>189.36430953946947</c:v>
                </c:pt>
                <c:pt idx="4">
                  <c:v>24.304526357767401</c:v>
                </c:pt>
                <c:pt idx="5">
                  <c:v>465.14803237227255</c:v>
                </c:pt>
                <c:pt idx="6">
                  <c:v>0</c:v>
                </c:pt>
                <c:pt idx="7">
                  <c:v>0</c:v>
                </c:pt>
              </c:numCache>
            </c:numRef>
          </c:val>
        </c:ser>
        <c:ser>
          <c:idx val="1"/>
          <c:order val="1"/>
          <c:tx>
            <c:strRef>
              <c:f>VOC_bar_chart_data!$B$6</c:f>
              <c:strCache>
                <c:ptCount val="1"/>
                <c:pt idx="0">
                  <c:v>Drill rigs</c:v>
                </c:pt>
              </c:strCache>
            </c:strRef>
          </c:tx>
          <c:spPr>
            <a:solidFill>
              <a:srgbClr val="993366"/>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VOC_bar_chart_data!$C$6:$J$6</c:f>
              <c:numCache>
                <c:formatCode>#,##0</c:formatCode>
                <c:ptCount val="8"/>
                <c:pt idx="0">
                  <c:v>30.885113432061733</c:v>
                </c:pt>
                <c:pt idx="1">
                  <c:v>348.14407572264668</c:v>
                </c:pt>
                <c:pt idx="2">
                  <c:v>86.058519951472974</c:v>
                </c:pt>
                <c:pt idx="3">
                  <c:v>6.5968203447122153</c:v>
                </c:pt>
                <c:pt idx="4">
                  <c:v>0</c:v>
                </c:pt>
                <c:pt idx="5">
                  <c:v>88.757219183400707</c:v>
                </c:pt>
                <c:pt idx="6">
                  <c:v>0</c:v>
                </c:pt>
                <c:pt idx="7">
                  <c:v>0.59971094042838313</c:v>
                </c:pt>
              </c:numCache>
            </c:numRef>
          </c:val>
        </c:ser>
        <c:ser>
          <c:idx val="2"/>
          <c:order val="2"/>
          <c:tx>
            <c:strRef>
              <c:f>VOC_bar_chart_data!$B$7</c:f>
              <c:strCache>
                <c:ptCount val="1"/>
                <c:pt idx="0">
                  <c:v>Heaters</c:v>
                </c:pt>
              </c:strCache>
            </c:strRef>
          </c:tx>
          <c:spPr>
            <a:solidFill>
              <a:srgbClr val="FFFFCC"/>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VOC_bar_chart_data!$C$7:$J$7</c:f>
              <c:numCache>
                <c:formatCode>#,##0</c:formatCode>
                <c:ptCount val="8"/>
                <c:pt idx="0">
                  <c:v>36.723319926156847</c:v>
                </c:pt>
                <c:pt idx="1">
                  <c:v>44.688752634804032</c:v>
                </c:pt>
                <c:pt idx="2">
                  <c:v>54.666021289544418</c:v>
                </c:pt>
                <c:pt idx="3">
                  <c:v>23.804687158149918</c:v>
                </c:pt>
                <c:pt idx="4">
                  <c:v>0.5714240951629066</c:v>
                </c:pt>
                <c:pt idx="5">
                  <c:v>29.458507597481301</c:v>
                </c:pt>
                <c:pt idx="6">
                  <c:v>0.24285524044423529</c:v>
                </c:pt>
                <c:pt idx="7">
                  <c:v>0.82841238387995442</c:v>
                </c:pt>
              </c:numCache>
            </c:numRef>
          </c:val>
        </c:ser>
        <c:ser>
          <c:idx val="3"/>
          <c:order val="3"/>
          <c:tx>
            <c:strRef>
              <c:f>VOC_bar_chart_data!$B$8</c:f>
              <c:strCache>
                <c:ptCount val="1"/>
                <c:pt idx="0">
                  <c:v>Pneumatic devices</c:v>
                </c:pt>
              </c:strCache>
            </c:strRef>
          </c:tx>
          <c:spPr>
            <a:solidFill>
              <a:srgbClr val="CCFFFF"/>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VOC_bar_chart_data!$C$8:$J$8</c:f>
              <c:numCache>
                <c:formatCode>#,##0</c:formatCode>
                <c:ptCount val="8"/>
                <c:pt idx="0">
                  <c:v>2902.17952658388</c:v>
                </c:pt>
                <c:pt idx="1">
                  <c:v>0</c:v>
                </c:pt>
                <c:pt idx="2">
                  <c:v>6458.184528058945</c:v>
                </c:pt>
                <c:pt idx="3">
                  <c:v>847.62698895438916</c:v>
                </c:pt>
                <c:pt idx="4">
                  <c:v>79.402996623361986</c:v>
                </c:pt>
                <c:pt idx="5">
                  <c:v>3546.5090121066246</c:v>
                </c:pt>
                <c:pt idx="6">
                  <c:v>33.746273564928842</c:v>
                </c:pt>
                <c:pt idx="7">
                  <c:v>115.11314674474582</c:v>
                </c:pt>
              </c:numCache>
            </c:numRef>
          </c:val>
        </c:ser>
        <c:ser>
          <c:idx val="4"/>
          <c:order val="4"/>
          <c:tx>
            <c:strRef>
              <c:f>VOC_bar_chart_data!$B$9</c:f>
              <c:strCache>
                <c:ptCount val="1"/>
                <c:pt idx="0">
                  <c:v>Pneumatic pumps</c:v>
                </c:pt>
              </c:strCache>
            </c:strRef>
          </c:tx>
          <c:spPr>
            <a:solidFill>
              <a:srgbClr val="660066"/>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VOC_bar_chart_data!$C$9:$J$9</c:f>
              <c:numCache>
                <c:formatCode>#,##0</c:formatCode>
                <c:ptCount val="8"/>
                <c:pt idx="0">
                  <c:v>826.05277768882513</c:v>
                </c:pt>
                <c:pt idx="1">
                  <c:v>4153.2032816536694</c:v>
                </c:pt>
                <c:pt idx="2">
                  <c:v>1821.2628884878936</c:v>
                </c:pt>
                <c:pt idx="3">
                  <c:v>241.26165258079914</c:v>
                </c:pt>
                <c:pt idx="4">
                  <c:v>22.60062319258072</c:v>
                </c:pt>
                <c:pt idx="5">
                  <c:v>969.51352899706421</c:v>
                </c:pt>
                <c:pt idx="6">
                  <c:v>9.6052648568468051</c:v>
                </c:pt>
                <c:pt idx="7">
                  <c:v>32.764869900700923</c:v>
                </c:pt>
              </c:numCache>
            </c:numRef>
          </c:val>
        </c:ser>
        <c:ser>
          <c:idx val="5"/>
          <c:order val="5"/>
          <c:tx>
            <c:strRef>
              <c:f>VOC_bar_chart_data!$B$10</c:f>
              <c:strCache>
                <c:ptCount val="1"/>
                <c:pt idx="0">
                  <c:v>Fugitives</c:v>
                </c:pt>
              </c:strCache>
            </c:strRef>
          </c:tx>
          <c:spPr>
            <a:solidFill>
              <a:srgbClr val="FF8080"/>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VOC_bar_chart_data!$C$10:$J$10</c:f>
              <c:numCache>
                <c:formatCode>#,##0</c:formatCode>
                <c:ptCount val="8"/>
                <c:pt idx="0">
                  <c:v>4291.2512719662982</c:v>
                </c:pt>
                <c:pt idx="1">
                  <c:v>2006.0581858718892</c:v>
                </c:pt>
                <c:pt idx="2">
                  <c:v>9526.3526433770312</c:v>
                </c:pt>
                <c:pt idx="3">
                  <c:v>1270.4936453019</c:v>
                </c:pt>
                <c:pt idx="4">
                  <c:v>116.34858251502871</c:v>
                </c:pt>
                <c:pt idx="5">
                  <c:v>5038.157475176954</c:v>
                </c:pt>
                <c:pt idx="6">
                  <c:v>49.448147568887201</c:v>
                </c:pt>
                <c:pt idx="7">
                  <c:v>168.67438285893482</c:v>
                </c:pt>
              </c:numCache>
            </c:numRef>
          </c:val>
        </c:ser>
        <c:ser>
          <c:idx val="6"/>
          <c:order val="6"/>
          <c:tx>
            <c:strRef>
              <c:f>VOC_bar_chart_data!$B$11</c:f>
              <c:strCache>
                <c:ptCount val="1"/>
                <c:pt idx="0">
                  <c:v>Dehydrator</c:v>
                </c:pt>
              </c:strCache>
            </c:strRef>
          </c:tx>
          <c:spPr>
            <a:solidFill>
              <a:srgbClr val="0066CC"/>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VOC_bar_chart_data!$C$11:$J$11</c:f>
              <c:numCache>
                <c:formatCode>#,##0</c:formatCode>
                <c:ptCount val="8"/>
                <c:pt idx="0">
                  <c:v>624.24507941367028</c:v>
                </c:pt>
                <c:pt idx="1">
                  <c:v>3710.9544070292459</c:v>
                </c:pt>
                <c:pt idx="2">
                  <c:v>1778.9095956943447</c:v>
                </c:pt>
                <c:pt idx="3">
                  <c:v>1143.2074513986768</c:v>
                </c:pt>
                <c:pt idx="4">
                  <c:v>4.3897588594926859E-2</c:v>
                </c:pt>
                <c:pt idx="5">
                  <c:v>856.67708444557775</c:v>
                </c:pt>
                <c:pt idx="6">
                  <c:v>7.5064321095286717</c:v>
                </c:pt>
                <c:pt idx="7">
                  <c:v>71.586206083835407</c:v>
                </c:pt>
              </c:numCache>
            </c:numRef>
          </c:val>
        </c:ser>
        <c:ser>
          <c:idx val="7"/>
          <c:order val="7"/>
          <c:tx>
            <c:strRef>
              <c:f>VOC_bar_chart_data!$B$12</c:f>
              <c:strCache>
                <c:ptCount val="1"/>
                <c:pt idx="0">
                  <c:v>Condensate tank </c:v>
                </c:pt>
              </c:strCache>
            </c:strRef>
          </c:tx>
          <c:spPr>
            <a:solidFill>
              <a:srgbClr val="CCCCFF"/>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VOC_bar_chart_data!$C$12:$J$12</c:f>
              <c:numCache>
                <c:formatCode>#,##0</c:formatCode>
                <c:ptCount val="8"/>
                <c:pt idx="0">
                  <c:v>6593.8529823498002</c:v>
                </c:pt>
                <c:pt idx="1">
                  <c:v>2430.9564395301077</c:v>
                </c:pt>
                <c:pt idx="2">
                  <c:v>6279.0674601855908</c:v>
                </c:pt>
                <c:pt idx="3">
                  <c:v>5682.5020070745441</c:v>
                </c:pt>
                <c:pt idx="4">
                  <c:v>0</c:v>
                </c:pt>
                <c:pt idx="5">
                  <c:v>3756.0295028364753</c:v>
                </c:pt>
                <c:pt idx="6">
                  <c:v>7.6523429036836887</c:v>
                </c:pt>
                <c:pt idx="7">
                  <c:v>1092.1116640629029</c:v>
                </c:pt>
              </c:numCache>
            </c:numRef>
          </c:val>
        </c:ser>
        <c:ser>
          <c:idx val="8"/>
          <c:order val="8"/>
          <c:tx>
            <c:strRef>
              <c:f>VOC_bar_chart_data!$B$13</c:f>
              <c:strCache>
                <c:ptCount val="1"/>
                <c:pt idx="0">
                  <c:v>Oil Tank</c:v>
                </c:pt>
              </c:strCache>
            </c:strRef>
          </c:tx>
          <c:spPr>
            <a:solidFill>
              <a:srgbClr val="000080"/>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VOC_bar_chart_data!$C$13:$J$13</c:f>
              <c:numCache>
                <c:formatCode>#,##0</c:formatCode>
                <c:ptCount val="8"/>
                <c:pt idx="0">
                  <c:v>66.816642150390251</c:v>
                </c:pt>
                <c:pt idx="1">
                  <c:v>0</c:v>
                </c:pt>
                <c:pt idx="2">
                  <c:v>532.52698344966382</c:v>
                </c:pt>
                <c:pt idx="3">
                  <c:v>351.92993207794296</c:v>
                </c:pt>
                <c:pt idx="4">
                  <c:v>23.400589041095884</c:v>
                </c:pt>
                <c:pt idx="5">
                  <c:v>81.314865478465734</c:v>
                </c:pt>
                <c:pt idx="6">
                  <c:v>0</c:v>
                </c:pt>
                <c:pt idx="7">
                  <c:v>92.740778807709347</c:v>
                </c:pt>
              </c:numCache>
            </c:numRef>
          </c:val>
        </c:ser>
        <c:ser>
          <c:idx val="9"/>
          <c:order val="9"/>
          <c:tx>
            <c:strRef>
              <c:f>VOC_bar_chart_data!$B$14</c:f>
              <c:strCache>
                <c:ptCount val="1"/>
                <c:pt idx="0">
                  <c:v>Venting - initial completions</c:v>
                </c:pt>
              </c:strCache>
            </c:strRef>
          </c:tx>
          <c:spPr>
            <a:solidFill>
              <a:srgbClr val="FF00FF"/>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VOC_bar_chart_data!$C$14:$J$14</c:f>
              <c:numCache>
                <c:formatCode>#,##0</c:formatCode>
                <c:ptCount val="8"/>
                <c:pt idx="0">
                  <c:v>54.204182003708134</c:v>
                </c:pt>
                <c:pt idx="1">
                  <c:v>293.15130404109385</c:v>
                </c:pt>
                <c:pt idx="2">
                  <c:v>329.42223587243603</c:v>
                </c:pt>
                <c:pt idx="3">
                  <c:v>3.6030950779830433</c:v>
                </c:pt>
                <c:pt idx="4">
                  <c:v>0</c:v>
                </c:pt>
                <c:pt idx="5">
                  <c:v>161.83473367343987</c:v>
                </c:pt>
                <c:pt idx="6">
                  <c:v>0</c:v>
                </c:pt>
                <c:pt idx="7">
                  <c:v>4.174709092137216E-2</c:v>
                </c:pt>
              </c:numCache>
            </c:numRef>
          </c:val>
        </c:ser>
        <c:ser>
          <c:idx val="10"/>
          <c:order val="10"/>
          <c:tx>
            <c:strRef>
              <c:f>VOC_bar_chart_data!$B$15</c:f>
              <c:strCache>
                <c:ptCount val="1"/>
                <c:pt idx="0">
                  <c:v>Venting - recompletions</c:v>
                </c:pt>
              </c:strCache>
            </c:strRef>
          </c:tx>
          <c:spPr>
            <a:solidFill>
              <a:srgbClr val="FFFF00"/>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VOC_bar_chart_data!$C$15:$J$15</c:f>
              <c:numCache>
                <c:formatCode>#,##0</c:formatCode>
                <c:ptCount val="8"/>
                <c:pt idx="0">
                  <c:v>58.01282927917525</c:v>
                </c:pt>
                <c:pt idx="1">
                  <c:v>0</c:v>
                </c:pt>
                <c:pt idx="2">
                  <c:v>336.32855338682191</c:v>
                </c:pt>
                <c:pt idx="3">
                  <c:v>3.2900107715468683</c:v>
                </c:pt>
                <c:pt idx="4">
                  <c:v>4.622965955335178E-2</c:v>
                </c:pt>
                <c:pt idx="5">
                  <c:v>151.19644044840859</c:v>
                </c:pt>
                <c:pt idx="6">
                  <c:v>0</c:v>
                </c:pt>
                <c:pt idx="7">
                  <c:v>4.4680442891991051E-2</c:v>
                </c:pt>
              </c:numCache>
            </c:numRef>
          </c:val>
        </c:ser>
        <c:ser>
          <c:idx val="11"/>
          <c:order val="11"/>
          <c:tx>
            <c:strRef>
              <c:f>VOC_bar_chart_data!$B$16</c:f>
              <c:strCache>
                <c:ptCount val="1"/>
                <c:pt idx="0">
                  <c:v>Other Categories</c:v>
                </c:pt>
              </c:strCache>
            </c:strRef>
          </c:tx>
          <c:spPr>
            <a:solidFill>
              <a:srgbClr val="00FFFF"/>
            </a:solidFill>
            <a:ln w="12700">
              <a:solidFill>
                <a:srgbClr val="000000"/>
              </a:solidFill>
              <a:prstDash val="solid"/>
            </a:ln>
          </c:spPr>
          <c:invertIfNegative val="0"/>
          <c:cat>
            <c:strRef>
              <c:f>VOC_bar_chart_data!$C$4:$J$4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VOC_bar_chart_data!$C$16:$J$16</c:f>
              <c:numCache>
                <c:formatCode>#,##0</c:formatCode>
                <c:ptCount val="8"/>
                <c:pt idx="0">
                  <c:v>535.73364136073701</c:v>
                </c:pt>
                <c:pt idx="1">
                  <c:v>1404.1127260432572</c:v>
                </c:pt>
                <c:pt idx="2">
                  <c:v>935.49102235771602</c:v>
                </c:pt>
                <c:pt idx="3">
                  <c:v>189.89472683079555</c:v>
                </c:pt>
                <c:pt idx="4">
                  <c:v>6.9082778215274185</c:v>
                </c:pt>
                <c:pt idx="5">
                  <c:v>191.81395692873429</c:v>
                </c:pt>
                <c:pt idx="6">
                  <c:v>0.16610824574043606</c:v>
                </c:pt>
                <c:pt idx="7">
                  <c:v>38.170613736710145</c:v>
                </c:pt>
              </c:numCache>
            </c:numRef>
          </c:val>
        </c:ser>
        <c:dLbls>
          <c:showLegendKey val="0"/>
          <c:showVal val="0"/>
          <c:showCatName val="0"/>
          <c:showSerName val="0"/>
          <c:showPercent val="0"/>
          <c:showBubbleSize val="0"/>
        </c:dLbls>
        <c:gapWidth val="150"/>
        <c:overlap val="100"/>
        <c:axId val="94031872"/>
        <c:axId val="94033792"/>
      </c:barChart>
      <c:catAx>
        <c:axId val="94031872"/>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8956714761376254"/>
              <c:y val="0.924959216965742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4033792"/>
        <c:crosses val="autoZero"/>
        <c:auto val="1"/>
        <c:lblAlgn val="ctr"/>
        <c:lblOffset val="100"/>
        <c:tickLblSkip val="1"/>
        <c:tickMarkSkip val="1"/>
        <c:noMultiLvlLbl val="0"/>
      </c:catAx>
      <c:valAx>
        <c:axId val="94033792"/>
        <c:scaling>
          <c:orientation val="minMax"/>
          <c:max val="30000"/>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VOC Emissions (tons/year)</a:t>
                </a:r>
              </a:p>
            </c:rich>
          </c:tx>
          <c:layout>
            <c:manualLayout>
              <c:xMode val="edge"/>
              <c:yMode val="edge"/>
              <c:x val="2.2197558268590451E-3"/>
              <c:y val="0.2430668841761827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4031872"/>
        <c:crosses val="autoZero"/>
        <c:crossBetween val="between"/>
      </c:valAx>
      <c:spPr>
        <a:noFill/>
        <a:ln w="12700">
          <a:solidFill>
            <a:srgbClr val="808080"/>
          </a:solidFill>
          <a:prstDash val="solid"/>
        </a:ln>
      </c:spPr>
    </c:plotArea>
    <c:legend>
      <c:legendPos val="r"/>
      <c:layout>
        <c:manualLayout>
          <c:xMode val="edge"/>
          <c:yMode val="edge"/>
          <c:x val="0.75324817731116944"/>
          <c:y val="8.0124770469661884E-3"/>
          <c:w val="0.23786293379994167"/>
          <c:h val="0.93821037290947429"/>
        </c:manualLayout>
      </c:layout>
      <c:overlay val="0"/>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20754716981132"/>
          <c:y val="3.5889070146818927E-2"/>
          <c:w val="0.62708102108768049"/>
          <c:h val="0.83197389885807516"/>
        </c:manualLayout>
      </c:layout>
      <c:barChart>
        <c:barDir val="col"/>
        <c:grouping val="stacked"/>
        <c:varyColors val="0"/>
        <c:ser>
          <c:idx val="0"/>
          <c:order val="0"/>
          <c:tx>
            <c:strRef>
              <c:f>NOx_bar_chart_data!$B$5</c:f>
              <c:strCache>
                <c:ptCount val="1"/>
                <c:pt idx="0">
                  <c:v>Compressor Engines</c:v>
                </c:pt>
              </c:strCache>
            </c:strRef>
          </c:tx>
          <c:spPr>
            <a:solidFill>
              <a:srgbClr val="9999FF"/>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NOx_bar_chart_data!$C$5:$J$5</c:f>
              <c:numCache>
                <c:formatCode>#,##0</c:formatCode>
                <c:ptCount val="8"/>
                <c:pt idx="0">
                  <c:v>435.00360819200432</c:v>
                </c:pt>
                <c:pt idx="1">
                  <c:v>1506.3746335133496</c:v>
                </c:pt>
                <c:pt idx="2">
                  <c:v>4227.3849271426689</c:v>
                </c:pt>
                <c:pt idx="3">
                  <c:v>1567.7367118701459</c:v>
                </c:pt>
                <c:pt idx="4">
                  <c:v>1852.9806752162633</c:v>
                </c:pt>
                <c:pt idx="5">
                  <c:v>2228.8438021664656</c:v>
                </c:pt>
                <c:pt idx="6">
                  <c:v>0</c:v>
                </c:pt>
                <c:pt idx="7">
                  <c:v>0</c:v>
                </c:pt>
              </c:numCache>
            </c:numRef>
          </c:val>
        </c:ser>
        <c:ser>
          <c:idx val="1"/>
          <c:order val="1"/>
          <c:tx>
            <c:strRef>
              <c:f>NOx_bar_chart_data!$B$6</c:f>
              <c:strCache>
                <c:ptCount val="1"/>
                <c:pt idx="0">
                  <c:v>Drill rigs</c:v>
                </c:pt>
              </c:strCache>
            </c:strRef>
          </c:tx>
          <c:spPr>
            <a:solidFill>
              <a:srgbClr val="993366"/>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NOx_bar_chart_data!$C$6:$J$6</c:f>
              <c:numCache>
                <c:formatCode>#,##0</c:formatCode>
                <c:ptCount val="8"/>
                <c:pt idx="0">
                  <c:v>274.61428075810903</c:v>
                </c:pt>
                <c:pt idx="1">
                  <c:v>2931.7802069859699</c:v>
                </c:pt>
                <c:pt idx="2">
                  <c:v>765.18736483084729</c:v>
                </c:pt>
                <c:pt idx="3">
                  <c:v>58.65547744347959</c:v>
                </c:pt>
                <c:pt idx="4">
                  <c:v>0</c:v>
                </c:pt>
                <c:pt idx="5">
                  <c:v>789.18278742136181</c:v>
                </c:pt>
                <c:pt idx="6">
                  <c:v>0</c:v>
                </c:pt>
                <c:pt idx="7">
                  <c:v>5.3323161312254177</c:v>
                </c:pt>
              </c:numCache>
            </c:numRef>
          </c:val>
        </c:ser>
        <c:ser>
          <c:idx val="2"/>
          <c:order val="2"/>
          <c:tx>
            <c:strRef>
              <c:f>NOx_bar_chart_data!$B$7</c:f>
              <c:strCache>
                <c:ptCount val="1"/>
                <c:pt idx="0">
                  <c:v>Heaters</c:v>
                </c:pt>
              </c:strCache>
            </c:strRef>
          </c:tx>
          <c:spPr>
            <a:solidFill>
              <a:srgbClr val="FFFFCC"/>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NOx_bar_chart_data!$C$7:$J$7</c:f>
              <c:numCache>
                <c:formatCode>#,##0</c:formatCode>
                <c:ptCount val="8"/>
                <c:pt idx="0">
                  <c:v>457.21033205019455</c:v>
                </c:pt>
                <c:pt idx="1">
                  <c:v>812.47550245098137</c:v>
                </c:pt>
                <c:pt idx="2">
                  <c:v>914.85267024762777</c:v>
                </c:pt>
                <c:pt idx="3">
                  <c:v>223.53050307297832</c:v>
                </c:pt>
                <c:pt idx="4">
                  <c:v>16.715555041594666</c:v>
                </c:pt>
                <c:pt idx="5">
                  <c:v>604.20823773353766</c:v>
                </c:pt>
                <c:pt idx="6">
                  <c:v>4.4155498262588235</c:v>
                </c:pt>
                <c:pt idx="7">
                  <c:v>15.062043343271895</c:v>
                </c:pt>
              </c:numCache>
            </c:numRef>
          </c:val>
        </c:ser>
        <c:ser>
          <c:idx val="3"/>
          <c:order val="3"/>
          <c:tx>
            <c:strRef>
              <c:f>NOx_bar_chart_data!$B$8</c:f>
              <c:strCache>
                <c:ptCount val="1"/>
                <c:pt idx="0">
                  <c:v>Pneumatic devices</c:v>
                </c:pt>
              </c:strCache>
            </c:strRef>
          </c:tx>
          <c:spPr>
            <a:solidFill>
              <a:srgbClr val="CCFFFF"/>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NOx_bar_chart_data!$C$8:$J$8</c:f>
              <c:numCache>
                <c:formatCode>#,##0</c:formatCode>
                <c:ptCount val="8"/>
                <c:pt idx="0">
                  <c:v>0</c:v>
                </c:pt>
                <c:pt idx="1">
                  <c:v>0</c:v>
                </c:pt>
                <c:pt idx="2">
                  <c:v>0</c:v>
                </c:pt>
                <c:pt idx="3">
                  <c:v>0</c:v>
                </c:pt>
                <c:pt idx="4">
                  <c:v>0</c:v>
                </c:pt>
                <c:pt idx="5">
                  <c:v>0</c:v>
                </c:pt>
                <c:pt idx="6">
                  <c:v>0</c:v>
                </c:pt>
                <c:pt idx="7">
                  <c:v>0</c:v>
                </c:pt>
              </c:numCache>
            </c:numRef>
          </c:val>
        </c:ser>
        <c:ser>
          <c:idx val="4"/>
          <c:order val="4"/>
          <c:tx>
            <c:strRef>
              <c:f>NOx_bar_chart_data!$B$9</c:f>
              <c:strCache>
                <c:ptCount val="1"/>
                <c:pt idx="0">
                  <c:v>Pneumatic pumps</c:v>
                </c:pt>
              </c:strCache>
            </c:strRef>
          </c:tx>
          <c:spPr>
            <a:solidFill>
              <a:srgbClr val="660066"/>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NOx_bar_chart_data!$C$9:$J$9</c:f>
              <c:numCache>
                <c:formatCode>#,##0</c:formatCode>
                <c:ptCount val="8"/>
                <c:pt idx="0">
                  <c:v>0</c:v>
                </c:pt>
                <c:pt idx="1">
                  <c:v>0</c:v>
                </c:pt>
                <c:pt idx="2">
                  <c:v>0</c:v>
                </c:pt>
                <c:pt idx="3">
                  <c:v>0</c:v>
                </c:pt>
                <c:pt idx="4">
                  <c:v>0</c:v>
                </c:pt>
                <c:pt idx="5">
                  <c:v>0</c:v>
                </c:pt>
                <c:pt idx="6">
                  <c:v>0</c:v>
                </c:pt>
                <c:pt idx="7">
                  <c:v>0</c:v>
                </c:pt>
              </c:numCache>
            </c:numRef>
          </c:val>
        </c:ser>
        <c:ser>
          <c:idx val="5"/>
          <c:order val="5"/>
          <c:tx>
            <c:strRef>
              <c:f>NOx_bar_chart_data!$B$10</c:f>
              <c:strCache>
                <c:ptCount val="1"/>
                <c:pt idx="0">
                  <c:v>Fugitives</c:v>
                </c:pt>
              </c:strCache>
            </c:strRef>
          </c:tx>
          <c:spPr>
            <a:solidFill>
              <a:srgbClr val="FF8080"/>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NOx_bar_chart_data!$C$10:$J$10</c:f>
              <c:numCache>
                <c:formatCode>#,##0</c:formatCode>
                <c:ptCount val="8"/>
                <c:pt idx="0">
                  <c:v>0</c:v>
                </c:pt>
                <c:pt idx="1">
                  <c:v>0</c:v>
                </c:pt>
                <c:pt idx="2">
                  <c:v>0</c:v>
                </c:pt>
                <c:pt idx="3">
                  <c:v>0</c:v>
                </c:pt>
                <c:pt idx="4">
                  <c:v>0</c:v>
                </c:pt>
                <c:pt idx="5">
                  <c:v>0</c:v>
                </c:pt>
                <c:pt idx="6">
                  <c:v>0</c:v>
                </c:pt>
                <c:pt idx="7">
                  <c:v>0</c:v>
                </c:pt>
              </c:numCache>
            </c:numRef>
          </c:val>
        </c:ser>
        <c:ser>
          <c:idx val="6"/>
          <c:order val="6"/>
          <c:tx>
            <c:strRef>
              <c:f>NOx_bar_chart_data!$B$11</c:f>
              <c:strCache>
                <c:ptCount val="1"/>
                <c:pt idx="0">
                  <c:v>Dehydrator</c:v>
                </c:pt>
              </c:strCache>
            </c:strRef>
          </c:tx>
          <c:spPr>
            <a:solidFill>
              <a:srgbClr val="0066CC"/>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NOx_bar_chart_data!$C$11:$J$11</c:f>
              <c:numCache>
                <c:formatCode>#,##0</c:formatCode>
                <c:ptCount val="8"/>
                <c:pt idx="0">
                  <c:v>24.231770045341236</c:v>
                </c:pt>
                <c:pt idx="1">
                  <c:v>20.324585896000002</c:v>
                </c:pt>
                <c:pt idx="2">
                  <c:v>97.174283852017226</c:v>
                </c:pt>
                <c:pt idx="3">
                  <c:v>49.610621425251551</c:v>
                </c:pt>
                <c:pt idx="4">
                  <c:v>1.4333755365463286E-3</c:v>
                </c:pt>
                <c:pt idx="5">
                  <c:v>38.354149233339953</c:v>
                </c:pt>
                <c:pt idx="6">
                  <c:v>0.24510540321086571</c:v>
                </c:pt>
                <c:pt idx="7">
                  <c:v>2.6627929003758748</c:v>
                </c:pt>
              </c:numCache>
            </c:numRef>
          </c:val>
        </c:ser>
        <c:ser>
          <c:idx val="7"/>
          <c:order val="7"/>
          <c:tx>
            <c:strRef>
              <c:f>NOx_bar_chart_data!$B$12</c:f>
              <c:strCache>
                <c:ptCount val="1"/>
                <c:pt idx="0">
                  <c:v>Condensate tank </c:v>
                </c:pt>
              </c:strCache>
            </c:strRef>
          </c:tx>
          <c:spPr>
            <a:solidFill>
              <a:srgbClr val="CCCCFF"/>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NOx_bar_chart_data!$C$12:$J$12</c:f>
              <c:numCache>
                <c:formatCode>#,##0</c:formatCode>
                <c:ptCount val="8"/>
                <c:pt idx="0">
                  <c:v>0</c:v>
                </c:pt>
                <c:pt idx="1">
                  <c:v>5.3383106466551355</c:v>
                </c:pt>
                <c:pt idx="2">
                  <c:v>0.51768230825397332</c:v>
                </c:pt>
                <c:pt idx="3">
                  <c:v>0</c:v>
                </c:pt>
                <c:pt idx="4">
                  <c:v>0</c:v>
                </c:pt>
                <c:pt idx="5">
                  <c:v>0.17860039634762082</c:v>
                </c:pt>
                <c:pt idx="6">
                  <c:v>0</c:v>
                </c:pt>
                <c:pt idx="7">
                  <c:v>0</c:v>
                </c:pt>
              </c:numCache>
            </c:numRef>
          </c:val>
        </c:ser>
        <c:ser>
          <c:idx val="8"/>
          <c:order val="8"/>
          <c:tx>
            <c:strRef>
              <c:f>NOx_bar_chart_data!$B$13</c:f>
              <c:strCache>
                <c:ptCount val="1"/>
                <c:pt idx="0">
                  <c:v>Oil Tank</c:v>
                </c:pt>
              </c:strCache>
            </c:strRef>
          </c:tx>
          <c:spPr>
            <a:solidFill>
              <a:srgbClr val="000080"/>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NOx_bar_chart_data!$C$13:$J$13</c:f>
              <c:numCache>
                <c:formatCode>#,##0</c:formatCode>
                <c:ptCount val="8"/>
                <c:pt idx="0">
                  <c:v>0</c:v>
                </c:pt>
                <c:pt idx="1">
                  <c:v>0</c:v>
                </c:pt>
                <c:pt idx="2">
                  <c:v>0</c:v>
                </c:pt>
                <c:pt idx="3">
                  <c:v>0</c:v>
                </c:pt>
                <c:pt idx="4">
                  <c:v>0</c:v>
                </c:pt>
                <c:pt idx="5">
                  <c:v>0</c:v>
                </c:pt>
                <c:pt idx="6">
                  <c:v>0</c:v>
                </c:pt>
                <c:pt idx="7">
                  <c:v>0</c:v>
                </c:pt>
              </c:numCache>
            </c:numRef>
          </c:val>
        </c:ser>
        <c:ser>
          <c:idx val="9"/>
          <c:order val="9"/>
          <c:tx>
            <c:strRef>
              <c:f>NOx_bar_chart_data!$B$14</c:f>
              <c:strCache>
                <c:ptCount val="1"/>
                <c:pt idx="0">
                  <c:v>Venting - initial completions</c:v>
                </c:pt>
              </c:strCache>
            </c:strRef>
          </c:tx>
          <c:spPr>
            <a:solidFill>
              <a:srgbClr val="FF00FF"/>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NOx_bar_chart_data!$C$14:$J$14</c:f>
              <c:numCache>
                <c:formatCode>#,##0</c:formatCode>
                <c:ptCount val="8"/>
                <c:pt idx="0">
                  <c:v>0</c:v>
                </c:pt>
                <c:pt idx="1">
                  <c:v>0</c:v>
                </c:pt>
                <c:pt idx="2">
                  <c:v>0</c:v>
                </c:pt>
                <c:pt idx="3">
                  <c:v>0</c:v>
                </c:pt>
                <c:pt idx="4">
                  <c:v>0</c:v>
                </c:pt>
                <c:pt idx="5">
                  <c:v>0</c:v>
                </c:pt>
                <c:pt idx="6">
                  <c:v>0</c:v>
                </c:pt>
                <c:pt idx="7">
                  <c:v>0</c:v>
                </c:pt>
              </c:numCache>
            </c:numRef>
          </c:val>
        </c:ser>
        <c:ser>
          <c:idx val="10"/>
          <c:order val="10"/>
          <c:tx>
            <c:strRef>
              <c:f>NOx_bar_chart_data!$B$15</c:f>
              <c:strCache>
                <c:ptCount val="1"/>
                <c:pt idx="0">
                  <c:v>Venting - recompletions</c:v>
                </c:pt>
              </c:strCache>
            </c:strRef>
          </c:tx>
          <c:spPr>
            <a:solidFill>
              <a:srgbClr val="FFFF00"/>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NOx_bar_chart_data!$C$15:$J$15</c:f>
              <c:numCache>
                <c:formatCode>#,##0</c:formatCode>
                <c:ptCount val="8"/>
                <c:pt idx="0">
                  <c:v>0</c:v>
                </c:pt>
                <c:pt idx="1">
                  <c:v>0</c:v>
                </c:pt>
                <c:pt idx="2">
                  <c:v>0</c:v>
                </c:pt>
                <c:pt idx="3">
                  <c:v>0</c:v>
                </c:pt>
                <c:pt idx="4">
                  <c:v>0</c:v>
                </c:pt>
                <c:pt idx="5">
                  <c:v>0</c:v>
                </c:pt>
                <c:pt idx="6">
                  <c:v>0</c:v>
                </c:pt>
                <c:pt idx="7">
                  <c:v>0</c:v>
                </c:pt>
              </c:numCache>
            </c:numRef>
          </c:val>
        </c:ser>
        <c:ser>
          <c:idx val="11"/>
          <c:order val="11"/>
          <c:tx>
            <c:strRef>
              <c:f>NOx_bar_chart_data!$B$16</c:f>
              <c:strCache>
                <c:ptCount val="1"/>
                <c:pt idx="0">
                  <c:v>Other Categories</c:v>
                </c:pt>
              </c:strCache>
            </c:strRef>
          </c:tx>
          <c:spPr>
            <a:solidFill>
              <a:srgbClr val="00FFFF"/>
            </a:solidFill>
            <a:ln w="12700">
              <a:solidFill>
                <a:srgbClr val="000000"/>
              </a:solidFill>
              <a:prstDash val="solid"/>
            </a:ln>
          </c:spPr>
          <c:invertIfNegative val="0"/>
          <c:cat>
            <c:strRef>
              <c:f>NOx_bar_chart_data!$C$4:$J$4</c:f>
              <c:strCache>
                <c:ptCount val="8"/>
                <c:pt idx="0">
                  <c:v>Lincoln</c:v>
                </c:pt>
                <c:pt idx="1">
                  <c:v>Sublette</c:v>
                </c:pt>
                <c:pt idx="2">
                  <c:v>Sweetwater</c:v>
                </c:pt>
                <c:pt idx="3">
                  <c:v>Uinta</c:v>
                </c:pt>
                <c:pt idx="4">
                  <c:v>Albany</c:v>
                </c:pt>
                <c:pt idx="5">
                  <c:v>Carbon</c:v>
                </c:pt>
                <c:pt idx="6">
                  <c:v>Daggett</c:v>
                </c:pt>
                <c:pt idx="7">
                  <c:v>Summit</c:v>
                </c:pt>
              </c:strCache>
            </c:strRef>
          </c:cat>
          <c:val>
            <c:numRef>
              <c:f>NOx_bar_chart_data!$C$16:$J$16</c:f>
              <c:numCache>
                <c:formatCode>#,##0</c:formatCode>
                <c:ptCount val="8"/>
                <c:pt idx="0">
                  <c:v>114.63761032265769</c:v>
                </c:pt>
                <c:pt idx="1">
                  <c:v>2482.4423692206101</c:v>
                </c:pt>
                <c:pt idx="2">
                  <c:v>395.7948409446326</c:v>
                </c:pt>
                <c:pt idx="3">
                  <c:v>686.25175704846708</c:v>
                </c:pt>
                <c:pt idx="4">
                  <c:v>0.29544692779660647</c:v>
                </c:pt>
                <c:pt idx="5">
                  <c:v>213.74460260154089</c:v>
                </c:pt>
                <c:pt idx="6">
                  <c:v>0.13120161966684377</c:v>
                </c:pt>
                <c:pt idx="7">
                  <c:v>0.4843005577350476</c:v>
                </c:pt>
              </c:numCache>
            </c:numRef>
          </c:val>
        </c:ser>
        <c:dLbls>
          <c:showLegendKey val="0"/>
          <c:showVal val="0"/>
          <c:showCatName val="0"/>
          <c:showSerName val="0"/>
          <c:showPercent val="0"/>
          <c:showBubbleSize val="0"/>
        </c:dLbls>
        <c:gapWidth val="150"/>
        <c:overlap val="100"/>
        <c:axId val="37821440"/>
        <c:axId val="37823616"/>
      </c:barChart>
      <c:catAx>
        <c:axId val="3782144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8623751387347399"/>
              <c:y val="0.926590538336052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7823616"/>
        <c:crosses val="autoZero"/>
        <c:auto val="1"/>
        <c:lblAlgn val="ctr"/>
        <c:lblOffset val="100"/>
        <c:tickLblSkip val="1"/>
        <c:tickMarkSkip val="1"/>
        <c:noMultiLvlLbl val="0"/>
      </c:catAx>
      <c:valAx>
        <c:axId val="37823616"/>
        <c:scaling>
          <c:orientation val="minMax"/>
          <c:max val="8000"/>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NOx Emissions (tons/year)</a:t>
                </a:r>
              </a:p>
            </c:rich>
          </c:tx>
          <c:layout>
            <c:manualLayout>
              <c:xMode val="edge"/>
              <c:yMode val="edge"/>
              <c:x val="1.5538290788013319E-2"/>
              <c:y val="0.2479608482871126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7821440"/>
        <c:crosses val="autoZero"/>
        <c:crossBetween val="between"/>
      </c:valAx>
      <c:spPr>
        <a:noFill/>
        <a:ln w="12700">
          <a:solidFill>
            <a:srgbClr val="808080"/>
          </a:solidFill>
          <a:prstDash val="solid"/>
        </a:ln>
      </c:spPr>
    </c:plotArea>
    <c:legend>
      <c:legendPos val="r"/>
      <c:layout>
        <c:manualLayout>
          <c:xMode val="edge"/>
          <c:yMode val="edge"/>
          <c:x val="0.78667252879548788"/>
          <c:y val="5.4312803353516403E-2"/>
          <c:w val="0.20442445068538653"/>
          <c:h val="0.85866394040925109"/>
        </c:manualLayout>
      </c:layout>
      <c:overlay val="0"/>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sheet1.xml><?xml version="1.0" encoding="utf-8"?>
<chartsheet xmlns="http://schemas.openxmlformats.org/spreadsheetml/2006/main" xmlns:r="http://schemas.openxmlformats.org/officeDocument/2006/relationships">
  <sheetPr codeName="Chart7"/>
  <sheetViews>
    <sheetView zoomScale="55"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55"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11"/>
  <sheetViews>
    <sheetView zoomScale="55" workbookViewId="0"/>
  </sheetViews>
  <pageMargins left="0.75" right="0.75" top="1" bottom="1" header="0.5" footer="0.5"/>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codeName="Chart10"/>
  <sheetViews>
    <sheetView zoomScale="55" workbookViewId="0"/>
  </sheetViews>
  <pageMargins left="0.75" right="0.75" top="1" bottom="1" header="0.5" footer="0.5"/>
  <pageSetup orientation="landscape" r:id="rId1"/>
  <headerFooter alignWithMargins="0"/>
  <drawing r:id="rId2"/>
</chartsheet>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57150</xdr:rowOff>
    </xdr:from>
    <xdr:to>
      <xdr:col>1</xdr:col>
      <xdr:colOff>3314700</xdr:colOff>
      <xdr:row>29</xdr:row>
      <xdr:rowOff>142875</xdr:rowOff>
    </xdr:to>
    <xdr:sp macro="" textlink="">
      <xdr:nvSpPr>
        <xdr:cNvPr id="2" name="Text Box 2"/>
        <xdr:cNvSpPr txBox="1">
          <a:spLocks noChangeArrowheads="1"/>
        </xdr:cNvSpPr>
      </xdr:nvSpPr>
      <xdr:spPr bwMode="auto">
        <a:xfrm>
          <a:off x="85725" y="57150"/>
          <a:ext cx="5067300" cy="4781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Project:</a:t>
          </a:r>
          <a:r>
            <a:rPr lang="en-US" sz="1000" b="0" i="0" u="none" strike="noStrike" baseline="0">
              <a:solidFill>
                <a:srgbClr val="000000"/>
              </a:solidFill>
              <a:latin typeface="Arial"/>
              <a:cs typeface="Arial"/>
            </a:rPr>
            <a:t>  WestJump</a:t>
          </a:r>
        </a:p>
        <a:p>
          <a:pPr algn="l" rtl="0">
            <a:defRPr sz="1000"/>
          </a:pPr>
          <a:r>
            <a:rPr lang="en-US" sz="1000" b="1" i="0" u="none" strike="noStrike" baseline="0">
              <a:solidFill>
                <a:srgbClr val="000000"/>
              </a:solidFill>
              <a:latin typeface="Arial"/>
              <a:cs typeface="Arial"/>
            </a:rPr>
            <a:t>Area: </a:t>
          </a:r>
          <a:r>
            <a:rPr lang="en-US" sz="1000" b="0" i="0" u="none" strike="noStrike" baseline="0">
              <a:solidFill>
                <a:srgbClr val="000000"/>
              </a:solidFill>
              <a:latin typeface="Arial"/>
              <a:cs typeface="Arial"/>
            </a:rPr>
            <a:t> South West Wyoming Basin, Wyoming</a:t>
          </a:r>
        </a:p>
        <a:p>
          <a:pPr algn="l" rtl="0">
            <a:defRPr sz="1000"/>
          </a:pPr>
          <a:r>
            <a:rPr lang="en-US" sz="1000" b="1" i="0" u="none" strike="noStrike" baseline="0">
              <a:solidFill>
                <a:srgbClr val="000000"/>
              </a:solidFill>
              <a:latin typeface="Arial"/>
              <a:cs typeface="Arial"/>
            </a:rPr>
            <a:t>Time Period:</a:t>
          </a:r>
          <a:r>
            <a:rPr lang="en-US" sz="1000" b="0" i="0" u="none" strike="noStrike" baseline="0">
              <a:solidFill>
                <a:srgbClr val="000000"/>
              </a:solidFill>
              <a:latin typeface="Arial"/>
              <a:cs typeface="Arial"/>
            </a:rPr>
            <a:t>  2008 annual</a:t>
          </a:r>
        </a:p>
        <a:p>
          <a:pPr algn="l" rtl="0">
            <a:defRPr sz="1000"/>
          </a:pPr>
          <a:r>
            <a:rPr lang="en-US" sz="1000" b="1" i="0" u="none" strike="noStrike" baseline="0">
              <a:solidFill>
                <a:srgbClr val="000000"/>
              </a:solidFill>
              <a:latin typeface="Arial"/>
              <a:cs typeface="Arial"/>
            </a:rPr>
            <a:t>Pollutants:</a:t>
          </a:r>
          <a:r>
            <a:rPr lang="en-US" sz="1000" b="0" i="0" u="none" strike="noStrike" baseline="0">
              <a:solidFill>
                <a:srgbClr val="000000"/>
              </a:solidFill>
              <a:latin typeface="Arial"/>
              <a:cs typeface="Arial"/>
            </a:rPr>
            <a:t>  NOx, VOC, CO, SO2, PM10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spreadsheet contains the oil and gas sources emission inventory for the area and temporal period as listed above. </a:t>
          </a:r>
          <a:r>
            <a:rPr lang="en-US" sz="1000" b="0" i="0" baseline="0">
              <a:effectLst/>
              <a:latin typeface="+mn-lt"/>
              <a:ea typeface="+mn-ea"/>
              <a:cs typeface="+mn-cs"/>
            </a:rPr>
            <a:t>Sublette County were derived entirely from the 2008 Upper Green River Basin (UGRB) emission inventory prepared by the Wyoming Department of Environmental Quality (WYDEQ).  For all other counties, </a:t>
          </a:r>
          <a:r>
            <a:rPr lang="en-US" sz="1000" b="0" i="0" u="none" strike="noStrike" baseline="0">
              <a:solidFill>
                <a:srgbClr val="000000"/>
              </a:solidFill>
              <a:latin typeface="Arial"/>
              <a:cs typeface="Arial"/>
            </a:rPr>
            <a:t>2006 base year  emissions were projected to 2008 based on estimated changes in activity as well as control due to regulations. Activity data were obtained from the IHS database for the calendar year 2008. Each source category was assigned the projection estimate for the activity category to which it was most closely associated.  For example, future drill rig activity would be most closely associated and therefore assigned the activity projection of new spuds.  Emission projections also include the effects of  regulations which require controls beyond  those in place in the 2006 base year.</a:t>
          </a: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Spreadsheet Organization</a:t>
          </a:r>
        </a:p>
        <a:p>
          <a:pPr algn="l" rtl="0">
            <a:defRPr sz="1000"/>
          </a:pPr>
          <a:endParaRPr lang="en-US" sz="1000" b="1" i="0" u="sng"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Geographical Description of the Basin: </a:t>
          </a:r>
          <a:r>
            <a:rPr lang="en-US" sz="1000" b="0" i="0" u="none" strike="noStrike" baseline="0">
              <a:solidFill>
                <a:srgbClr val="000000"/>
              </a:solidFill>
              <a:latin typeface="Arial"/>
              <a:cs typeface="Arial"/>
            </a:rPr>
            <a:t> Basin_Boundary</a:t>
          </a:r>
        </a:p>
        <a:p>
          <a:pPr algn="l" rtl="0">
            <a:defRPr sz="1000"/>
          </a:pPr>
          <a:r>
            <a:rPr lang="en-US" sz="1000" b="1" i="0" u="none" strike="noStrike" baseline="0">
              <a:solidFill>
                <a:srgbClr val="000000"/>
              </a:solidFill>
              <a:latin typeface="Arial"/>
              <a:cs typeface="Arial"/>
            </a:rPr>
            <a:t>Comparison Tables:  </a:t>
          </a:r>
          <a:r>
            <a:rPr lang="en-US" sz="1000" b="0" i="0" u="none" strike="noStrike" baseline="0">
              <a:solidFill>
                <a:srgbClr val="000000"/>
              </a:solidFill>
              <a:latin typeface="Arial"/>
              <a:cs typeface="Arial"/>
            </a:rPr>
            <a:t>change_summary_2006_2008</a:t>
          </a:r>
        </a:p>
        <a:p>
          <a:pPr algn="l" rtl="0">
            <a:defRPr sz="1000"/>
          </a:pPr>
          <a:r>
            <a:rPr lang="en-US" sz="1000" b="1" i="0" u="none" strike="noStrike" baseline="0">
              <a:solidFill>
                <a:srgbClr val="000000"/>
              </a:solidFill>
              <a:latin typeface="Arial"/>
              <a:cs typeface="Arial"/>
            </a:rPr>
            <a:t>Table Summaries: </a:t>
          </a:r>
          <a:r>
            <a:rPr lang="en-US" sz="1000" b="0" i="0" u="none" strike="noStrike" baseline="0">
              <a:solidFill>
                <a:srgbClr val="000000"/>
              </a:solidFill>
              <a:latin typeface="Arial"/>
              <a:cs typeface="Arial"/>
            </a:rPr>
            <a:t> by_cnty_allpol, by_src_allpol, VOC_cnty_tbl, NOx_cnty_tbl, VOC_bar_chart_data, NOx_bar_chart_data</a:t>
          </a:r>
        </a:p>
        <a:p>
          <a:pPr algn="l" rtl="0">
            <a:defRPr sz="1000"/>
          </a:pPr>
          <a:r>
            <a:rPr lang="en-US" sz="1000" b="1" i="0" u="none" strike="noStrike" baseline="0">
              <a:solidFill>
                <a:srgbClr val="000000"/>
              </a:solidFill>
              <a:latin typeface="Arial"/>
              <a:cs typeface="Arial"/>
            </a:rPr>
            <a:t>Charts:</a:t>
          </a:r>
          <a:r>
            <a:rPr lang="en-US" sz="1000" b="0" i="0" u="none" strike="noStrike" baseline="0">
              <a:solidFill>
                <a:srgbClr val="000000"/>
              </a:solidFill>
              <a:latin typeface="Arial"/>
              <a:cs typeface="Arial"/>
            </a:rPr>
            <a:t>  VOC-basin-pie, NOx-basin-pie, VOC-bar-cnty, NOx-bar-cnty</a:t>
          </a:r>
        </a:p>
        <a:p>
          <a:pPr algn="l" rtl="0">
            <a:defRPr sz="1000"/>
          </a:pPr>
          <a:r>
            <a:rPr lang="en-US" sz="1000" b="1" i="0" u="none" strike="noStrike" baseline="0">
              <a:solidFill>
                <a:srgbClr val="000000"/>
              </a:solidFill>
              <a:latin typeface="Arial"/>
              <a:cs typeface="Arial"/>
            </a:rPr>
            <a:t>By SCC and County Emissions: </a:t>
          </a:r>
          <a:r>
            <a:rPr lang="en-US" sz="1000" b="0" i="0" u="none" strike="noStrike" baseline="0">
              <a:solidFill>
                <a:srgbClr val="000000"/>
              </a:solidFill>
              <a:latin typeface="Arial"/>
              <a:cs typeface="Arial"/>
            </a:rPr>
            <a:t> all_src_inventory</a:t>
          </a:r>
        </a:p>
        <a:p>
          <a:pPr algn="l" rtl="0">
            <a:defRPr sz="1000"/>
          </a:pPr>
          <a:r>
            <a:rPr lang="en-US" sz="1000" b="1" i="0" u="none" strike="noStrike" baseline="0">
              <a:solidFill>
                <a:srgbClr val="000000"/>
              </a:solidFill>
              <a:latin typeface="Arial"/>
              <a:cs typeface="Arial"/>
            </a:rPr>
            <a:t>Growth Estimates:</a:t>
          </a:r>
          <a:r>
            <a:rPr lang="en-US" sz="1000" b="0" i="0" u="none" strike="noStrike" baseline="0">
              <a:solidFill>
                <a:srgbClr val="000000"/>
              </a:solidFill>
              <a:latin typeface="Arial"/>
              <a:cs typeface="Arial"/>
            </a:rPr>
            <a:t>  growth</a:t>
          </a:r>
        </a:p>
        <a:p>
          <a:pPr algn="l" rtl="0">
            <a:defRPr sz="1000"/>
          </a:pPr>
          <a:r>
            <a:rPr lang="en-US" sz="1000" b="1" i="0" u="none" strike="noStrike" baseline="0">
              <a:solidFill>
                <a:srgbClr val="000000"/>
              </a:solidFill>
              <a:latin typeface="Arial"/>
              <a:cs typeface="Arial"/>
            </a:rPr>
            <a:t>Controls:</a:t>
          </a:r>
          <a:r>
            <a:rPr lang="en-US" sz="1000" b="0" i="0" u="none" strike="noStrike" baseline="0">
              <a:solidFill>
                <a:srgbClr val="000000"/>
              </a:solidFill>
              <a:latin typeface="Arial"/>
              <a:cs typeface="Arial"/>
            </a:rPr>
            <a:t>  control</a:t>
          </a:r>
        </a:p>
        <a:p>
          <a:pPr algn="l" rtl="0">
            <a:defRPr sz="1000"/>
          </a:pPr>
          <a:r>
            <a:rPr lang="en-US" sz="1000" b="1" i="0" u="none" strike="noStrike" baseline="0">
              <a:solidFill>
                <a:srgbClr val="000000"/>
              </a:solidFill>
              <a:latin typeface="Arial"/>
              <a:cs typeface="Arial"/>
            </a:rPr>
            <a:t>Detailed By Category Emissions:</a:t>
          </a:r>
          <a:r>
            <a:rPr lang="en-US" sz="1000" b="0" i="0" u="none" strike="noStrike" baseline="0">
              <a:solidFill>
                <a:srgbClr val="000000"/>
              </a:solidFill>
              <a:latin typeface="Arial"/>
              <a:cs typeface="Arial"/>
            </a:rPr>
            <a:t>  Permitted Sources, Permitted Sources-Sublette,survey_src_summary, Prod_Sublette_Emissions</a:t>
          </a:r>
        </a:p>
        <a:p>
          <a:pPr algn="l" rtl="0">
            <a:defRPr sz="1000"/>
          </a:pPr>
          <a:r>
            <a:rPr lang="en-US" sz="1000" b="1" i="0" u="none" strike="noStrike" baseline="0">
              <a:solidFill>
                <a:srgbClr val="000000"/>
              </a:solidFill>
              <a:latin typeface="Arial"/>
              <a:cs typeface="Arial"/>
            </a:rPr>
            <a:t>Cross-reference Tables:  </a:t>
          </a:r>
          <a:r>
            <a:rPr lang="en-US" sz="1000" b="0" i="0" u="none" strike="noStrike" baseline="0">
              <a:solidFill>
                <a:srgbClr val="000000"/>
              </a:solidFill>
              <a:latin typeface="Arial"/>
              <a:cs typeface="Arial"/>
            </a:rPr>
            <a:t>SCC_xref, fips_xref</a:t>
          </a: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7</xdr:col>
      <xdr:colOff>240846</xdr:colOff>
      <xdr:row>57</xdr:row>
      <xdr:rowOff>28575</xdr:rowOff>
    </xdr:to>
    <xdr:pic>
      <xdr:nvPicPr>
        <xdr:cNvPr id="4" name="Picture 6" descr="Southwest_Wyoming_Basin_Low_Re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5875"/>
          <a:ext cx="6860721" cy="903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72500"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72500"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72500"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72500"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Rajashi Parikh" refreshedDate="41117.66877546296" createdVersion="4" refreshedVersion="4" minRefreshableVersion="3" recordCount="60">
  <cacheSource type="worksheet">
    <worksheetSource ref="A27:M87" sheet="growth"/>
  </cacheSource>
  <cacheFields count="13">
    <cacheField name="Source" numFmtId="0">
      <sharedItems/>
    </cacheField>
    <cacheField name="SCC" numFmtId="0">
      <sharedItems containsMixedTypes="1" containsNumber="1" containsInteger="1" minValue="10200602" maxValue="50410310" count="60">
        <s v="2310000100"/>
        <s v="2310000220"/>
        <s v="2310000230"/>
        <s v="2310000300"/>
        <s v="2310000700"/>
        <s v="2310000801"/>
        <s v="2310000802"/>
        <s v="2310001610"/>
        <s v="2310001611"/>
        <s v="2310001620"/>
        <s v="2310001630"/>
        <s v="2310001640"/>
        <s v="2310001650"/>
        <s v="2310002230"/>
        <s v="2310002240"/>
        <s v="2310002231"/>
        <s v="2310001621"/>
        <s v="2310003200"/>
        <s v="2310021410"/>
        <s v="2310001631"/>
        <s v="2310021411"/>
        <s v="2310020600"/>
        <n v="10200602"/>
        <n v="10200603"/>
        <n v="10201002"/>
        <n v="10300603"/>
        <n v="10500106"/>
        <n v="20100102"/>
        <n v="20200201"/>
        <n v="20200202"/>
        <n v="20200253"/>
        <n v="20200254"/>
        <n v="30600105"/>
        <n v="31000201"/>
        <n v="31000205"/>
        <n v="31000209"/>
        <n v="31000220"/>
        <n v="31000227"/>
        <n v="31000228"/>
        <n v="31000299"/>
        <n v="31000301"/>
        <n v="31000302"/>
        <n v="31000310"/>
        <n v="31000404"/>
        <n v="31000504"/>
        <n v="39900601"/>
        <n v="40400311"/>
        <n v="40400312"/>
        <n v="50410310"/>
        <s v="2501050030"/>
        <s v="2630010000"/>
        <s v="31000220"/>
        <s v="31000227"/>
        <s v="31000228"/>
        <s v="31000299"/>
        <s v="31000301"/>
        <s v="31000302"/>
        <s v="39999989"/>
        <s v="40400302"/>
        <s v="40400312"/>
      </sharedItems>
    </cacheField>
    <cacheField name="Description" numFmtId="0">
      <sharedItems/>
    </cacheField>
    <cacheField name="Projection Parameter" numFmtId="0">
      <sharedItems/>
    </cacheField>
    <cacheField name="ALBANY" numFmtId="168">
      <sharedItems containsSemiMixedTypes="0" containsString="0" containsNumber="1" minValue="0" maxValue="1.1819230782054186"/>
    </cacheField>
    <cacheField name="CARBON" numFmtId="168">
      <sharedItems containsSemiMixedTypes="0" containsString="0" containsNumber="1" minValue="0.72642020264448404" maxValue="1.3333333333333333"/>
    </cacheField>
    <cacheField name="DAGGETT" numFmtId="168">
      <sharedItems containsSemiMixedTypes="0" containsString="0" containsNumber="1" minValue="0" maxValue="1.1819230782054186"/>
    </cacheField>
    <cacheField name="LINCOLN" numFmtId="168">
      <sharedItems containsSemiMixedTypes="0" containsString="0" containsNumber="1" minValue="0.92038412291933414" maxValue="1.1819230782054186"/>
    </cacheField>
    <cacheField name="SUMMIT" numFmtId="168">
      <sharedItems containsSemiMixedTypes="0" containsString="0" containsNumber="1" minValue="0.92038412291933414" maxValue="1.1819230782054186"/>
    </cacheField>
    <cacheField name="SUBLETTE" numFmtId="168">
      <sharedItems containsSemiMixedTypes="0" containsString="0" containsNumber="1" minValue="1" maxValue="1.1819230782054186"/>
    </cacheField>
    <cacheField name="Sweetwater" numFmtId="168">
      <sharedItems containsSemiMixedTypes="0" containsString="0" containsNumber="1" minValue="1.002175096117081" maxValue="1.1819230782054186"/>
    </cacheField>
    <cacheField name="UINTA" numFmtId="168">
      <sharedItems containsSemiMixedTypes="0" containsString="0" containsNumber="1" minValue="0.65974994374215779" maxValue="1.1819230782054186"/>
    </cacheField>
    <cacheField name="Control"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ajashi Parikh" refreshedDate="41117.683578009259" createdVersion="4" refreshedVersion="4" minRefreshableVersion="3" recordCount="1337">
  <cacheSource type="worksheet">
    <worksheetSource ref="A5:J1342" sheet="all_src_inventory"/>
  </cacheSource>
  <cacheFields count="10">
    <cacheField name="Source" numFmtId="0">
      <sharedItems/>
    </cacheField>
    <cacheField name="STFIPs" numFmtId="0">
      <sharedItems containsMixedTypes="1" containsNumber="1" containsInteger="1" minValue="56001" maxValue="56041"/>
    </cacheField>
    <cacheField name="FIPS" numFmtId="0">
      <sharedItems containsSemiMixedTypes="0" containsString="0" containsNumber="1" containsInteger="1" minValue="49009" maxValue="56041" count="8">
        <n v="56023"/>
        <n v="56037"/>
        <n v="56041"/>
        <n v="56001"/>
        <n v="56007"/>
        <n v="56035"/>
        <n v="49009"/>
        <n v="49043"/>
      </sharedItems>
    </cacheField>
    <cacheField name="SCC" numFmtId="0">
      <sharedItems containsMixedTypes="1" containsNumber="1" containsInteger="1" minValue="10200602" maxValue="50410310"/>
    </cacheField>
    <cacheField name="Description" numFmtId="0">
      <sharedItems count="35">
        <s v="Compressor Engines"/>
        <s v="Permitted Fugitives"/>
        <s v="Natural Gas Production, Other Not Classified"/>
        <s v="Dehydrator"/>
        <s v="Process Heaters"/>
        <s v="Natural Gas Production, Gas Sweetening: Amine Process"/>
        <s v="Natural Gas Production, Flares"/>
        <s v="Natural Gas Production, Incinerators Burning Waste Gas or Augmented Waste Gas"/>
        <s v="Oil Production, Processing Operations: Not Classified"/>
        <s v="Permitted Tank Losses"/>
        <s v="External Combustion Boilers"/>
        <s v="Natural Gas Processing Facilities, Pump Seals"/>
        <s v="Natural Gas Production, All Equipt Leak Fugitives"/>
        <s v="Other Not Classified"/>
        <s v="Venting - blowdowns"/>
        <s v="Venting - initial completions"/>
        <s v="Venting - recompletions"/>
        <s v="Drill rigs"/>
        <s v="Unpermitted Fugitives"/>
        <s v="Heaters"/>
        <s v="Pneumatic devices"/>
        <s v="Pneumatic pumps"/>
        <s v="Workover rigs"/>
        <s v="Gas Well Truck Loading"/>
        <s v="Oil Well Truck Loading"/>
        <s v="Condensate tank "/>
        <s v="Oil Tank"/>
        <s v="Tank flaring"/>
        <s v="Initial completion Flaring"/>
        <s v="Blowdown Flaring"/>
        <s v="Recompletion Flaring"/>
        <s v="Dehydrator Flaring"/>
        <s v="Venting - Compressor Startup "/>
        <s v="Venting - Compressor Shutdown"/>
        <s v="Pneumatic Pump Flaring"/>
      </sharedItems>
    </cacheField>
    <cacheField name="NOx (tons/year)" numFmtId="1">
      <sharedItems containsSemiMixedTypes="0" containsString="0" containsNumber="1" minValue="0" maxValue="2931.7802069859699"/>
    </cacheField>
    <cacheField name="VOC (tons/year)" numFmtId="1">
      <sharedItems containsSemiMixedTypes="0" containsString="0" containsNumber="1" minValue="0" maxValue="9395.2466440040171"/>
    </cacheField>
    <cacheField name="CO (tons/year)" numFmtId="1">
      <sharedItems containsSemiMixedTypes="0" containsString="0" containsNumber="1" minValue="0" maxValue="2218.3157697480119"/>
    </cacheField>
    <cacheField name="SOx (tons/year)" numFmtId="1">
      <sharedItems containsSemiMixedTypes="0" containsString="0" containsNumber="1" minValue="0" maxValue="2667.1276182783477"/>
    </cacheField>
    <cacheField name="PM10 (tons/year)" numFmtId="1">
      <sharedItems containsSemiMixedTypes="0" containsString="0" containsNumber="1" minValue="0" maxValue="117.26052161643773"/>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ohn Grant" refreshedDate="41291.605414814818" createdVersion="4" refreshedVersion="4" minRefreshableVersion="3" recordCount="1337">
  <cacheSource type="worksheet">
    <worksheetSource ref="A5:K1342" sheet="all_src_inventory"/>
  </cacheSource>
  <cacheFields count="11">
    <cacheField name="Source" numFmtId="0">
      <sharedItems/>
    </cacheField>
    <cacheField name="STFIPs" numFmtId="0">
      <sharedItems containsMixedTypes="1" containsNumber="1" containsInteger="1" minValue="56001" maxValue="56041"/>
    </cacheField>
    <cacheField name="FIPS" numFmtId="0">
      <sharedItems containsSemiMixedTypes="0" containsString="0" containsNumber="1" containsInteger="1" minValue="49009" maxValue="56041" count="8">
        <n v="56023"/>
        <n v="56037"/>
        <n v="56041"/>
        <n v="56001"/>
        <n v="56007"/>
        <n v="56035"/>
        <n v="49009"/>
        <n v="49043"/>
      </sharedItems>
    </cacheField>
    <cacheField name="SCC" numFmtId="0">
      <sharedItems containsMixedTypes="1" containsNumber="1" containsInteger="1" minValue="10200602" maxValue="50410310"/>
    </cacheField>
    <cacheField name="Description" numFmtId="0">
      <sharedItems count="35">
        <s v="Compressor Engines"/>
        <s v="Permitted Fugitives"/>
        <s v="Natural Gas Production, Other Not Classified"/>
        <s v="Dehydrator"/>
        <s v="Process Heaters"/>
        <s v="Natural Gas Production, Gas Sweetening: Amine Process"/>
        <s v="Natural Gas Production, Flares"/>
        <s v="Natural Gas Production, Incinerators Burning Waste Gas or Augmented Waste Gas"/>
        <s v="Oil Production, Processing Operations: Not Classified"/>
        <s v="Permitted Tank Losses"/>
        <s v="External Combustion Boilers"/>
        <s v="Natural Gas Processing Facilities, Pump Seals"/>
        <s v="Natural Gas Production, All Equipt Leak Fugitives"/>
        <s v="Other Not Classified"/>
        <s v="Venting - blowdowns"/>
        <s v="Venting - initial completions"/>
        <s v="Venting - recompletions"/>
        <s v="Drill rigs"/>
        <s v="Unpermitted Fugitives"/>
        <s v="Heaters"/>
        <s v="Pneumatic devices"/>
        <s v="Pneumatic pumps"/>
        <s v="Workover rigs"/>
        <s v="Gas Well Truck Loading"/>
        <s v="Oil Well Truck Loading"/>
        <s v="Condensate tank "/>
        <s v="Oil Tank"/>
        <s v="Tank flaring"/>
        <s v="Initial completion Flaring"/>
        <s v="Blowdown Flaring"/>
        <s v="Recompletion Flaring"/>
        <s v="Dehydrator Flaring"/>
        <s v="Venting - Compressor Startup "/>
        <s v="Venting - Compressor Shutdown"/>
        <s v="Pneumatic Pump Flaring"/>
      </sharedItems>
    </cacheField>
    <cacheField name="NOx (tons/year)" numFmtId="1">
      <sharedItems containsSemiMixedTypes="0" containsString="0" containsNumber="1" minValue="0" maxValue="2931.7802069859699"/>
    </cacheField>
    <cacheField name="VOC (tons/year)" numFmtId="1">
      <sharedItems containsSemiMixedTypes="0" containsString="0" containsNumber="1" minValue="0" maxValue="9395.2466440040171"/>
    </cacheField>
    <cacheField name="CO (tons/year)" numFmtId="1">
      <sharedItems containsSemiMixedTypes="0" containsString="0" containsNumber="1" minValue="0" maxValue="2218.3157697480119"/>
    </cacheField>
    <cacheField name="SOx (tons/year)" numFmtId="1">
      <sharedItems containsSemiMixedTypes="0" containsString="0" containsNumber="1" minValue="0" maxValue="2667.1276182783477"/>
    </cacheField>
    <cacheField name="PM10 (tons/year)" numFmtId="1">
      <sharedItems containsSemiMixedTypes="0" containsString="0" containsNumber="1" minValue="0" maxValue="117.26052161643773"/>
    </cacheField>
    <cacheField name="Combined Categories" numFmtId="0">
      <sharedItems count="29">
        <s v="Compressor Engines"/>
        <s v="Fugitives"/>
        <s v="Natural Gas Production, Other Not Classified"/>
        <s v="Dehydrator"/>
        <s v="Heaters"/>
        <s v="Natural Gas Production, Gas Sweetening: Amine Process"/>
        <s v="Natural Gas Production, Flares"/>
        <s v="Natural Gas Production, Incinerators Burning Waste Gas or Augmented Waste Gas"/>
        <s v="Oil Production, Processing Operations: Not Classified"/>
        <s v="Condensate tank "/>
        <s v="Other Not Classified"/>
        <s v="Venting - blowdowns"/>
        <s v="Venting - initial completions"/>
        <s v="Venting - recompletions"/>
        <s v="Drill rigs"/>
        <s v="Pneumatic devices"/>
        <s v="Pneumatic pumps"/>
        <s v="Workover rigs"/>
        <s v="Gas Well Truck Loading"/>
        <s v="Oil Well Truck Loading"/>
        <s v="Oil Tank"/>
        <s v="Tank flaring"/>
        <s v="Initial completion Flaring"/>
        <s v="Blowdown Flaring"/>
        <s v="Recompletion Flaring"/>
        <s v="Dehydrator Flaring"/>
        <s v="Venting - Compressor Startup "/>
        <s v="Venting - Compressor Shutdown"/>
        <s v="Pneumatic Pump Flaring"/>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
  <r>
    <s v="Unpermitted"/>
    <x v="0"/>
    <s v="Heaters"/>
    <s v="total well count"/>
    <n v="1.1764705882352942"/>
    <n v="1.297962052002811"/>
    <n v="1"/>
    <n v="1.1151792524790236"/>
    <n v="1.1151792524790236"/>
    <n v="1"/>
    <n v="1.1349948078920042"/>
    <n v="1.0465686274509804"/>
    <m/>
  </r>
  <r>
    <s v="Unpermitted"/>
    <x v="1"/>
    <s v="Drill rigs"/>
    <s v="Spuds"/>
    <n v="0"/>
    <n v="1.3333333333333333"/>
    <n v="0"/>
    <n v="1"/>
    <n v="1"/>
    <n v="1"/>
    <n v="1.0669144981412639"/>
    <n v="1.1000000000000001"/>
    <m/>
  </r>
  <r>
    <s v="Unpermitted"/>
    <x v="2"/>
    <s v="Workover rigs"/>
    <s v="total well count"/>
    <n v="1.1764705882352942"/>
    <n v="1.297962052002811"/>
    <n v="1"/>
    <n v="1.1151792524790236"/>
    <n v="1.1151792524790236"/>
    <n v="1"/>
    <n v="1.1349948078920042"/>
    <n v="1.0465686274509804"/>
    <m/>
  </r>
  <r>
    <s v="Unpermitted"/>
    <x v="3"/>
    <s v="Pneumatic devices"/>
    <s v="total well count"/>
    <n v="1.1764705882352942"/>
    <n v="1.297962052002811"/>
    <n v="1"/>
    <n v="1.1151792524790236"/>
    <n v="1.1151792524790236"/>
    <n v="1"/>
    <n v="1.1349948078920042"/>
    <n v="1.0465686274509804"/>
    <m/>
  </r>
  <r>
    <s v="Unpermitted"/>
    <x v="4"/>
    <s v="Unpermitted Fugitives"/>
    <s v="total well count"/>
    <n v="1.1764705882352942"/>
    <n v="1.297962052002811"/>
    <n v="1"/>
    <n v="1.1151792524790236"/>
    <n v="1.1151792524790236"/>
    <n v="1"/>
    <n v="1.1349948078920042"/>
    <n v="1.0465686274509804"/>
    <m/>
  </r>
  <r>
    <s v="Unpermitted"/>
    <x v="5"/>
    <s v="Gas Well Truck Loading"/>
    <s v="Gas Well Condensate Production"/>
    <n v="0"/>
    <n v="0.99873327981483995"/>
    <n v="1.0192061459667094"/>
    <n v="1.0899676385753299"/>
    <n v="1.0899676385753299"/>
    <n v="1"/>
    <n v="1.0805365969209815"/>
    <n v="0.74305566290015923"/>
    <m/>
  </r>
  <r>
    <s v="Unpermitted"/>
    <x v="6"/>
    <s v="Oil Well Truck Loading"/>
    <s v="Oil Well Oil Production"/>
    <n v="0.74282748906516416"/>
    <n v="0.72642020264448404"/>
    <n v="0"/>
    <n v="0.92038412291933414"/>
    <n v="0.92038412291933414"/>
    <n v="1"/>
    <n v="1.002175096117081"/>
    <n v="0.65974994374215779"/>
    <m/>
  </r>
  <r>
    <s v="Unpermitted"/>
    <x v="7"/>
    <s v="Venting - initial completions"/>
    <s v="Spuds"/>
    <n v="0"/>
    <n v="1.3333333333333333"/>
    <n v="0"/>
    <n v="1"/>
    <n v="1"/>
    <n v="1"/>
    <n v="1.0669144981412639"/>
    <n v="1.1000000000000001"/>
    <m/>
  </r>
  <r>
    <s v="Unpermitted"/>
    <x v="8"/>
    <s v="Initial completion Flaring"/>
    <s v="Spuds"/>
    <n v="0"/>
    <n v="1.3333333333333333"/>
    <n v="0"/>
    <n v="1"/>
    <n v="1"/>
    <n v="1"/>
    <n v="1.0669144981412639"/>
    <n v="1.1000000000000001"/>
    <m/>
  </r>
  <r>
    <s v="Unpermitted"/>
    <x v="9"/>
    <s v="Venting - recompletions"/>
    <s v="total well count"/>
    <n v="1.1764705882352942"/>
    <n v="1.297962052002811"/>
    <n v="1"/>
    <n v="1.1151792524790236"/>
    <n v="1.1151792524790236"/>
    <n v="1"/>
    <n v="1.1349948078920042"/>
    <n v="1.0465686274509804"/>
    <m/>
  </r>
  <r>
    <s v="Unpermitted"/>
    <x v="10"/>
    <s v="Venting - blowdowns"/>
    <s v="total gas production"/>
    <n v="0.97291891060163105"/>
    <n v="1.0911071896045412"/>
    <n v="0.92579986676736181"/>
    <n v="1.0476834511150399"/>
    <n v="1.0476834511150399"/>
    <n v="1"/>
    <n v="1.0100500649118596"/>
    <n v="0.91356315217384454"/>
    <m/>
  </r>
  <r>
    <s v="Unpermitted"/>
    <x v="11"/>
    <s v="Venting - Compressor Startup "/>
    <s v="total gas production"/>
    <n v="0.97291891060163105"/>
    <n v="1.0911071896045412"/>
    <n v="0.92579986676736181"/>
    <n v="1.0476834511150399"/>
    <n v="1.0476834511150399"/>
    <n v="1"/>
    <n v="1.0100500649118596"/>
    <n v="0.91356315217384454"/>
    <m/>
  </r>
  <r>
    <s v="Unpermitted"/>
    <x v="12"/>
    <s v="Venting - Compressor Shutdown"/>
    <s v="total gas production"/>
    <n v="0.97291891060163105"/>
    <n v="1.0911071896045412"/>
    <n v="0.92579986676736181"/>
    <n v="1.0476834511150399"/>
    <n v="1.0476834511150399"/>
    <n v="1"/>
    <n v="1.0100500649118596"/>
    <n v="0.91356315217384454"/>
    <m/>
  </r>
  <r>
    <s v="Unpermitted"/>
    <x v="13"/>
    <s v="Condensate tank "/>
    <s v="Gas Well Condensate Production"/>
    <n v="0"/>
    <n v="0.99873327981483995"/>
    <n v="1.0192061459667094"/>
    <n v="1.0899676385753299"/>
    <n v="1.0899676385753299"/>
    <n v="1"/>
    <n v="1.0805365969209815"/>
    <n v="0.74305566290015923"/>
    <s v="WYDEQ BACT Requirement"/>
  </r>
  <r>
    <s v="Unpermitted"/>
    <x v="14"/>
    <s v="Oil Tank"/>
    <s v="Oil Well Oil Production"/>
    <n v="0.74282748906516416"/>
    <n v="0.72642020264448404"/>
    <n v="0"/>
    <n v="0.92038412291933414"/>
    <n v="0.92038412291933414"/>
    <n v="1"/>
    <n v="1.002175096117081"/>
    <n v="0.65974994374215779"/>
    <m/>
  </r>
  <r>
    <s v="Unpermitted"/>
    <x v="15"/>
    <s v="Condensate tank flaring"/>
    <s v="Gas Well Condensate Production"/>
    <n v="0"/>
    <n v="0.99873327981483995"/>
    <n v="1.0192061459667094"/>
    <n v="1.0899676385753299"/>
    <n v="1.0899676385753299"/>
    <n v="1"/>
    <n v="1.0805365969209815"/>
    <n v="0.74305566290015923"/>
    <m/>
  </r>
  <r>
    <s v="Unpermitted"/>
    <x v="16"/>
    <s v="Recompletion flaring"/>
    <s v="total well count"/>
    <n v="1.1764705882352942"/>
    <n v="1.297962052002811"/>
    <n v="1"/>
    <n v="1.1151792524790236"/>
    <n v="1.1151792524790236"/>
    <n v="1"/>
    <n v="1.1349948078920042"/>
    <n v="1.0465686274509804"/>
    <m/>
  </r>
  <r>
    <s v="Unpermitted"/>
    <x v="17"/>
    <s v="Pneumatic pumps"/>
    <s v="total well count"/>
    <n v="1.1764705882352942"/>
    <n v="1.297962052002811"/>
    <n v="1"/>
    <n v="1.1151792524790236"/>
    <n v="1.1151792524790236"/>
    <n v="1"/>
    <n v="1.1349948078920042"/>
    <n v="1.0465686274509804"/>
    <m/>
  </r>
  <r>
    <s v="Unpermitted"/>
    <x v="18"/>
    <s v="Dehydrator"/>
    <s v="total gas production"/>
    <n v="0.97291891060163105"/>
    <n v="1.0911071896045412"/>
    <n v="0.92579986676736181"/>
    <n v="1.0476834511150399"/>
    <n v="1.0476834511150399"/>
    <n v="1"/>
    <n v="1.0100500649118596"/>
    <n v="0.91356315217384454"/>
    <s v="WYDEQ BACT Requirement"/>
  </r>
  <r>
    <s v="Unpermitted"/>
    <x v="19"/>
    <s v="Blowdown Flaring"/>
    <s v="total gas production"/>
    <n v="0.97291891060163105"/>
    <n v="1.0911071896045412"/>
    <n v="0.92579986676736181"/>
    <n v="1.0476834511150399"/>
    <n v="1.0476834511150399"/>
    <n v="1"/>
    <n v="1.0100500649118596"/>
    <n v="0.91356315217384454"/>
    <m/>
  </r>
  <r>
    <s v="Unpermitted"/>
    <x v="20"/>
    <s v="Dehydrator Flaring"/>
    <s v="total gas production"/>
    <n v="0.97291891060163105"/>
    <n v="1.0911071896045412"/>
    <n v="0.92579986676736181"/>
    <n v="1.0476834511150399"/>
    <n v="1.0476834511150399"/>
    <n v="1"/>
    <n v="1.0100500649118596"/>
    <n v="0.91356315217384454"/>
    <m/>
  </r>
  <r>
    <s v="Unpermitted"/>
    <x v="21"/>
    <s v="Compressor engines"/>
    <s v="total gas production"/>
    <n v="0.97291891060163105"/>
    <n v="1.0911071896045412"/>
    <n v="0.92579986676736181"/>
    <n v="1.0476834511150399"/>
    <n v="1.0476834511150399"/>
    <n v="1"/>
    <n v="1.0100500649118596"/>
    <n v="0.91356315217384454"/>
    <s v="NSPS and WYDEQ BACT Requirement"/>
  </r>
  <r>
    <s v="Permitted Sources"/>
    <x v="22"/>
    <s v="Process Heaters"/>
    <s v="total gas production"/>
    <n v="1.1819230782054186"/>
    <n v="1.1819230782054186"/>
    <n v="1.1819230782054186"/>
    <n v="1.1819230782054186"/>
    <n v="1.1819230782054186"/>
    <n v="1.1819230782054186"/>
    <n v="1.1819230782054186"/>
    <n v="1.1819230782054186"/>
    <m/>
  </r>
  <r>
    <s v="Permitted Sources"/>
    <x v="23"/>
    <s v="Dehydrator"/>
    <s v="total gas production"/>
    <n v="1.1819230782054186"/>
    <n v="1.1819230782054186"/>
    <n v="1.1819230782054186"/>
    <n v="1.1819230782054186"/>
    <n v="1.1819230782054186"/>
    <n v="1.1819230782054186"/>
    <n v="1.1819230782054186"/>
    <n v="1.1819230782054186"/>
    <s v="WYDEQ BACT Requirement"/>
  </r>
  <r>
    <s v="Permitted Sources"/>
    <x v="24"/>
    <s v="Process Heaters"/>
    <s v="total gas production"/>
    <n v="1.1819230782054186"/>
    <n v="1.1819230782054186"/>
    <n v="1.1819230782054186"/>
    <n v="1.1819230782054186"/>
    <n v="1.1819230782054186"/>
    <n v="1.1819230782054186"/>
    <n v="1.1819230782054186"/>
    <n v="1.1819230782054186"/>
    <m/>
  </r>
  <r>
    <s v="Permitted Sources"/>
    <x v="25"/>
    <s v="Process Heaters"/>
    <s v="total gas production"/>
    <n v="1.1819230782054186"/>
    <n v="1.1819230782054186"/>
    <n v="1.1819230782054186"/>
    <n v="1.1819230782054186"/>
    <n v="1.1819230782054186"/>
    <n v="1.1819230782054186"/>
    <n v="1.1819230782054186"/>
    <n v="1.1819230782054186"/>
    <m/>
  </r>
  <r>
    <s v="Permitted Sources"/>
    <x v="26"/>
    <s v="External Combustion Boilers"/>
    <s v="total gas production"/>
    <n v="1.1819230782054186"/>
    <n v="1.1819230782054186"/>
    <n v="1.1819230782054186"/>
    <n v="1.1819230782054186"/>
    <n v="1.1819230782054186"/>
    <n v="1.1819230782054186"/>
    <n v="1.1819230782054186"/>
    <n v="1.1819230782054186"/>
    <m/>
  </r>
  <r>
    <s v="Permitted Sources"/>
    <x v="27"/>
    <s v="Compressor engines"/>
    <s v="total gas production"/>
    <n v="1.1819230782054186"/>
    <n v="1.1819230782054186"/>
    <n v="1.1819230782054186"/>
    <n v="1.1819230782054186"/>
    <n v="1.1819230782054186"/>
    <n v="1.1819230782054186"/>
    <n v="1.1819230782054186"/>
    <n v="1.1819230782054186"/>
    <s v="NSPS and WYDEQ BACT Requirement"/>
  </r>
  <r>
    <s v="Permitted Sources"/>
    <x v="28"/>
    <s v="Compressor engines"/>
    <s v="total gas production"/>
    <n v="1.1819230782054186"/>
    <n v="1.1819230782054186"/>
    <n v="1.1819230782054186"/>
    <n v="1.1819230782054186"/>
    <n v="1.1819230782054186"/>
    <n v="1.1819230782054186"/>
    <n v="1.1819230782054186"/>
    <n v="1.1819230782054186"/>
    <s v="NSPS and WYDEQ BACT Requirement"/>
  </r>
  <r>
    <s v="Permitted Sources"/>
    <x v="29"/>
    <s v="Compressor engines"/>
    <s v="total gas production"/>
    <n v="1.1819230782054186"/>
    <n v="1.1819230782054186"/>
    <n v="1.1819230782054186"/>
    <n v="1.1819230782054186"/>
    <n v="1.1819230782054186"/>
    <n v="1.1819230782054186"/>
    <n v="1.1819230782054186"/>
    <n v="1.1819230782054186"/>
    <s v="NSPS and WYDEQ BACT Requirement"/>
  </r>
  <r>
    <s v="Permitted Sources"/>
    <x v="30"/>
    <s v="Compressor engines"/>
    <s v="total gas production"/>
    <n v="1.1819230782054186"/>
    <n v="1.1819230782054186"/>
    <n v="1.1819230782054186"/>
    <n v="1.1819230782054186"/>
    <n v="1.1819230782054186"/>
    <n v="1.1819230782054186"/>
    <n v="1.1819230782054186"/>
    <n v="1.1819230782054186"/>
    <s v="NSPS and WYDEQ BACT Requirement"/>
  </r>
  <r>
    <s v="Permitted Sources"/>
    <x v="31"/>
    <s v="Compressor engines"/>
    <s v="total gas production"/>
    <n v="1.1819230782054186"/>
    <n v="1.1819230782054186"/>
    <n v="1.1819230782054186"/>
    <n v="1.1819230782054186"/>
    <n v="1.1819230782054186"/>
    <n v="1.1819230782054186"/>
    <n v="1.1819230782054186"/>
    <n v="1.1819230782054186"/>
    <s v="NSPS and WYDEQ BACT Requirement"/>
  </r>
  <r>
    <s v="Permitted Sources"/>
    <x v="32"/>
    <s v="Process Heaters"/>
    <s v="total gas production"/>
    <n v="1.1819230782054186"/>
    <n v="1.1819230782054186"/>
    <n v="1.1819230782054186"/>
    <n v="1.1819230782054186"/>
    <n v="1.1819230782054186"/>
    <n v="1.1819230782054186"/>
    <n v="1.1819230782054186"/>
    <n v="1.1819230782054186"/>
    <m/>
  </r>
  <r>
    <s v="Permitted Sources"/>
    <x v="33"/>
    <s v="Natural Gas Production, Gas Sweetening: Amine Process"/>
    <s v="total gas production"/>
    <n v="1.1819230782054186"/>
    <n v="1.1819230782054186"/>
    <n v="1.1819230782054186"/>
    <n v="1.1819230782054186"/>
    <n v="1.1819230782054186"/>
    <n v="1.1819230782054186"/>
    <n v="1.1819230782054186"/>
    <n v="1.1819230782054186"/>
    <m/>
  </r>
  <r>
    <s v="Permitted Sources"/>
    <x v="34"/>
    <s v="Natural Gas Production, Flares"/>
    <s v="total gas production"/>
    <n v="1.1819230782054186"/>
    <n v="1.1819230782054186"/>
    <n v="1.1819230782054186"/>
    <n v="1.1819230782054186"/>
    <n v="1.1819230782054186"/>
    <n v="1.1819230782054186"/>
    <n v="1.1819230782054186"/>
    <n v="1.1819230782054186"/>
    <m/>
  </r>
  <r>
    <s v="Permitted Sources"/>
    <x v="35"/>
    <s v="Natural Gas Production, Incinerators Burning Waste Gas or Augmented Waste Gas"/>
    <s v="total gas production"/>
    <n v="1.1819230782054186"/>
    <n v="1.1819230782054186"/>
    <n v="1.1819230782054186"/>
    <n v="1.1819230782054186"/>
    <n v="1.1819230782054186"/>
    <n v="1.1819230782054186"/>
    <n v="1.1819230782054186"/>
    <n v="1.1819230782054186"/>
    <m/>
  </r>
  <r>
    <s v="Permitted Sources"/>
    <x v="36"/>
    <s v="Permitted Fugitives"/>
    <s v="total gas production"/>
    <n v="1.1819230782054186"/>
    <n v="1.1819230782054186"/>
    <n v="1.1819230782054186"/>
    <n v="1.1819230782054186"/>
    <n v="1.1819230782054186"/>
    <n v="1.1819230782054186"/>
    <n v="1.1819230782054186"/>
    <n v="1.1819230782054186"/>
    <m/>
  </r>
  <r>
    <s v="Permitted Sources"/>
    <x v="37"/>
    <s v="Dehydrator"/>
    <s v="total gas production"/>
    <n v="1.1819230782054186"/>
    <n v="1.1819230782054186"/>
    <n v="1.1819230782054186"/>
    <n v="1.1819230782054186"/>
    <n v="1.1819230782054186"/>
    <n v="1.1819230782054186"/>
    <n v="1.1819230782054186"/>
    <n v="1.1819230782054186"/>
    <s v="WYDEQ BACT Requirement"/>
  </r>
  <r>
    <s v="Permitted Sources"/>
    <x v="38"/>
    <s v="Dehydrator"/>
    <s v="total gas production"/>
    <n v="1.1819230782054186"/>
    <n v="1.1819230782054186"/>
    <n v="1.1819230782054186"/>
    <n v="1.1819230782054186"/>
    <n v="1.1819230782054186"/>
    <n v="1.1819230782054186"/>
    <n v="1.1819230782054186"/>
    <n v="1.1819230782054186"/>
    <s v="WYDEQ BACT Requirement"/>
  </r>
  <r>
    <s v="Permitted Sources"/>
    <x v="39"/>
    <s v="Natural Gas Production, Other Not Classified"/>
    <s v="total gas production"/>
    <n v="1.1819230782054186"/>
    <n v="1.1819230782054186"/>
    <n v="1.1819230782054186"/>
    <n v="1.1819230782054186"/>
    <n v="1.1819230782054186"/>
    <n v="1.1819230782054186"/>
    <n v="1.1819230782054186"/>
    <n v="1.1819230782054186"/>
    <m/>
  </r>
  <r>
    <s v="Permitted Sources"/>
    <x v="40"/>
    <s v="Dehydrator"/>
    <s v="total gas production"/>
    <n v="1.1819230782054186"/>
    <n v="1.1819230782054186"/>
    <n v="1.1819230782054186"/>
    <n v="1.1819230782054186"/>
    <n v="1.1819230782054186"/>
    <n v="1.1819230782054186"/>
    <n v="1.1819230782054186"/>
    <n v="1.1819230782054186"/>
    <s v="WYDEQ BACT Requirement"/>
  </r>
  <r>
    <s v="Permitted Sources"/>
    <x v="41"/>
    <s v="Dehydrator"/>
    <s v="total gas production"/>
    <n v="1.1819230782054186"/>
    <n v="1.1819230782054186"/>
    <n v="1.1819230782054186"/>
    <n v="1.1819230782054186"/>
    <n v="1.1819230782054186"/>
    <n v="1.1819230782054186"/>
    <n v="1.1819230782054186"/>
    <n v="1.1819230782054186"/>
    <s v="WYDEQ BACT Requirement"/>
  </r>
  <r>
    <s v="Permitted Sources"/>
    <x v="42"/>
    <s v="Natural Gas Processing Facilities, Pump Seals"/>
    <s v="total gas production"/>
    <n v="1.1819230782054186"/>
    <n v="1.1819230782054186"/>
    <n v="1.1819230782054186"/>
    <n v="1.1819230782054186"/>
    <n v="1.1819230782054186"/>
    <n v="1.1819230782054186"/>
    <n v="1.1819230782054186"/>
    <n v="1.1819230782054186"/>
    <m/>
  </r>
  <r>
    <s v="Permitted Sources"/>
    <x v="43"/>
    <s v="Process Heaters"/>
    <s v="total gas production"/>
    <n v="1.1819230782054186"/>
    <n v="1.1819230782054186"/>
    <n v="1.1819230782054186"/>
    <n v="1.1819230782054186"/>
    <n v="1.1819230782054186"/>
    <n v="1.1819230782054186"/>
    <n v="1.1819230782054186"/>
    <n v="1.1819230782054186"/>
    <m/>
  </r>
  <r>
    <s v="Permitted Sources"/>
    <x v="44"/>
    <s v="Process Heaters"/>
    <s v="total gas production"/>
    <n v="1.1819230782054186"/>
    <n v="1.1819230782054186"/>
    <n v="1.1819230782054186"/>
    <n v="1.1819230782054186"/>
    <n v="1.1819230782054186"/>
    <n v="1.1819230782054186"/>
    <n v="1.1819230782054186"/>
    <n v="1.1819230782054186"/>
    <m/>
  </r>
  <r>
    <s v="Permitted Sources"/>
    <x v="45"/>
    <s v="Process Heaters"/>
    <s v="total gas production"/>
    <n v="1.1819230782054186"/>
    <n v="1.1819230782054186"/>
    <n v="1.1819230782054186"/>
    <n v="1.1819230782054186"/>
    <n v="1.1819230782054186"/>
    <n v="1.1819230782054186"/>
    <n v="1.1819230782054186"/>
    <n v="1.1819230782054186"/>
    <m/>
  </r>
  <r>
    <s v="Permitted Sources"/>
    <x v="46"/>
    <s v="Permitted Tank Losses"/>
    <s v="total gas production"/>
    <n v="1.1819230782054186"/>
    <n v="1.1819230782054186"/>
    <n v="1.1819230782054186"/>
    <n v="1.1819230782054186"/>
    <n v="1.1819230782054186"/>
    <n v="1.1819230782054186"/>
    <n v="1.1819230782054186"/>
    <n v="1.1819230782054186"/>
    <m/>
  </r>
  <r>
    <s v="Permitted Sources"/>
    <x v="47"/>
    <s v="Permitted Tank Losses"/>
    <s v="total gas production"/>
    <n v="1.1819230782054186"/>
    <n v="1.1819230782054186"/>
    <n v="1.1819230782054186"/>
    <n v="1.1819230782054186"/>
    <n v="1.1819230782054186"/>
    <n v="1.1819230782054186"/>
    <n v="1.1819230782054186"/>
    <n v="1.1819230782054186"/>
    <m/>
  </r>
  <r>
    <s v="Permitted Sources"/>
    <x v="48"/>
    <s v="Oil Production, Processing Operations: Not Classified"/>
    <s v="total gas production"/>
    <n v="1.1819230782054186"/>
    <n v="1.1819230782054186"/>
    <n v="1.1819230782054186"/>
    <n v="1.1819230782054186"/>
    <n v="1.1819230782054186"/>
    <n v="1.1819230782054186"/>
    <n v="1.1819230782054186"/>
    <n v="1.1819230782054186"/>
    <m/>
  </r>
  <r>
    <s v="Permitted Sources"/>
    <x v="49"/>
    <s v="Natural Gas Production, Other Not Classified"/>
    <s v="total gas production"/>
    <n v="1.1819230782054186"/>
    <n v="1.1819230782054186"/>
    <n v="1.1819230782054186"/>
    <n v="1.1819230782054186"/>
    <n v="1.1819230782054186"/>
    <n v="1.1819230782054186"/>
    <n v="1.1819230782054186"/>
    <n v="1.1819230782054186"/>
    <m/>
  </r>
  <r>
    <s v="Permitted Sources"/>
    <x v="50"/>
    <s v="Process Heaters"/>
    <s v="total gas production"/>
    <n v="1.1819230782054186"/>
    <n v="1.1819230782054186"/>
    <n v="1.1819230782054186"/>
    <n v="1.1819230782054186"/>
    <n v="1.1819230782054186"/>
    <n v="1.1819230782054186"/>
    <n v="1.1819230782054186"/>
    <n v="1.1819230782054186"/>
    <m/>
  </r>
  <r>
    <s v="Permitted Sources"/>
    <x v="51"/>
    <s v="Natural Gas Production, All Equipt Leak Fugitives"/>
    <s v="total gas production"/>
    <n v="1.1819230782054186"/>
    <n v="1.1819230782054186"/>
    <n v="1.1819230782054186"/>
    <n v="1.1819230782054186"/>
    <n v="1.1819230782054186"/>
    <n v="1.1819230782054186"/>
    <n v="1.1819230782054186"/>
    <n v="1.1819230782054186"/>
    <m/>
  </r>
  <r>
    <s v="Permitted Sources"/>
    <x v="52"/>
    <s v="Dehydrator"/>
    <s v="total gas production"/>
    <n v="1.1819230782054186"/>
    <n v="1.1819230782054186"/>
    <n v="1.1819230782054186"/>
    <n v="1.1819230782054186"/>
    <n v="1.1819230782054186"/>
    <n v="1.1819230782054186"/>
    <n v="1.1819230782054186"/>
    <n v="1.1819230782054186"/>
    <s v="WYDEQ BACT Requirement"/>
  </r>
  <r>
    <s v="Permitted Sources"/>
    <x v="53"/>
    <s v="Dehydrator"/>
    <s v="total gas production"/>
    <n v="1.1819230782054186"/>
    <n v="1.1819230782054186"/>
    <n v="1.1819230782054186"/>
    <n v="1.1819230782054186"/>
    <n v="1.1819230782054186"/>
    <n v="1.1819230782054186"/>
    <n v="1.1819230782054186"/>
    <n v="1.1819230782054186"/>
    <s v="WYDEQ BACT Requirement"/>
  </r>
  <r>
    <s v="Permitted Sources"/>
    <x v="54"/>
    <s v="Natural Gas Production, Other Not Classified"/>
    <s v="total gas production"/>
    <n v="1.1819230782054186"/>
    <n v="1.1819230782054186"/>
    <n v="1.1819230782054186"/>
    <n v="1.1819230782054186"/>
    <n v="1.1819230782054186"/>
    <n v="1.1819230782054186"/>
    <n v="1.1819230782054186"/>
    <n v="1.1819230782054186"/>
    <m/>
  </r>
  <r>
    <s v="Permitted Sources"/>
    <x v="55"/>
    <s v="Dehydrator"/>
    <s v="total gas production"/>
    <n v="1.1819230782054186"/>
    <n v="1.1819230782054186"/>
    <n v="1.1819230782054186"/>
    <n v="1.1819230782054186"/>
    <n v="1.1819230782054186"/>
    <n v="1.1819230782054186"/>
    <n v="1.1819230782054186"/>
    <n v="1.1819230782054186"/>
    <s v="WYDEQ BACT Requirement"/>
  </r>
  <r>
    <s v="Permitted Sources"/>
    <x v="56"/>
    <s v="Permitted Tank Losses"/>
    <s v="total gas production"/>
    <n v="1.1819230782054186"/>
    <n v="1.1819230782054186"/>
    <n v="1.1819230782054186"/>
    <n v="1.1819230782054186"/>
    <n v="1.1819230782054186"/>
    <n v="1.1819230782054186"/>
    <n v="1.1819230782054186"/>
    <n v="1.1819230782054186"/>
    <m/>
  </r>
  <r>
    <s v="Permitted Sources"/>
    <x v="57"/>
    <s v="Natural Gas Production, Other Not Classified"/>
    <s v="total gas production"/>
    <n v="1.1819230782054186"/>
    <n v="1.1819230782054186"/>
    <n v="1.1819230782054186"/>
    <n v="1.1819230782054186"/>
    <n v="1.1819230782054186"/>
    <n v="1.1819230782054186"/>
    <n v="1.1819230782054186"/>
    <n v="1.1819230782054186"/>
    <m/>
  </r>
  <r>
    <s v="Permitted Sources"/>
    <x v="58"/>
    <s v="Permitted Tank Losses"/>
    <s v="total gas production"/>
    <n v="1.1819230782054186"/>
    <n v="1.1819230782054186"/>
    <n v="1.1819230782054186"/>
    <n v="1.1819230782054186"/>
    <n v="1.1819230782054186"/>
    <n v="1.1819230782054186"/>
    <n v="1.1819230782054186"/>
    <n v="1.1819230782054186"/>
    <m/>
  </r>
  <r>
    <s v="Permitted Sources"/>
    <x v="59"/>
    <s v="Permitted Tank Losses"/>
    <s v="total gas production"/>
    <n v="1.1819230782054186"/>
    <n v="1.1819230782054186"/>
    <n v="1.1819230782054186"/>
    <n v="1.1819230782054186"/>
    <n v="1.1819230782054186"/>
    <n v="1.1819230782054186"/>
    <n v="1.1819230782054186"/>
    <n v="1.1819230782054186"/>
    <m/>
  </r>
</pivotCacheRecords>
</file>

<file path=xl/pivotCache/pivotCacheRecords2.xml><?xml version="1.0" encoding="utf-8"?>
<pivotCacheRecords xmlns="http://schemas.openxmlformats.org/spreadsheetml/2006/main" xmlns:r="http://schemas.openxmlformats.org/officeDocument/2006/relationships" count="1337">
  <r>
    <s v="WYDEQ Permitted Sources"/>
    <n v="56023"/>
    <x v="0"/>
    <n v="20200202"/>
    <x v="0"/>
    <n v="0"/>
    <n v="0"/>
    <n v="0"/>
    <n v="0"/>
    <n v="0"/>
  </r>
  <r>
    <s v="WYDEQ Permitted Sources"/>
    <n v="56023"/>
    <x v="0"/>
    <n v="20200202"/>
    <x v="0"/>
    <n v="0"/>
    <n v="0"/>
    <n v="0"/>
    <n v="0"/>
    <n v="0"/>
  </r>
  <r>
    <s v="WYDEQ Permitted Sources"/>
    <n v="56023"/>
    <x v="0"/>
    <n v="20200202"/>
    <x v="0"/>
    <n v="0"/>
    <n v="0"/>
    <n v="0"/>
    <n v="0"/>
    <n v="0"/>
  </r>
  <r>
    <s v="WYDEQ Permitted Sources"/>
    <n v="56023"/>
    <x v="0"/>
    <n v="20200202"/>
    <x v="0"/>
    <n v="0"/>
    <n v="0"/>
    <n v="0"/>
    <n v="0"/>
    <n v="0"/>
  </r>
  <r>
    <s v="WYDEQ Permitted Sources"/>
    <n v="56023"/>
    <x v="0"/>
    <n v="20200253"/>
    <x v="0"/>
    <n v="7.125206349473566"/>
    <n v="5.2081504947423508E-2"/>
    <n v="0.99639244300303542"/>
    <n v="0"/>
    <n v="3.5352880532170623E-2"/>
  </r>
  <r>
    <s v="WYDEQ Permitted Sources"/>
    <n v="56023"/>
    <x v="0"/>
    <n v="20200253"/>
    <x v="0"/>
    <n v="13.359761905262935"/>
    <n v="1.4053739430257136E-2"/>
    <n v="5.4801584365166933"/>
    <n v="0"/>
    <n v="9.5396661753476292E-3"/>
  </r>
  <r>
    <s v="WYDEQ Permitted Sources"/>
    <n v="56023"/>
    <x v="0"/>
    <n v="20200202"/>
    <x v="0"/>
    <n v="0"/>
    <n v="0"/>
    <n v="0"/>
    <n v="0"/>
    <n v="0"/>
  </r>
  <r>
    <s v="WYDEQ Permitted Sources"/>
    <n v="56037"/>
    <x v="1"/>
    <n v="20200202"/>
    <x v="0"/>
    <n v="0"/>
    <n v="2.0682225690323479"/>
    <n v="0"/>
    <n v="0"/>
    <n v="0"/>
  </r>
  <r>
    <s v="WYDEQ Permitted Sources"/>
    <n v="56037"/>
    <x v="1"/>
    <n v="20200202"/>
    <x v="0"/>
    <n v="0"/>
    <n v="0"/>
    <n v="0"/>
    <n v="0"/>
    <n v="0"/>
  </r>
  <r>
    <s v="WYDEQ Permitted Sources"/>
    <n v="56037"/>
    <x v="1"/>
    <n v="20200254"/>
    <x v="0"/>
    <n v="17.813015873683913"/>
    <n v="3.974482414230986"/>
    <n v="6.4765508795197304"/>
    <n v="0"/>
    <n v="0.34821335779657564"/>
  </r>
  <r>
    <s v="WYDEQ Permitted Sources"/>
    <n v="56037"/>
    <x v="1"/>
    <n v="20200202"/>
    <x v="0"/>
    <n v="5.343904762105173"/>
    <n v="0"/>
    <n v="5.978354658018211"/>
    <n v="0"/>
    <n v="0"/>
  </r>
  <r>
    <s v="WYDEQ Permitted Sources"/>
    <n v="56037"/>
    <x v="1"/>
    <n v="20200202"/>
    <x v="0"/>
    <n v="0"/>
    <n v="0"/>
    <n v="0"/>
    <n v="0"/>
    <n v="0"/>
  </r>
  <r>
    <s v="WYDEQ Permitted Sources"/>
    <n v="56037"/>
    <x v="1"/>
    <n v="20200202"/>
    <x v="0"/>
    <n v="0"/>
    <n v="0"/>
    <n v="0"/>
    <n v="0"/>
    <n v="0"/>
  </r>
  <r>
    <s v="WYDEQ Permitted Sources"/>
    <n v="56037"/>
    <x v="1"/>
    <n v="20200202"/>
    <x v="0"/>
    <n v="0"/>
    <n v="0"/>
    <n v="9.9639244300303531"/>
    <n v="0"/>
    <n v="0"/>
  </r>
  <r>
    <s v="WYDEQ Permitted Sources"/>
    <n v="56037"/>
    <x v="1"/>
    <n v="20200202"/>
    <x v="0"/>
    <n v="0"/>
    <n v="0"/>
    <n v="65.761901238200323"/>
    <n v="0"/>
    <n v="0"/>
  </r>
  <r>
    <s v="WYDEQ Permitted Sources"/>
    <n v="56037"/>
    <x v="1"/>
    <n v="20200253"/>
    <x v="0"/>
    <n v="211.08423810315441"/>
    <n v="1.6170067250342919"/>
    <n v="29.891773290091059"/>
    <n v="0"/>
    <n v="1.0976227669988214"/>
  </r>
  <r>
    <s v="WYDEQ Permitted Sources"/>
    <n v="56037"/>
    <x v="1"/>
    <n v="20200253"/>
    <x v="0"/>
    <n v="35.180706350525732"/>
    <n v="0.24800716641630247"/>
    <n v="32.880950619100162"/>
    <n v="0"/>
    <n v="0.16834705015319348"/>
  </r>
  <r>
    <s v="WYDEQ Permitted Sources"/>
    <n v="56037"/>
    <x v="1"/>
    <n v="20200253"/>
    <x v="0"/>
    <n v="21.598281746841742"/>
    <n v="0.21907299700106714"/>
    <n v="40.353893941622928"/>
    <n v="0"/>
    <n v="0.14870656096865423"/>
  </r>
  <r>
    <s v="WYDEQ Permitted Sources"/>
    <n v="56037"/>
    <x v="1"/>
    <n v="20200254"/>
    <x v="0"/>
    <n v="6.6798809526314677"/>
    <n v="2.2113413764087828"/>
    <n v="29.393577068589547"/>
    <n v="0"/>
    <n v="0.19374059957006828"/>
  </r>
  <r>
    <s v="WYDEQ Permitted Sources"/>
    <n v="56037"/>
    <x v="1"/>
    <n v="20200202"/>
    <x v="0"/>
    <n v="0"/>
    <n v="0"/>
    <n v="0"/>
    <n v="0"/>
    <n v="0"/>
  </r>
  <r>
    <s v="WYDEQ Permitted Sources"/>
    <n v="56037"/>
    <x v="1"/>
    <n v="20200202"/>
    <x v="0"/>
    <n v="0"/>
    <n v="0.82728902761293932"/>
    <n v="0"/>
    <n v="0"/>
    <n v="0"/>
  </r>
  <r>
    <s v="WYDEQ Permitted Sources"/>
    <n v="56037"/>
    <x v="1"/>
    <n v="20200202"/>
    <x v="0"/>
    <n v="0"/>
    <n v="0"/>
    <n v="0"/>
    <n v="0"/>
    <n v="0"/>
  </r>
  <r>
    <s v="WYDEQ Permitted Sources"/>
    <n v="56037"/>
    <x v="1"/>
    <n v="20200202"/>
    <x v="0"/>
    <n v="0"/>
    <n v="2.8955115966452876E-2"/>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10341112845161742"/>
    <n v="0"/>
    <n v="0"/>
    <n v="0"/>
  </r>
  <r>
    <s v="WYDEQ Permitted Sources"/>
    <n v="56037"/>
    <x v="1"/>
    <n v="20200202"/>
    <x v="0"/>
    <n v="0"/>
    <n v="0"/>
    <n v="0"/>
    <n v="0"/>
    <n v="0"/>
  </r>
  <r>
    <s v="WYDEQ Permitted Sources"/>
    <n v="56037"/>
    <x v="1"/>
    <n v="20200202"/>
    <x v="0"/>
    <n v="0"/>
    <n v="0"/>
    <n v="0"/>
    <n v="0"/>
    <n v="0"/>
  </r>
  <r>
    <s v="WYDEQ Permitted Sources"/>
    <n v="56037"/>
    <x v="1"/>
    <n v="20200253"/>
    <x v="0"/>
    <n v="2.6719523810525865"/>
    <n v="3.5547693853003333E-2"/>
    <n v="2.9891773290091055"/>
    <n v="0"/>
    <n v="2.4129743855291055E-2"/>
  </r>
  <r>
    <s v="WYDEQ Permitted Sources"/>
    <n v="56037"/>
    <x v="1"/>
    <n v="20200253"/>
    <x v="0"/>
    <n v="3.562603174736783"/>
    <n v="4.9601433283260478E-2"/>
    <n v="5.978354658018211"/>
    <n v="0"/>
    <n v="3.3669410030638683E-2"/>
  </r>
  <r>
    <s v="WYDEQ Permitted Sources"/>
    <n v="56037"/>
    <x v="1"/>
    <n v="20200254"/>
    <x v="0"/>
    <n v="0.17813015873683913"/>
    <n v="0.19443985276917761"/>
    <n v="4.981962215015176E-2"/>
    <n v="0"/>
    <n v="1.7035313524044741E-2"/>
  </r>
  <r>
    <s v="WYDEQ Permitted Sources"/>
    <n v="56037"/>
    <x v="1"/>
    <n v="20200254"/>
    <x v="0"/>
    <n v="0.44532539684209788"/>
    <n v="0.19443985276917761"/>
    <n v="0.99639244300303542"/>
    <n v="0"/>
    <n v="1.7035313524044741E-2"/>
  </r>
  <r>
    <s v="WYDEQ Permitted Sources"/>
    <n v="56037"/>
    <x v="1"/>
    <n v="20200254"/>
    <x v="0"/>
    <n v="0.89065079368419575"/>
    <n v="0.33285466321503288"/>
    <n v="0.99639244300303542"/>
    <n v="0"/>
    <n v="2.9162146880144395E-2"/>
  </r>
  <r>
    <s v="WYDEQ Permitted Sources"/>
    <n v="56037"/>
    <x v="1"/>
    <n v="20200254"/>
    <x v="0"/>
    <n v="1.2023785714736643"/>
    <n v="0.34603702611463816"/>
    <n v="1.1458513094534908"/>
    <n v="0"/>
    <n v="3.0317083390249116E-2"/>
  </r>
  <r>
    <s v="WYDEQ Permitted Sources"/>
    <n v="56037"/>
    <x v="1"/>
    <n v="20200254"/>
    <x v="0"/>
    <n v="0.89065079368419575"/>
    <n v="0.31308111886562501"/>
    <n v="0.99639244300303542"/>
    <n v="0"/>
    <n v="2.7429742114987301E-2"/>
  </r>
  <r>
    <s v="WYDEQ Permitted Sources"/>
    <n v="56037"/>
    <x v="1"/>
    <n v="20200254"/>
    <x v="0"/>
    <n v="0.89065079368419575"/>
    <n v="0.34603702611463816"/>
    <n v="1.4945886645045527"/>
    <n v="0"/>
    <n v="3.0317083390249119E-2"/>
  </r>
  <r>
    <s v="WYDEQ Permitted Sources"/>
    <n v="56037"/>
    <x v="1"/>
    <n v="20200254"/>
    <x v="0"/>
    <n v="1.7813015873683915"/>
    <n v="0.55695483250832245"/>
    <n v="2.9891773290091055"/>
    <n v="0"/>
    <n v="4.8796067551924775E-2"/>
  </r>
  <r>
    <s v="WYDEQ Permitted Sources"/>
    <n v="56037"/>
    <x v="1"/>
    <n v="20200254"/>
    <x v="0"/>
    <n v="1.7813015873683915"/>
    <n v="0.56025042323322383"/>
    <n v="2.9891773290091055"/>
    <n v="0"/>
    <n v="4.9084801679450972E-2"/>
  </r>
  <r>
    <s v="WYDEQ Permitted Sources"/>
    <n v="56037"/>
    <x v="1"/>
    <n v="20200254"/>
    <x v="0"/>
    <n v="2.2266269842104891"/>
    <n v="0.66900491715496713"/>
    <n v="3.4873735505106231"/>
    <n v="0"/>
    <n v="5.8613027887814959E-2"/>
  </r>
  <r>
    <s v="WYDEQ Permitted Sources"/>
    <n v="56037"/>
    <x v="1"/>
    <n v="20200254"/>
    <x v="0"/>
    <n v="2.2266269842104891"/>
    <n v="0.66900491715496713"/>
    <n v="3.4873735505106231"/>
    <n v="0"/>
    <n v="5.8613027887814959E-2"/>
  </r>
  <r>
    <s v="WYDEQ Permitted Sources"/>
    <n v="56037"/>
    <x v="1"/>
    <n v="20200254"/>
    <x v="0"/>
    <n v="0.89065079368419575"/>
    <n v="0.13841481044585527"/>
    <n v="0.99639244300303542"/>
    <n v="0"/>
    <n v="1.2126833356099648E-2"/>
  </r>
  <r>
    <s v="WYDEQ Permitted Sources"/>
    <n v="56037"/>
    <x v="1"/>
    <n v="20200254"/>
    <x v="0"/>
    <n v="8.0158571431577599"/>
    <n v="1.2457332940126971"/>
    <n v="8.967531987027316"/>
    <n v="0"/>
    <n v="0.10914150020489682"/>
  </r>
  <r>
    <s v="WYDEQ Permitted Sources"/>
    <n v="56037"/>
    <x v="1"/>
    <n v="20200254"/>
    <x v="0"/>
    <n v="4.4532539684209782"/>
    <n v="0.69207405222927609"/>
    <n v="4.9819622150151766"/>
    <n v="0"/>
    <n v="6.0634166780498232E-2"/>
  </r>
  <r>
    <s v="WYDEQ Permitted Sources"/>
    <n v="56037"/>
    <x v="1"/>
    <n v="20200254"/>
    <x v="0"/>
    <n v="0.44532539684209788"/>
    <n v="0.14171040117075659"/>
    <n v="0.99639244300303542"/>
    <n v="0"/>
    <n v="1.2415567483625831E-2"/>
  </r>
  <r>
    <s v="WYDEQ Permitted Sources"/>
    <n v="56037"/>
    <x v="1"/>
    <n v="20200254"/>
    <x v="0"/>
    <n v="21.375619048420692"/>
    <n v="6.9207405222927614"/>
    <n v="35.870127948109271"/>
    <n v="0"/>
    <n v="0.60634166780498233"/>
  </r>
  <r>
    <s v="WYDEQ Permitted Sources"/>
    <n v="56037"/>
    <x v="1"/>
    <n v="20200254"/>
    <x v="0"/>
    <n v="1.3359761905262932"/>
    <n v="0.18784867131937494"/>
    <n v="1.4945886645045527"/>
    <n v="0"/>
    <n v="1.6457845268992379E-2"/>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4"/>
    <x v="0"/>
    <n v="4.0079285715788808"/>
    <n v="1.3676701508340461"/>
    <n v="4.4837659935136589"/>
    <n v="0"/>
    <n v="0.1198246629233656"/>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3"/>
    <x v="0"/>
    <n v="1.7813015873683915"/>
    <n v="1.405373943025714E-2"/>
    <n v="0.49819622150151771"/>
    <n v="0"/>
    <n v="9.5396661753476292E-3"/>
  </r>
  <r>
    <s v="WYDEQ Permitted Sources"/>
    <n v="56037"/>
    <x v="1"/>
    <n v="20200253"/>
    <x v="0"/>
    <n v="1.7813015873683915"/>
    <n v="2.7280788305793262E-2"/>
    <n v="1.9927848860060708"/>
    <n v="0"/>
    <n v="1.8518175516851278E-2"/>
  </r>
  <r>
    <s v="WYDEQ Permitted Sources"/>
    <n v="56037"/>
    <x v="1"/>
    <n v="20200253"/>
    <x v="0"/>
    <n v="1.7813015873683915"/>
    <n v="1.405373943025714E-2"/>
    <n v="0.49819622150151771"/>
    <n v="0"/>
    <n v="9.5396661753476292E-3"/>
  </r>
  <r>
    <s v="WYDEQ Permitted Sources"/>
    <n v="56037"/>
    <x v="1"/>
    <n v="20200254"/>
    <x v="0"/>
    <n v="12.469111111578737"/>
    <n v="5.5365924178342079"/>
    <n v="5.978354658018211"/>
    <n v="0"/>
    <n v="0.48507333424398574"/>
  </r>
  <r>
    <s v="WYDEQ Permitted Sources"/>
    <n v="56037"/>
    <x v="1"/>
    <n v="20200254"/>
    <x v="0"/>
    <n v="24.938222223157474"/>
    <n v="11.883900153994142"/>
    <n v="11.956709316036422"/>
    <n v="0"/>
    <n v="1.0411752638594127"/>
  </r>
  <r>
    <s v="WYDEQ Permitted Sources"/>
    <n v="56037"/>
    <x v="1"/>
    <n v="20200254"/>
    <x v="0"/>
    <n v="16.477039683157621"/>
    <n v="5.5365924178342105"/>
    <n v="36.86652039111231"/>
    <n v="0"/>
    <n v="0.48507333424398608"/>
  </r>
  <r>
    <s v="WYDEQ Permitted Sources"/>
    <n v="56037"/>
    <x v="1"/>
    <n v="20200202"/>
    <x v="0"/>
    <n v="0"/>
    <n v="1.8614003121291134"/>
    <n v="0"/>
    <n v="0"/>
    <n v="0"/>
  </r>
  <r>
    <s v="WYDEQ Permitted Sources"/>
    <n v="56037"/>
    <x v="1"/>
    <n v="20200202"/>
    <x v="0"/>
    <n v="0"/>
    <n v="0"/>
    <n v="0"/>
    <n v="0"/>
    <n v="0"/>
  </r>
  <r>
    <s v="WYDEQ Permitted Sources"/>
    <n v="56037"/>
    <x v="1"/>
    <n v="20200202"/>
    <x v="0"/>
    <n v="0"/>
    <n v="0"/>
    <n v="0"/>
    <n v="0"/>
    <n v="0"/>
  </r>
  <r>
    <s v="WYDEQ Permitted Sources"/>
    <n v="56037"/>
    <x v="1"/>
    <n v="20200253"/>
    <x v="0"/>
    <n v="10.999537301999815"/>
    <n v="8.4322436581542815E-2"/>
    <n v="1.7935063974054639"/>
    <n v="0"/>
    <n v="5.7237997052085779E-2"/>
  </r>
  <r>
    <s v="WYDEQ Permitted Sources"/>
    <n v="56037"/>
    <x v="1"/>
    <n v="20200254"/>
    <x v="0"/>
    <n v="6.9916087304209364"/>
    <n v="1.3182362899605262"/>
    <n v="1.1956709316036425"/>
    <n v="0"/>
    <n v="0.11549365101047285"/>
  </r>
  <r>
    <s v="WYDEQ Permitted Sources"/>
    <n v="56037"/>
    <x v="1"/>
    <n v="20200253"/>
    <x v="0"/>
    <n v="207.52163492841763"/>
    <n v="1.5872458650643348"/>
    <n v="29.891773290091059"/>
    <n v="0"/>
    <n v="1.0774211209804379"/>
  </r>
  <r>
    <s v="WYDEQ Permitted Sources"/>
    <n v="56037"/>
    <x v="1"/>
    <n v="20200254"/>
    <x v="0"/>
    <n v="25.828873016841673"/>
    <n v="4.3534753475946362"/>
    <n v="31.884558176097133"/>
    <n v="0"/>
    <n v="0.38141778246208641"/>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3"/>
    <x v="0"/>
    <n v="44.131746827051899"/>
    <n v="0.90174504009810375"/>
    <n v="43.193612404181572"/>
    <n v="0"/>
    <n v="0.15768507031015788"/>
  </r>
  <r>
    <s v="WYDEQ Permitted Sources"/>
    <n v="56037"/>
    <x v="1"/>
    <n v="20200253"/>
    <x v="0"/>
    <n v="39.455830160209864"/>
    <n v="0.45500896518711653"/>
    <n v="2.4411614853574366"/>
    <n v="0"/>
    <n v="0.1256991307810511"/>
  </r>
  <r>
    <s v="WYDEQ Permitted Sources"/>
    <n v="56037"/>
    <x v="1"/>
    <n v="20200253"/>
    <x v="0"/>
    <n v="14.134628095768186"/>
    <n v="0.10829646266845205"/>
    <n v="15.095345511495985"/>
    <n v="0"/>
    <n v="7.3511545233561126E-2"/>
  </r>
  <r>
    <s v="WYDEQ Permitted Sources"/>
    <n v="56037"/>
    <x v="1"/>
    <n v="20200254"/>
    <x v="0"/>
    <n v="4.0079285715788808"/>
    <n v="1.3182362899605264"/>
    <n v="8.9675319870273178"/>
    <n v="0"/>
    <n v="0.11549365101047286"/>
  </r>
  <r>
    <s v="WYDEQ Permitted Sources"/>
    <n v="56037"/>
    <x v="1"/>
    <n v="20200254"/>
    <x v="0"/>
    <n v="22.26626984210489"/>
    <n v="4.1364451380646958"/>
    <n v="2.4909811075075883"/>
    <n v="0"/>
    <n v="0.43310119128927305"/>
  </r>
  <r>
    <s v="WYDEQ Permitted Sources"/>
    <n v="56037"/>
    <x v="1"/>
    <n v="20200254"/>
    <x v="0"/>
    <n v="0.80158571431577619"/>
    <n v="4.3238150310705254"/>
    <n v="8.8180731205768623"/>
    <n v="0"/>
    <n v="0.378819175314351"/>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433.74693652420336"/>
    <n v="0"/>
    <n v="26.902595961081957"/>
    <n v="0"/>
    <n v="0"/>
  </r>
  <r>
    <s v="WYDEQ Permitted Sources"/>
    <n v="56037"/>
    <x v="1"/>
    <n v="20200202"/>
    <x v="0"/>
    <n v="0"/>
    <n v="0"/>
    <n v="0"/>
    <n v="0"/>
    <n v="0"/>
  </r>
  <r>
    <s v="WYDEQ Permitted Sources"/>
    <n v="56037"/>
    <x v="1"/>
    <n v="20200202"/>
    <x v="0"/>
    <n v="0"/>
    <n v="0"/>
    <n v="0"/>
    <n v="0"/>
    <n v="0"/>
  </r>
  <r>
    <s v="WYDEQ Permitted Sources"/>
    <n v="56037"/>
    <x v="1"/>
    <n v="20200202"/>
    <x v="0"/>
    <n v="0"/>
    <n v="4.7569119087743994"/>
    <n v="0"/>
    <n v="0"/>
    <n v="0"/>
  </r>
  <r>
    <s v="WYDEQ Permitted Sources"/>
    <n v="56037"/>
    <x v="1"/>
    <n v="20200202"/>
    <x v="0"/>
    <n v="0"/>
    <n v="0"/>
    <n v="0"/>
    <n v="0"/>
    <n v="0"/>
  </r>
  <r>
    <s v="WYDEQ Permitted Sources"/>
    <n v="56037"/>
    <x v="1"/>
    <n v="20200202"/>
    <x v="0"/>
    <n v="0"/>
    <n v="0"/>
    <n v="0"/>
    <n v="0"/>
    <n v="0"/>
  </r>
  <r>
    <s v="WYDEQ Permitted Sources"/>
    <n v="56037"/>
    <x v="1"/>
    <n v="20200253"/>
    <x v="0"/>
    <n v="57.001650795788528"/>
    <n v="0.35961039130363848"/>
    <n v="19.927848860060706"/>
    <n v="0"/>
    <n v="0.24410322272213053"/>
  </r>
  <r>
    <s v="WYDEQ Permitted Sources"/>
    <n v="56037"/>
    <x v="1"/>
    <n v="20200253"/>
    <x v="0"/>
    <n v="5.343904762105173"/>
    <n v="0.41364451380646966"/>
    <n v="9.9639244300303531"/>
    <n v="0"/>
    <n v="2.5252057522979009E-2"/>
  </r>
  <r>
    <s v="WYDEQ Permitted Sources"/>
    <n v="56037"/>
    <x v="1"/>
    <n v="20200253"/>
    <x v="0"/>
    <n v="9.7080936511577338"/>
    <n v="7.4402149924890748E-2"/>
    <n v="1.3949494202042496"/>
    <n v="0"/>
    <n v="5.0504115045958038E-2"/>
  </r>
  <r>
    <s v="WYDEQ Permitted Sources"/>
    <n v="56037"/>
    <x v="1"/>
    <n v="20200253"/>
    <x v="0"/>
    <n v="33.221274604420501"/>
    <n v="0.15541782428754952"/>
    <n v="2.092424130306374"/>
    <n v="0"/>
    <n v="0.10549748476266788"/>
  </r>
  <r>
    <s v="WYDEQ Permitted Sources"/>
    <n v="56037"/>
    <x v="1"/>
    <n v="20200253"/>
    <x v="0"/>
    <n v="24.938222223157474"/>
    <n v="0.11656336821566209"/>
    <n v="1.5444082866547046"/>
    <n v="0"/>
    <n v="7.91231135720009E-2"/>
  </r>
  <r>
    <s v="WYDEQ Permitted Sources"/>
    <n v="56037"/>
    <x v="1"/>
    <n v="20200253"/>
    <x v="0"/>
    <n v="53.082787303578066"/>
    <n v="0.27942140749570077"/>
    <n v="51.961865902608288"/>
    <n v="0"/>
    <n v="0.18967100983926463"/>
  </r>
  <r>
    <s v="WYDEQ Permitted Sources"/>
    <n v="56037"/>
    <x v="1"/>
    <n v="20200253"/>
    <x v="0"/>
    <n v="80.069506352209189"/>
    <n v="0.42161218290771396"/>
    <n v="78.416085264338875"/>
    <n v="0"/>
    <n v="0.28618998526042883"/>
  </r>
  <r>
    <s v="WYDEQ Permitted Sources"/>
    <n v="56037"/>
    <x v="1"/>
    <n v="20200253"/>
    <x v="0"/>
    <n v="23.201453175473297"/>
    <n v="0.12235020209870918"/>
    <n v="1.5942279088048563"/>
    <n v="0"/>
    <n v="8.3051211408908768E-2"/>
  </r>
  <r>
    <s v="WYDEQ Permitted Sources"/>
    <n v="56037"/>
    <x v="1"/>
    <n v="20200254"/>
    <x v="0"/>
    <n v="1.7813015873683915"/>
    <n v="0.18125748986957232"/>
    <n v="2.9891773290091055"/>
    <n v="0"/>
    <n v="1.5880377013940017E-2"/>
  </r>
  <r>
    <s v="WYDEQ Permitted Sources"/>
    <n v="56037"/>
    <x v="1"/>
    <n v="20200254"/>
    <x v="0"/>
    <n v="1.7813015873683915"/>
    <n v="0.23398694146799337"/>
    <n v="2.9891773290091055"/>
    <n v="0"/>
    <n v="2.0500123054358929E-2"/>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2.0682225690323479"/>
    <n v="0"/>
    <n v="0"/>
    <n v="0"/>
  </r>
  <r>
    <s v="WYDEQ Permitted Sources"/>
    <n v="56037"/>
    <x v="1"/>
    <n v="20200254"/>
    <x v="0"/>
    <n v="6.2345555557893686"/>
    <n v="2.0682225690323479"/>
    <n v="13.949494202042493"/>
    <n v="0"/>
    <n v="0.18276870272407322"/>
  </r>
  <r>
    <s v="WYDEQ Permitted Sources"/>
    <n v="56037"/>
    <x v="1"/>
    <n v="20200202"/>
    <x v="0"/>
    <n v="0"/>
    <n v="0.62046677070970424"/>
    <n v="0"/>
    <n v="0"/>
    <n v="0"/>
  </r>
  <r>
    <s v="WYDEQ Permitted Sources"/>
    <n v="56037"/>
    <x v="1"/>
    <n v="20200202"/>
    <x v="0"/>
    <n v="0"/>
    <n v="0"/>
    <n v="0"/>
    <n v="0"/>
    <n v="0"/>
  </r>
  <r>
    <s v="WYDEQ Permitted Sources"/>
    <n v="56037"/>
    <x v="1"/>
    <n v="20200202"/>
    <x v="0"/>
    <n v="0"/>
    <n v="0"/>
    <n v="0"/>
    <n v="0"/>
    <n v="0"/>
  </r>
  <r>
    <s v="WYDEQ Permitted Sources"/>
    <n v="56037"/>
    <x v="1"/>
    <n v="20200253"/>
    <x v="0"/>
    <n v="8.4611825399998555"/>
    <n v="0.14467084707617636"/>
    <n v="1.9927848860060708"/>
    <n v="0"/>
    <n v="9.8202445922696169E-2"/>
  </r>
  <r>
    <s v="WYDEQ Permitted Sources"/>
    <n v="56037"/>
    <x v="1"/>
    <n v="20200254"/>
    <x v="0"/>
    <n v="7.5705317463156616"/>
    <n v="2.6035166726720393"/>
    <n v="8.4693357655257984"/>
    <n v="0"/>
    <n v="0.22809996074568381"/>
  </r>
  <r>
    <s v="WYDEQ Permitted Sources"/>
    <n v="56037"/>
    <x v="1"/>
    <n v="20200254"/>
    <x v="0"/>
    <n v="1.3359761905262932"/>
    <n v="0.82728902761293932"/>
    <n v="2.9891773290091055"/>
    <n v="0"/>
    <n v="4.18664484912964E-2"/>
  </r>
  <r>
    <s v="WYDEQ Permitted Sources"/>
    <n v="56037"/>
    <x v="1"/>
    <n v="20200254"/>
    <x v="0"/>
    <n v="3.1172777778946843"/>
    <n v="1.0183375339945064"/>
    <n v="2.9891773290091055"/>
    <n v="0"/>
    <n v="8.9218845405590261E-2"/>
  </r>
  <r>
    <s v="WYDEQ Permitted Sources"/>
    <n v="56037"/>
    <x v="1"/>
    <n v="20200254"/>
    <x v="0"/>
    <n v="3.1172777778946843"/>
    <n v="0.87333154209884822"/>
    <n v="5.4801584365166933"/>
    <n v="0"/>
    <n v="7.6514543794438228E-2"/>
  </r>
  <r>
    <s v="WYDEQ Permitted Sources"/>
    <n v="56037"/>
    <x v="1"/>
    <n v="20200254"/>
    <x v="0"/>
    <n v="3.2063428572631048"/>
    <n v="0.74456012485164536"/>
    <n v="5.3805191922163909"/>
    <n v="0"/>
    <n v="4.7063662786767706E-2"/>
  </r>
  <r>
    <s v="WYDEQ Permitted Sources"/>
    <n v="56037"/>
    <x v="1"/>
    <n v="20200202"/>
    <x v="0"/>
    <n v="0"/>
    <n v="0"/>
    <n v="0"/>
    <n v="0"/>
    <n v="0"/>
  </r>
  <r>
    <s v="WYDEQ Permitted Sources"/>
    <n v="56037"/>
    <x v="1"/>
    <n v="20200202"/>
    <x v="0"/>
    <n v="0"/>
    <n v="0"/>
    <n v="0"/>
    <n v="0"/>
    <n v="0"/>
  </r>
  <r>
    <s v="WYDEQ Permitted Sources"/>
    <n v="56037"/>
    <x v="1"/>
    <n v="20200254"/>
    <x v="0"/>
    <n v="3.1172777778946843"/>
    <n v="1.6477953624506572"/>
    <n v="0.49819622150151771"/>
    <n v="0"/>
    <n v="0.14436706376309102"/>
  </r>
  <r>
    <s v="WYDEQ Permitted Sources"/>
    <n v="56037"/>
    <x v="1"/>
    <n v="20200253"/>
    <x v="0"/>
    <n v="15.096530952947116"/>
    <n v="9.5069413792915933E-2"/>
    <n v="2.092424130306374"/>
    <n v="0"/>
    <n v="6.45330358920575E-2"/>
  </r>
  <r>
    <s v="WYDEQ Permitted Sources"/>
    <n v="56037"/>
    <x v="1"/>
    <n v="20200253"/>
    <x v="0"/>
    <n v="24.492896826315381"/>
    <n v="0.18765875592166881"/>
    <n v="3.4873735505106231"/>
    <n v="0"/>
    <n v="0.12738260128258305"/>
  </r>
  <r>
    <s v="WYDEQ Permitted Sources"/>
    <n v="56037"/>
    <x v="1"/>
    <n v="20200254"/>
    <x v="0"/>
    <n v="124.78017619515583"/>
    <n v="15.818835479526319"/>
    <n v="37.862912834115328"/>
    <n v="0"/>
    <n v="1.3859238121256741"/>
  </r>
  <r>
    <s v="WYDEQ Permitted Sources"/>
    <n v="56037"/>
    <x v="1"/>
    <n v="20200202"/>
    <x v="0"/>
    <n v="0"/>
    <n v="0"/>
    <n v="0"/>
    <n v="0"/>
    <n v="0"/>
  </r>
  <r>
    <s v="WYDEQ Permitted Sources"/>
    <n v="56037"/>
    <x v="1"/>
    <n v="20200202"/>
    <x v="0"/>
    <n v="0"/>
    <n v="0"/>
    <n v="0"/>
    <n v="0"/>
    <n v="0"/>
  </r>
  <r>
    <s v="WYDEQ Permitted Sources"/>
    <n v="56037"/>
    <x v="1"/>
    <n v="20200254"/>
    <x v="0"/>
    <n v="0.44532539684209788"/>
    <n v="0.22410016929328949"/>
    <n v="0.49819622150151771"/>
    <n v="0"/>
    <n v="1.9633920671780384E-2"/>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4"/>
    <x v="0"/>
    <n v="4.4532539684209782"/>
    <n v="0.64264019135575645"/>
    <n v="4.9819622150151766"/>
    <n v="0"/>
    <n v="5.6303154867605509E-2"/>
  </r>
  <r>
    <s v="WYDEQ Permitted Sources"/>
    <n v="56037"/>
    <x v="1"/>
    <n v="20200254"/>
    <x v="0"/>
    <n v="1.3359761905262932"/>
    <n v="0.43501797568697365"/>
    <n v="1.4945886645045527"/>
    <n v="0"/>
    <n v="3.8112904833456036E-2"/>
  </r>
  <r>
    <s v="WYDEQ Permitted Sources"/>
    <n v="56037"/>
    <x v="1"/>
    <n v="20200202"/>
    <x v="0"/>
    <n v="0"/>
    <n v="20.061758919613773"/>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20682225690323483"/>
    <n v="0"/>
    <n v="0"/>
    <n v="0"/>
  </r>
  <r>
    <s v="WYDEQ Permitted Sources"/>
    <n v="56037"/>
    <x v="1"/>
    <n v="20200202"/>
    <x v="0"/>
    <n v="0"/>
    <n v="0"/>
    <n v="0"/>
    <n v="0"/>
    <n v="0"/>
  </r>
  <r>
    <s v="WYDEQ Permitted Sources"/>
    <n v="56037"/>
    <x v="1"/>
    <n v="20200202"/>
    <x v="0"/>
    <n v="0"/>
    <n v="4.2812207178969599"/>
    <n v="0"/>
    <n v="0"/>
    <n v="0"/>
  </r>
  <r>
    <s v="WYDEQ Permitted Sources"/>
    <n v="56037"/>
    <x v="1"/>
    <n v="20200202"/>
    <x v="0"/>
    <n v="0"/>
    <n v="0"/>
    <n v="0"/>
    <n v="0"/>
    <n v="0"/>
  </r>
  <r>
    <s v="WYDEQ Permitted Sources"/>
    <n v="56037"/>
    <x v="1"/>
    <n v="20200202"/>
    <x v="0"/>
    <n v="2.4047571429473287"/>
    <n v="8.2728902761293924E-2"/>
    <n v="0.19927848860060704"/>
    <n v="0"/>
    <n v="0"/>
  </r>
  <r>
    <s v="WYDEQ Permitted Sources"/>
    <n v="56037"/>
    <x v="1"/>
    <n v="20200202"/>
    <x v="0"/>
    <n v="0"/>
    <n v="0"/>
    <n v="0"/>
    <n v="0"/>
    <n v="0"/>
  </r>
  <r>
    <s v="WYDEQ Permitted Sources"/>
    <n v="56037"/>
    <x v="1"/>
    <n v="20200202"/>
    <x v="0"/>
    <n v="0"/>
    <n v="0"/>
    <n v="0"/>
    <n v="0"/>
    <n v="0"/>
  </r>
  <r>
    <s v="WYDEQ Permitted Sources"/>
    <n v="56037"/>
    <x v="1"/>
    <n v="20200253"/>
    <x v="0"/>
    <n v="1.7813015873683915"/>
    <n v="1.405373943025714E-2"/>
    <n v="0.49819622150151771"/>
    <n v="0"/>
    <n v="9.5396661753476292E-3"/>
  </r>
  <r>
    <s v="WYDEQ Permitted Sources"/>
    <n v="56037"/>
    <x v="1"/>
    <n v="20200253"/>
    <x v="0"/>
    <n v="3.1172777778946843"/>
    <n v="1.4053739430257133E-2"/>
    <n v="0.99639244300303542"/>
    <n v="0"/>
    <n v="9.5396661753476258E-3"/>
  </r>
  <r>
    <s v="WYDEQ Permitted Sources"/>
    <n v="56037"/>
    <x v="1"/>
    <n v="20200253"/>
    <x v="0"/>
    <n v="8.1049222225261808"/>
    <n v="6.2001791604075589E-2"/>
    <n v="1.1458513094534908"/>
    <n v="0"/>
    <n v="4.208676253829835E-2"/>
  </r>
  <r>
    <s v="WYDEQ Permitted Sources"/>
    <n v="56037"/>
    <x v="1"/>
    <n v="20200253"/>
    <x v="0"/>
    <n v="8.1049222225261808"/>
    <n v="6.2001791604075589E-2"/>
    <n v="1.1458513094534908"/>
    <n v="0"/>
    <n v="4.208676253829835E-2"/>
  </r>
  <r>
    <s v="WYDEQ Permitted Sources"/>
    <n v="56037"/>
    <x v="1"/>
    <n v="20200253"/>
    <x v="0"/>
    <n v="6.8134785716840964"/>
    <n v="5.2081504947423495E-2"/>
    <n v="0.94657282085288363"/>
    <n v="0"/>
    <n v="3.5352880532170616E-2"/>
  </r>
  <r>
    <s v="WYDEQ Permitted Sources"/>
    <n v="56037"/>
    <x v="1"/>
    <n v="20200253"/>
    <x v="0"/>
    <n v="6.8134785716840964"/>
    <n v="5.2081504947423495E-2"/>
    <n v="0.94657282085288363"/>
    <n v="0"/>
    <n v="3.5352880532170616E-2"/>
  </r>
  <r>
    <s v="WYDEQ Permitted Sources"/>
    <n v="56037"/>
    <x v="1"/>
    <n v="20200253"/>
    <x v="0"/>
    <n v="38.832374604630935"/>
    <n v="0.29760859969956299"/>
    <n v="5.5299780586668463"/>
    <n v="0"/>
    <n v="0.20201646018383215"/>
  </r>
  <r>
    <s v="WYDEQ Permitted Sources"/>
    <n v="56037"/>
    <x v="1"/>
    <n v="20200253"/>
    <x v="0"/>
    <n v="28.05550000105216"/>
    <n v="0.40342499070385185"/>
    <n v="6.4765508795197304"/>
    <n v="0"/>
    <n v="0.27384453491586136"/>
  </r>
  <r>
    <s v="WYDEQ Permitted Sources"/>
    <n v="56037"/>
    <x v="1"/>
    <n v="20200254"/>
    <x v="0"/>
    <n v="49.431119049472869"/>
    <n v="16.609777253502628"/>
    <n v="110.59956117333694"/>
    <n v="0"/>
    <n v="1.455220002731958"/>
  </r>
  <r>
    <s v="WYDEQ Permitted Sources"/>
    <n v="56037"/>
    <x v="1"/>
    <n v="20200254"/>
    <x v="0"/>
    <n v="9.7971587305261512"/>
    <n v="3.2955907249013148"/>
    <n v="21.920633746066773"/>
    <n v="0"/>
    <n v="0.28873412752618205"/>
  </r>
  <r>
    <s v="WYDEQ Permitted Sources"/>
    <n v="56037"/>
    <x v="1"/>
    <n v="20200254"/>
    <x v="0"/>
    <n v="16.209844445052362"/>
    <n v="3.7641650756388736"/>
    <n v="27.201513693982864"/>
    <n v="0"/>
    <n v="0.21655059564463658"/>
  </r>
  <r>
    <s v="WYDEQ Permitted Sources"/>
    <n v="56037"/>
    <x v="1"/>
    <n v="20200254"/>
    <x v="0"/>
    <n v="26.98671904863113"/>
    <n v="4.5314372467393085"/>
    <n v="37.763273589815043"/>
    <n v="0"/>
    <n v="0.39700942534850037"/>
  </r>
  <r>
    <s v="WYDEQ Permitted Sources"/>
    <n v="56037"/>
    <x v="1"/>
    <n v="20200254"/>
    <x v="0"/>
    <n v="2.2266269842104891"/>
    <n v="0.66900491715496713"/>
    <n v="2.4909811075075883"/>
    <n v="0"/>
    <n v="5.8613027887814959E-2"/>
  </r>
  <r>
    <s v="WYDEQ Permitted Sources"/>
    <n v="56037"/>
    <x v="1"/>
    <n v="20200202"/>
    <x v="0"/>
    <n v="0"/>
    <n v="0"/>
    <n v="0"/>
    <n v="0"/>
    <n v="0"/>
  </r>
  <r>
    <s v="WYDEQ Permitted Sources"/>
    <n v="56037"/>
    <x v="1"/>
    <n v="20200202"/>
    <x v="0"/>
    <n v="0"/>
    <n v="0"/>
    <n v="0"/>
    <n v="0"/>
    <n v="0"/>
  </r>
  <r>
    <s v="WYDEQ Permitted Sources"/>
    <n v="56037"/>
    <x v="1"/>
    <n v="20200202"/>
    <x v="0"/>
    <n v="3.8297984128420421"/>
    <n v="0"/>
    <n v="10.960316873033387"/>
    <n v="0"/>
    <n v="0"/>
  </r>
  <r>
    <s v="WYDEQ Permitted Sources"/>
    <n v="56037"/>
    <x v="1"/>
    <n v="20200202"/>
    <x v="0"/>
    <n v="19.148992064210205"/>
    <n v="5.9978454501938092"/>
    <n v="38.361109055616858"/>
    <n v="0"/>
    <n v="0"/>
  </r>
  <r>
    <s v="WYDEQ Permitted Sources"/>
    <n v="56037"/>
    <x v="1"/>
    <n v="20200254"/>
    <x v="0"/>
    <n v="2.2266269842104891"/>
    <n v="2.6298813984712499"/>
    <n v="23.415222410571332"/>
    <n v="0"/>
    <n v="0.2304098337658933"/>
  </r>
  <r>
    <s v="WYDEQ Permitted Sources"/>
    <n v="56037"/>
    <x v="1"/>
    <n v="20200254"/>
    <x v="0"/>
    <n v="3.6516682541052021"/>
    <n v="3.5790115272428289"/>
    <n v="25.657105407328157"/>
    <n v="0"/>
    <n v="0.31356526249343381"/>
  </r>
  <r>
    <s v="WYDEQ Permitted Sources"/>
    <n v="56037"/>
    <x v="1"/>
    <n v="20200254"/>
    <x v="0"/>
    <n v="16.031714286315523"/>
    <n v="3.6284453881163485"/>
    <n v="36.368324169610787"/>
    <n v="0"/>
    <n v="0.31789627440632656"/>
  </r>
  <r>
    <s v="WYDEQ Permitted Sources"/>
    <n v="56037"/>
    <x v="1"/>
    <n v="20200254"/>
    <x v="0"/>
    <n v="5.5665674605262225"/>
    <n v="1.8653043502941447"/>
    <n v="6.2274527687689698"/>
    <n v="0"/>
    <n v="0.16342351617981907"/>
  </r>
  <r>
    <s v="WYDEQ Permitted Sources"/>
    <n v="56037"/>
    <x v="1"/>
    <n v="20200254"/>
    <x v="0"/>
    <n v="0.44532539684209788"/>
    <n v="0.19773544349407887"/>
    <n v="1.4945886645045527"/>
    <n v="0"/>
    <n v="1.7324047651570924E-2"/>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41"/>
    <x v="2"/>
    <n v="20200202"/>
    <x v="0"/>
    <n v="0"/>
    <n v="0"/>
    <n v="0"/>
    <n v="0"/>
    <n v="0"/>
  </r>
  <r>
    <s v="WYDEQ Permitted Sources"/>
    <n v="56041"/>
    <x v="2"/>
    <n v="20200202"/>
    <x v="0"/>
    <n v="0"/>
    <n v="0"/>
    <n v="0"/>
    <n v="0"/>
    <n v="0"/>
  </r>
  <r>
    <s v="WYDEQ Permitted Sources"/>
    <n v="56041"/>
    <x v="2"/>
    <n v="20200254"/>
    <x v="0"/>
    <n v="8.3721174606314381"/>
    <n v="1.8784867131937493"/>
    <n v="4.9819622150151766"/>
    <n v="0"/>
    <n v="0.16457845268992377"/>
  </r>
  <r>
    <s v="WYDEQ Permitted Sources"/>
    <n v="56041"/>
    <x v="2"/>
    <n v="20200202"/>
    <x v="0"/>
    <n v="0"/>
    <n v="0"/>
    <n v="0"/>
    <n v="0"/>
    <n v="0"/>
  </r>
  <r>
    <s v="WYDEQ Permitted Sources"/>
    <n v="56041"/>
    <x v="2"/>
    <n v="20200202"/>
    <x v="0"/>
    <n v="0"/>
    <n v="0.41364451380646966"/>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53"/>
    <x v="0"/>
    <n v="8.9065079368419564"/>
    <n v="6.7788625487122653E-2"/>
    <n v="1.4945886645045527"/>
    <n v="0"/>
    <n v="4.6014860375206204E-2"/>
  </r>
  <r>
    <s v="WYDEQ Permitted Sources"/>
    <n v="56041"/>
    <x v="2"/>
    <n v="20200254"/>
    <x v="0"/>
    <n v="6.2345555557893686"/>
    <n v="2.0682225690323479"/>
    <n v="0"/>
    <n v="0"/>
    <n v="0.18334617097912562"/>
  </r>
  <r>
    <s v="WYDEQ Permitted Sources"/>
    <n v="56041"/>
    <x v="2"/>
    <n v="20200254"/>
    <x v="0"/>
    <n v="15.630921429157633"/>
    <n v="4.3501797568697365"/>
    <n v="37.862912834115328"/>
    <n v="0"/>
    <n v="0.38112904833456041"/>
  </r>
  <r>
    <s v="WYDEQ Permitted Sources"/>
    <n v="56041"/>
    <x v="2"/>
    <n v="20200202"/>
    <x v="0"/>
    <n v="0"/>
    <n v="0"/>
    <n v="0"/>
    <n v="0"/>
    <n v="0"/>
  </r>
  <r>
    <s v="WYDEQ Permitted Sources"/>
    <n v="56041"/>
    <x v="2"/>
    <n v="20200253"/>
    <x v="0"/>
    <n v="27.164849207367965"/>
    <n v="0.20667263868025193"/>
    <n v="1.9927848860060708"/>
    <n v="0"/>
    <n v="0.14028920846099452"/>
  </r>
  <r>
    <s v="WYDEQ Permitted Sources"/>
    <n v="56041"/>
    <x v="2"/>
    <n v="20200253"/>
    <x v="0"/>
    <n v="27.209381747052181"/>
    <n v="0.20667263868025199"/>
    <n v="2.092424130306374"/>
    <n v="0"/>
    <n v="0.14028920846099455"/>
  </r>
  <r>
    <s v="WYDEQ Permitted Sources"/>
    <n v="56041"/>
    <x v="2"/>
    <n v="20200253"/>
    <x v="0"/>
    <n v="27.164849207367965"/>
    <n v="0.20667263868025193"/>
    <n v="1.9927848860060708"/>
    <n v="0"/>
    <n v="0.14028920846099452"/>
  </r>
  <r>
    <s v="WYDEQ Permitted Sources"/>
    <n v="56041"/>
    <x v="2"/>
    <n v="20200253"/>
    <x v="0"/>
    <n v="27.209381747052181"/>
    <n v="0.20667263868025199"/>
    <n v="2.092424130306374"/>
    <n v="0"/>
    <n v="0.14028920846099455"/>
  </r>
  <r>
    <s v="WYDEQ Permitted Sources"/>
    <n v="56041"/>
    <x v="2"/>
    <n v="20200253"/>
    <x v="0"/>
    <n v="1.3359761905262932"/>
    <n v="1.3557725097424528E-2"/>
    <n v="2.4909811075075883"/>
    <n v="0"/>
    <n v="9.2029720750412391E-3"/>
  </r>
  <r>
    <s v="WYDEQ Permitted Sources"/>
    <n v="56041"/>
    <x v="2"/>
    <n v="20200254"/>
    <x v="0"/>
    <n v="6.1900230161051599"/>
    <n v="1.9246249833423685"/>
    <n v="2.0426045081562223"/>
    <n v="0"/>
    <n v="0.16862073047529039"/>
  </r>
  <r>
    <s v="WYDEQ Permitted Sources"/>
    <n v="56037"/>
    <x v="1"/>
    <n v="20200202"/>
    <x v="0"/>
    <n v="0"/>
    <n v="16.75260280916202"/>
    <n v="0"/>
    <n v="0"/>
    <n v="0"/>
  </r>
  <r>
    <s v="WYDEQ Permitted Sources"/>
    <n v="56023"/>
    <x v="0"/>
    <n v="20200253"/>
    <x v="0"/>
    <n v="89.573651435644749"/>
    <n v="18.175539745363565"/>
    <n v="100.13513292129156"/>
    <n v="0"/>
    <n v="7.5756172568937019E-2"/>
  </r>
  <r>
    <s v="WYDEQ Permitted Sources"/>
    <n v="56023"/>
    <x v="0"/>
    <n v="20200253"/>
    <x v="0"/>
    <n v="89.573651435644749"/>
    <n v="18.175539745363565"/>
    <n v="100.13513292129156"/>
    <n v="0"/>
    <n v="7.5756172568937019E-2"/>
  </r>
  <r>
    <s v="WYDEQ Permitted Sources"/>
    <n v="56023"/>
    <x v="0"/>
    <n v="20200253"/>
    <x v="0"/>
    <n v="235.37133706597828"/>
    <n v="47.79493784891902"/>
    <n v="263.68918335940106"/>
    <n v="0"/>
    <n v="0.19921067601461229"/>
  </r>
  <r>
    <s v="WYDEQ Permitted Sources"/>
    <n v="56037"/>
    <x v="1"/>
    <n v="20100102"/>
    <x v="0"/>
    <n v="0"/>
    <n v="0"/>
    <n v="0"/>
    <n v="0"/>
    <n v="0"/>
  </r>
  <r>
    <s v="WYDEQ Permitted Sources"/>
    <n v="56037"/>
    <x v="1"/>
    <n v="20200202"/>
    <x v="0"/>
    <n v="0"/>
    <n v="0"/>
    <n v="0"/>
    <n v="0"/>
    <n v="0"/>
  </r>
  <r>
    <s v="WYDEQ Permitted Sources"/>
    <n v="56037"/>
    <x v="1"/>
    <n v="20200202"/>
    <x v="0"/>
    <n v="0"/>
    <n v="0"/>
    <n v="0"/>
    <n v="0"/>
    <n v="0"/>
  </r>
  <r>
    <s v="WYDEQ Permitted Sources"/>
    <n v="56037"/>
    <x v="1"/>
    <n v="20200253"/>
    <x v="0"/>
    <n v="5.7892301589472721"/>
    <n v="7.1922078260727704E-2"/>
    <n v="7.9711395440242834"/>
    <n v="0"/>
    <n v="4.8820644544426105E-2"/>
  </r>
  <r>
    <s v="WYDEQ Permitted Sources"/>
    <n v="56037"/>
    <x v="1"/>
    <n v="20200253"/>
    <x v="0"/>
    <n v="17.278625397473402"/>
    <n v="0.13227048875536129"/>
    <n v="2.4411614853574366"/>
    <n v="0"/>
    <n v="8.9785093415036515E-2"/>
  </r>
  <r>
    <s v="WYDEQ Permitted Sources"/>
    <n v="56037"/>
    <x v="1"/>
    <n v="20200254"/>
    <x v="0"/>
    <n v="197.94713889631251"/>
    <n v="73.821232237789488"/>
    <n v="116.82701394210591"/>
    <n v="0"/>
    <n v="6.4676444565864806"/>
  </r>
  <r>
    <s v="WYDEQ Permitted Sources"/>
    <n v="56037"/>
    <x v="1"/>
    <n v="20200202"/>
    <x v="0"/>
    <n v="0"/>
    <n v="0"/>
    <n v="19.230374149958582"/>
    <n v="0"/>
    <n v="0"/>
  </r>
  <r>
    <s v="WYDEQ Permitted Sources"/>
    <n v="56037"/>
    <x v="1"/>
    <n v="20200202"/>
    <x v="0"/>
    <n v="0"/>
    <n v="0"/>
    <n v="19.230374149958582"/>
    <n v="0"/>
    <n v="0"/>
  </r>
  <r>
    <s v="WYDEQ Permitted Sources"/>
    <n v="56037"/>
    <x v="1"/>
    <n v="20200202"/>
    <x v="0"/>
    <n v="0"/>
    <n v="0"/>
    <n v="28.99502009138833"/>
    <n v="0"/>
    <n v="0"/>
  </r>
  <r>
    <s v="WYDEQ Permitted Sources"/>
    <n v="56037"/>
    <x v="1"/>
    <n v="20200202"/>
    <x v="0"/>
    <n v="0"/>
    <n v="0"/>
    <n v="0"/>
    <n v="0"/>
    <n v="0"/>
  </r>
  <r>
    <s v="WYDEQ Permitted Sources"/>
    <n v="56037"/>
    <x v="1"/>
    <n v="20200253"/>
    <x v="0"/>
    <n v="11.355797619473496"/>
    <n v="8.6802508245705845E-2"/>
    <n v="1.8433260195556151"/>
    <n v="0"/>
    <n v="5.8921467553617712E-2"/>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3"/>
    <x v="0"/>
    <n v="276.27987620083752"/>
    <n v="2.1163278200857802"/>
    <n v="39.257862254319598"/>
    <n v="0"/>
    <n v="1.4365614946405842"/>
  </r>
  <r>
    <s v="WYDEQ Permitted Sources"/>
    <n v="56037"/>
    <x v="1"/>
    <n v="20200253"/>
    <x v="0"/>
    <n v="133.77574921136622"/>
    <n v="1.0250962878540499"/>
    <n v="19.031095661357973"/>
    <n v="0"/>
    <n v="0.69583447396653308"/>
  </r>
  <r>
    <s v="WYDEQ Permitted Sources"/>
    <n v="56037"/>
    <x v="1"/>
    <n v="20200253"/>
    <x v="0"/>
    <n v="163.34535556168149"/>
    <n v="1.1242991544205709"/>
    <n v="23.21594392197072"/>
    <n v="0"/>
    <n v="0.76317329402781042"/>
  </r>
  <r>
    <s v="WYDEQ Permitted Sources"/>
    <n v="56037"/>
    <x v="1"/>
    <n v="20200254"/>
    <x v="0"/>
    <n v="60.118928573683213"/>
    <n v="28.721073167514962"/>
    <n v="23.913418632072855"/>
    <n v="0"/>
    <n v="2.516317921390677"/>
  </r>
  <r>
    <s v="WYDEQ Permitted Sources"/>
    <n v="56037"/>
    <x v="1"/>
    <n v="20200254"/>
    <x v="0"/>
    <n v="40.079285715788806"/>
    <n v="19.147382111676645"/>
    <n v="15.942279088048567"/>
    <n v="0"/>
    <n v="1.6775452809271179"/>
  </r>
  <r>
    <s v="WYDEQ Permitted Sources"/>
    <n v="56037"/>
    <x v="1"/>
    <n v="20200254"/>
    <x v="0"/>
    <n v="1.3359761905262932"/>
    <n v="0.41364451380646966"/>
    <n v="2.9891773290091055"/>
    <n v="0"/>
    <n v="3.955657547108693E-2"/>
  </r>
  <r>
    <s v="WYDEQ Permitted Sources"/>
    <n v="56037"/>
    <x v="1"/>
    <n v="20200254"/>
    <x v="0"/>
    <n v="28.500825397894264"/>
    <n v="10.545890319684212"/>
    <n v="17.935063974054636"/>
    <n v="0"/>
    <n v="0.92394920808378278"/>
  </r>
  <r>
    <s v="WYDEQ Permitted Sources"/>
    <n v="56037"/>
    <x v="1"/>
    <n v="20200254"/>
    <x v="0"/>
    <n v="197.94713889631251"/>
    <n v="73.821232237789488"/>
    <n v="123.10428633302499"/>
    <n v="0"/>
    <n v="6.4676444565864806"/>
  </r>
  <r>
    <s v="WYDEQ Permitted Sources"/>
    <n v="56037"/>
    <x v="1"/>
    <n v="20200254"/>
    <x v="0"/>
    <n v="5.343904762105173"/>
    <n v="1.8356440337700326"/>
    <n v="12.45490553753794"/>
    <n v="0"/>
    <n v="0.16082490903208341"/>
  </r>
  <r>
    <s v="WYDEQ Permitted Sources"/>
    <n v="56037"/>
    <x v="1"/>
    <n v="20200254"/>
    <x v="0"/>
    <n v="24.938222223157474"/>
    <n v="4.152444313375657"/>
    <n v="27.898988404084985"/>
    <n v="0"/>
    <n v="0.36380500068298938"/>
  </r>
  <r>
    <s v="WYDEQ Permitted Sources"/>
    <n v="56037"/>
    <x v="1"/>
    <n v="20200254"/>
    <x v="0"/>
    <n v="25.116352381894313"/>
    <n v="4.2183561278736823"/>
    <n v="28.09826689268559"/>
    <n v="0"/>
    <n v="0.36957968323351303"/>
  </r>
  <r>
    <s v="WYDEQ Permitted Sources"/>
    <n v="56037"/>
    <x v="1"/>
    <n v="20200254"/>
    <x v="0"/>
    <n v="13.805087302105035"/>
    <n v="2.310209098155823"/>
    <n v="15.444082866547049"/>
    <n v="0"/>
    <n v="0.20240262339585366"/>
  </r>
  <r>
    <s v="WYDEQ Permitted Sources"/>
    <n v="56037"/>
    <x v="1"/>
    <n v="20200254"/>
    <x v="0"/>
    <n v="11.044069841684026"/>
    <n v="2.4716930436759861"/>
    <n v="16.440475309550081"/>
    <n v="0"/>
    <n v="0.21655059564463658"/>
  </r>
  <r>
    <s v="WYDEQ Permitted Sources"/>
    <n v="56037"/>
    <x v="1"/>
    <n v="20200254"/>
    <x v="0"/>
    <n v="19.594317461052302"/>
    <n v="6.4447107509181274"/>
    <n v="34.873735505106239"/>
    <n v="0"/>
    <n v="0.56463562716231164"/>
  </r>
  <r>
    <s v="WYDEQ Permitted Sources"/>
    <n v="56037"/>
    <x v="1"/>
    <n v="20200254"/>
    <x v="0"/>
    <n v="3.3844730159999439"/>
    <n v="0.3789929333636512"/>
    <n v="3.3877343062103202"/>
    <n v="0"/>
    <n v="3.3204424665510934E-2"/>
  </r>
  <r>
    <s v="WYDEQ Permitted Sources"/>
    <n v="56037"/>
    <x v="1"/>
    <n v="20200254"/>
    <x v="0"/>
    <n v="12.469111111578737"/>
    <n v="5.9419500769970712"/>
    <n v="5.4801584365166933"/>
    <n v="0"/>
    <n v="0.52058763192970636"/>
  </r>
  <r>
    <s v="WYDEQ Permitted Sources"/>
    <n v="56037"/>
    <x v="1"/>
    <n v="20200254"/>
    <x v="0"/>
    <n v="16.477039683157621"/>
    <n v="5.5365924178342105"/>
    <n v="36.86652039111231"/>
    <n v="0"/>
    <n v="0.48507333424398608"/>
  </r>
  <r>
    <s v="WYDEQ Permitted Sources"/>
    <n v="56037"/>
    <x v="1"/>
    <n v="20200202"/>
    <x v="0"/>
    <n v="0"/>
    <n v="0"/>
    <n v="0"/>
    <n v="0"/>
    <n v="0"/>
  </r>
  <r>
    <s v="WYDEQ Permitted Sources"/>
    <n v="56037"/>
    <x v="1"/>
    <n v="20200254"/>
    <x v="0"/>
    <n v="7.3478690478946138"/>
    <n v="1.232550931113092"/>
    <n v="12.305446671087486"/>
    <n v="0"/>
    <n v="0.10798656369479211"/>
  </r>
  <r>
    <s v="WYDEQ Permitted Sources"/>
    <n v="56037"/>
    <x v="1"/>
    <n v="20200254"/>
    <x v="0"/>
    <n v="5.1657746033683347"/>
    <n v="3.5559423921685189"/>
    <n v="30.63906762234334"/>
    <n v="0"/>
    <n v="0.31154412360075051"/>
  </r>
  <r>
    <s v="WYDEQ Permitted Sources"/>
    <n v="56037"/>
    <x v="1"/>
    <n v="20200254"/>
    <x v="0"/>
    <n v="21.197488889683857"/>
    <n v="3.5559423921685189"/>
    <n v="35.571210215208353"/>
    <n v="0"/>
    <n v="0.31154412360075046"/>
  </r>
  <r>
    <s v="WYDEQ Permitted Sources"/>
    <n v="56037"/>
    <x v="1"/>
    <n v="20200254"/>
    <x v="0"/>
    <n v="6.7244134923156773"/>
    <n v="4.3172238496207234"/>
    <n v="31.635460065346365"/>
    <n v="0"/>
    <n v="0.37824170705929855"/>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3"/>
    <x v="0"/>
    <n v="62.345555557893704"/>
    <n v="0.81015674362658785"/>
    <n v="10.960316873033387"/>
    <n v="0"/>
    <n v="0.54993369716709861"/>
  </r>
  <r>
    <s v="WYDEQ Permitted Sources"/>
    <n v="56037"/>
    <x v="1"/>
    <n v="20200253"/>
    <x v="0"/>
    <n v="11.088602381368236"/>
    <n v="6.6135244377680605E-2"/>
    <n v="2.6404399739580438"/>
    <n v="0"/>
    <n v="4.4892546707518237E-2"/>
  </r>
  <r>
    <s v="WYDEQ Permitted Sources"/>
    <n v="56037"/>
    <x v="1"/>
    <n v="20200254"/>
    <x v="0"/>
    <n v="1.7813015873683915"/>
    <n v="0.20682225690323483"/>
    <n v="1.9927848860060708"/>
    <n v="0"/>
    <n v="2.800721037003966E-2"/>
  </r>
  <r>
    <s v="WYDEQ Permitted Sources"/>
    <n v="56037"/>
    <x v="1"/>
    <n v="20200254"/>
    <x v="0"/>
    <n v="1.4695738095789228"/>
    <n v="0.46138270148618415"/>
    <n v="3.2880950619100164"/>
    <n v="0"/>
    <n v="4.0422777853665486E-2"/>
  </r>
  <r>
    <s v="WYDEQ Permitted Sources"/>
    <n v="56037"/>
    <x v="1"/>
    <n v="20200254"/>
    <x v="0"/>
    <n v="26.719523810525871"/>
    <n v="4.5149592931148019"/>
    <n v="45.335856156638094"/>
    <n v="0"/>
    <n v="0.39556575471086952"/>
  </r>
  <r>
    <s v="WYDEQ Permitted Sources"/>
    <n v="56037"/>
    <x v="1"/>
    <n v="20200254"/>
    <x v="0"/>
    <n v="117.56590476631382"/>
    <n v="26.199946262965458"/>
    <n v="8.967531987027316"/>
    <n v="0"/>
    <n v="2.2954363138331475"/>
  </r>
  <r>
    <s v="WYDEQ Permitted Sources"/>
    <n v="56037"/>
    <x v="1"/>
    <n v="20200254"/>
    <x v="0"/>
    <n v="41.860587303157203"/>
    <n v="6.9734699738911843"/>
    <n v="4.9819622150151766"/>
    <n v="0"/>
    <n v="0.61096141384540137"/>
  </r>
  <r>
    <s v="WYDEQ Permitted Sources"/>
    <n v="56037"/>
    <x v="1"/>
    <n v="20200254"/>
    <x v="0"/>
    <n v="4.8540468255788669"/>
    <n v="2.3069135074309215"/>
    <n v="2.4411614853574366"/>
    <n v="0"/>
    <n v="0.20211388926832755"/>
  </r>
  <r>
    <s v="WYDEQ Permitted Sources"/>
    <n v="56037"/>
    <x v="1"/>
    <n v="20200202"/>
    <x v="0"/>
    <n v="0"/>
    <n v="0"/>
    <n v="0"/>
    <n v="0"/>
    <n v="0"/>
  </r>
  <r>
    <s v="WYDEQ Permitted Sources"/>
    <n v="56037"/>
    <x v="1"/>
    <n v="20200253"/>
    <x v="0"/>
    <n v="6.2345555557893686"/>
    <n v="5.7868338830470545E-2"/>
    <n v="6.9747471010212463"/>
    <n v="0"/>
    <n v="3.9280978369078456E-2"/>
  </r>
  <r>
    <s v="WYDEQ Permitted Sources"/>
    <n v="56037"/>
    <x v="1"/>
    <n v="20200254"/>
    <x v="0"/>
    <n v="8.9065079368419564"/>
    <n v="1.5192673241795065"/>
    <n v="14.94588664504553"/>
    <n v="0"/>
    <n v="0.13310643278956996"/>
  </r>
  <r>
    <s v="WYDEQ Permitted Sources"/>
    <n v="56037"/>
    <x v="1"/>
    <n v="20200254"/>
    <x v="0"/>
    <n v="0.89065079368419575"/>
    <n v="0.25376048581740129"/>
    <n v="0.99639244300303542"/>
    <n v="0"/>
    <n v="2.2232527819516023E-2"/>
  </r>
  <r>
    <s v="WYDEQ Permitted Sources"/>
    <n v="56037"/>
    <x v="1"/>
    <n v="20200254"/>
    <x v="0"/>
    <n v="1.7813015873683915"/>
    <n v="0.56025042323322383"/>
    <n v="1.9927848860060708"/>
    <n v="0"/>
    <n v="4.9084801679450972E-2"/>
  </r>
  <r>
    <s v="WYDEQ Permitted Sources"/>
    <n v="56037"/>
    <x v="1"/>
    <n v="20200254"/>
    <x v="0"/>
    <n v="10.687809524210346"/>
    <n v="1.7796189914467102"/>
    <n v="20.924241303063749"/>
    <n v="0"/>
    <n v="0.15591642886413834"/>
  </r>
  <r>
    <s v="WYDEQ Permitted Sources"/>
    <n v="56037"/>
    <x v="1"/>
    <n v="20200254"/>
    <x v="0"/>
    <n v="20.930293651578602"/>
    <n v="3.5559423921685194"/>
    <n v="35.371931726607748"/>
    <n v="0"/>
    <n v="0.31154412360075051"/>
  </r>
  <r>
    <s v="WYDEQ Permitted Sources"/>
    <n v="56037"/>
    <x v="1"/>
    <n v="20200254"/>
    <x v="0"/>
    <n v="20.930293651578602"/>
    <n v="3.5559423921685194"/>
    <n v="35.371931726607748"/>
    <n v="0"/>
    <n v="0.31154412360075051"/>
  </r>
  <r>
    <s v="WYDEQ Permitted Sources"/>
    <n v="56037"/>
    <x v="1"/>
    <n v="20200254"/>
    <x v="0"/>
    <n v="25.828873016841673"/>
    <n v="4.3172238496207225"/>
    <n v="43.343071270632038"/>
    <n v="0"/>
    <n v="0.37824170705929849"/>
  </r>
  <r>
    <s v="WYDEQ Permitted Sources"/>
    <n v="56037"/>
    <x v="1"/>
    <n v="20200254"/>
    <x v="0"/>
    <n v="25.828873016841673"/>
    <n v="4.3172238496207225"/>
    <n v="43.343071270632038"/>
    <n v="0"/>
    <n v="0.37824170705929849"/>
  </r>
  <r>
    <s v="WYDEQ Permitted Sources"/>
    <n v="56041"/>
    <x v="2"/>
    <n v="20200253"/>
    <x v="0"/>
    <n v="46.803699208104483"/>
    <n v="0.39433139460192085"/>
    <n v="52.360422879809505"/>
    <n v="0"/>
    <n v="0.26767180974357757"/>
  </r>
  <r>
    <s v="WYDEQ Permitted Sources"/>
    <n v="56041"/>
    <x v="2"/>
    <n v="20200254"/>
    <x v="0"/>
    <n v="12.780838889368207"/>
    <n v="5.2729451598421058"/>
    <n v="33.379146840601692"/>
    <n v="0"/>
    <n v="0.46197460404189139"/>
  </r>
  <r>
    <s v="WYDEQ Permitted Sources"/>
    <n v="56041"/>
    <x v="2"/>
    <n v="20200253"/>
    <x v="0"/>
    <n v="35.269771429894149"/>
    <n v="0.27280788305793258"/>
    <n v="5.0816014593154799"/>
    <n v="0"/>
    <n v="0.18518175516851273"/>
  </r>
  <r>
    <s v="WYDEQ Permitted Sources"/>
    <n v="56041"/>
    <x v="2"/>
    <n v="20200253"/>
    <x v="0"/>
    <n v="35.269771429894149"/>
    <n v="0.27280788305793258"/>
    <n v="5.0816014593154799"/>
    <n v="0"/>
    <n v="0.18518175516851273"/>
  </r>
  <r>
    <s v="WYDEQ Permitted Sources"/>
    <n v="56041"/>
    <x v="2"/>
    <n v="20200202"/>
    <x v="0"/>
    <n v="0"/>
    <n v="0"/>
    <n v="0"/>
    <n v="0"/>
    <n v="0"/>
  </r>
  <r>
    <s v="WYDEQ Permitted Sources"/>
    <n v="56041"/>
    <x v="2"/>
    <n v="20200202"/>
    <x v="0"/>
    <n v="0"/>
    <n v="0"/>
    <n v="0"/>
    <n v="0"/>
    <n v="0"/>
  </r>
  <r>
    <s v="WYDEQ Permitted Sources"/>
    <n v="56041"/>
    <x v="2"/>
    <n v="20200253"/>
    <x v="0"/>
    <n v="8.8827005167654907"/>
    <n v="6.5992638491510398"/>
    <n v="30.369243491544271"/>
    <n v="0"/>
    <n v="0.22277926303605933"/>
  </r>
  <r>
    <s v="WYDEQ Permitted Sources"/>
    <n v="56041"/>
    <x v="2"/>
    <n v="20200253"/>
    <x v="0"/>
    <n v="33.329970501169619"/>
    <n v="24.768017972884259"/>
    <n v="114.02791424183607"/>
    <n v="0"/>
    <n v="0.83612368242752744"/>
  </r>
  <r>
    <s v="WYDEQ Permitted Sources"/>
    <n v="56041"/>
    <x v="2"/>
    <n v="20200253"/>
    <x v="0"/>
    <n v="33.329970501169619"/>
    <n v="24.768017972884259"/>
    <n v="114.02791424183607"/>
    <n v="0"/>
    <n v="0.83612368242752744"/>
  </r>
  <r>
    <s v="WYDEQ Permitted Sources"/>
    <n v="56041"/>
    <x v="2"/>
    <n v="20200253"/>
    <x v="0"/>
    <n v="56.111000002104319"/>
    <n v="0.29347514692595777"/>
    <n v="14.796427778595074"/>
    <n v="0"/>
    <n v="0.19921067601461218"/>
  </r>
  <r>
    <s v="WYDEQ Permitted Sources"/>
    <n v="56041"/>
    <x v="2"/>
    <n v="20200254"/>
    <x v="0"/>
    <n v="30.816517461473168"/>
    <n v="7.9819207357109851"/>
    <n v="43.691808625683095"/>
    <n v="0"/>
    <n v="0.69931405686841297"/>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53"/>
    <x v="0"/>
    <n v="321.30227382157364"/>
    <n v="2.6139955340278278"/>
    <n v="310.57552448404613"/>
    <n v="0"/>
    <n v="1.7743779086146592"/>
  </r>
  <r>
    <s v="WYDEQ Permitted Sources"/>
    <n v="56041"/>
    <x v="2"/>
    <n v="20200253"/>
    <x v="0"/>
    <n v="24.492896826315381"/>
    <n v="0.12813703598175624"/>
    <n v="6.4765508795197304"/>
    <n v="0"/>
    <n v="8.6979309245816636E-2"/>
  </r>
  <r>
    <s v="WYDEQ Permitted Sources"/>
    <n v="56041"/>
    <x v="2"/>
    <n v="20200253"/>
    <x v="0"/>
    <n v="56.111000002104319"/>
    <n v="0.29347514692595777"/>
    <n v="14.796427778595074"/>
    <n v="0"/>
    <n v="0.19921067601461218"/>
  </r>
  <r>
    <s v="WYDEQ Permitted Sources"/>
    <n v="56041"/>
    <x v="2"/>
    <n v="20200253"/>
    <x v="0"/>
    <n v="97.214534130629957"/>
    <n v="0.84735781858903325"/>
    <n v="25.856383895928769"/>
    <n v="0"/>
    <n v="0.57518575469007771"/>
  </r>
  <r>
    <s v="WYDEQ Permitted Sources"/>
    <n v="56041"/>
    <x v="2"/>
    <n v="20200253"/>
    <x v="0"/>
    <n v="20.039642857894403"/>
    <n v="0.12185418776587659"/>
    <n v="12.45490553753794"/>
    <n v="0"/>
    <n v="8.2714517308602367E-2"/>
  </r>
  <r>
    <s v="WYDEQ Permitted Sources"/>
    <n v="56041"/>
    <x v="2"/>
    <n v="20200253"/>
    <x v="0"/>
    <n v="21.668053803120557"/>
    <n v="26.773531948213385"/>
    <n v="33.362158456674329"/>
    <n v="0"/>
    <n v="3.3995402541402977"/>
  </r>
  <r>
    <s v="WYDEQ Permitted Sources"/>
    <n v="56041"/>
    <x v="2"/>
    <n v="20200253"/>
    <x v="0"/>
    <n v="8.4336736359451248"/>
    <n v="6.6447841666853007"/>
    <n v="1.0899697835014754"/>
    <n v="0"/>
    <n v="0.84371428089554534"/>
  </r>
  <r>
    <s v="WYDEQ Permitted Sources"/>
    <n v="56041"/>
    <x v="2"/>
    <n v="20200254"/>
    <x v="0"/>
    <n v="5.2103071430525443"/>
    <n v="3.2955907249013152"/>
    <n v="29.293937824289241"/>
    <n v="0"/>
    <n v="0.28873412752618216"/>
  </r>
  <r>
    <s v="WYDEQ Permitted Sources"/>
    <n v="56041"/>
    <x v="2"/>
    <n v="20200254"/>
    <x v="0"/>
    <n v="1.8703666667368106"/>
    <n v="3.2955907249013148"/>
    <n v="31.83473855394697"/>
    <n v="0"/>
    <n v="0.2887341275261821"/>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53"/>
    <x v="0"/>
    <n v="161.65311905368151"/>
    <n v="1.2400358320815119"/>
    <n v="23.415222410571332"/>
    <n v="0"/>
    <n v="0.84173525076596734"/>
  </r>
  <r>
    <s v="WYDEQ Permitted Sources"/>
    <n v="56041"/>
    <x v="2"/>
    <n v="20200254"/>
    <x v="0"/>
    <n v="21.91000952463121"/>
    <n v="3.6745836582649667"/>
    <n v="36.717061524661851"/>
    <n v="0"/>
    <n v="0.32193855219169304"/>
  </r>
  <r>
    <s v="WYDEQ Permitted Sources"/>
    <n v="56041"/>
    <x v="2"/>
    <n v="20200254"/>
    <x v="0"/>
    <n v="52.058538890841234"/>
    <n v="6.9701743831662828"/>
    <n v="17.935063974054636"/>
    <n v="0"/>
    <n v="0.61067267971787531"/>
  </r>
  <r>
    <s v="WYDEQ Permitted Sources"/>
    <n v="56041"/>
    <x v="2"/>
    <n v="20200254"/>
    <x v="0"/>
    <n v="42.840303176209808"/>
    <n v="6.9701743831662801"/>
    <n v="17.935063974054636"/>
    <n v="0"/>
    <n v="0.61067267971787509"/>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53"/>
    <x v="0"/>
    <n v="50.767095239999165"/>
    <n v="0.49601433283260482"/>
    <n v="5.9285350358680606"/>
    <n v="0"/>
    <n v="0.33669410030638691"/>
  </r>
  <r>
    <s v="WYDEQ Permitted Sources"/>
    <n v="56041"/>
    <x v="2"/>
    <n v="20200254"/>
    <x v="0"/>
    <n v="14.695738095789228"/>
    <n v="7.0591553327386185"/>
    <n v="6.9747471010212463"/>
    <n v="0"/>
    <n v="0.61846850116108221"/>
  </r>
  <r>
    <s v="WYDEQ Permitted Sources"/>
    <n v="56041"/>
    <x v="2"/>
    <n v="20200254"/>
    <x v="0"/>
    <n v="27.164849207367965"/>
    <n v="12.951671548862167"/>
    <n v="10.960316873033387"/>
    <n v="0"/>
    <n v="1.1347251211778957"/>
  </r>
  <r>
    <s v="WYDEQ Permitted Sources"/>
    <n v="56041"/>
    <x v="2"/>
    <n v="20200254"/>
    <x v="0"/>
    <n v="0.89065079368419575"/>
    <n v="0.24716930436759868"/>
    <n v="0.99639244300303542"/>
    <n v="0"/>
    <n v="2.1655059564463657E-2"/>
  </r>
  <r>
    <s v="WYDEQ Permitted Sources"/>
    <n v="56041"/>
    <x v="2"/>
    <n v="20200202"/>
    <x v="0"/>
    <n v="0"/>
    <n v="0"/>
    <n v="0"/>
    <n v="0"/>
    <n v="0"/>
  </r>
  <r>
    <s v="WYDEQ Permitted Sources"/>
    <n v="56041"/>
    <x v="2"/>
    <n v="20200202"/>
    <x v="0"/>
    <n v="0"/>
    <n v="0.2688689339742053"/>
    <n v="0"/>
    <n v="0"/>
    <n v="0"/>
  </r>
  <r>
    <s v="WYDEQ Permitted Sources"/>
    <n v="56041"/>
    <x v="2"/>
    <n v="20200253"/>
    <x v="0"/>
    <n v="15.007465873578697"/>
    <n v="0.22750448259355827"/>
    <n v="5.6296173029671497"/>
    <n v="0"/>
    <n v="4.4331389873674264E-2"/>
  </r>
  <r>
    <s v="WYDEQ Permitted Sources"/>
    <n v="56041"/>
    <x v="2"/>
    <n v="20200254"/>
    <x v="0"/>
    <n v="0.89065079368419575"/>
    <n v="0.34274143538973684"/>
    <n v="0.99639244300303542"/>
    <n v="0"/>
    <n v="3.0028349262722943E-2"/>
  </r>
  <r>
    <s v="WYDEQ Permitted Sources"/>
    <n v="56041"/>
    <x v="2"/>
    <n v="20200254"/>
    <x v="0"/>
    <n v="19.594317461052302"/>
    <n v="4.4160915713677618"/>
    <n v="1.9927848860060708"/>
    <n v="0"/>
    <n v="0.3869037308850839"/>
  </r>
  <r>
    <s v="WYDEQ Permitted Sources"/>
    <n v="56041"/>
    <x v="2"/>
    <n v="20200254"/>
    <x v="0"/>
    <n v="3.0282126985262656"/>
    <n v="0.33091561104517569"/>
    <n v="5.0816014593154799"/>
    <n v="0"/>
    <n v="4.4465055639032039E-2"/>
  </r>
  <r>
    <s v="WYDEQ Permitted Sources"/>
    <n v="56041"/>
    <x v="2"/>
    <n v="20200254"/>
    <x v="0"/>
    <n v="39.411297620525666"/>
    <n v="4.0330340096130799"/>
    <n v="55.150321720218002"/>
    <n v="0"/>
    <n v="0.58035559632762601"/>
  </r>
  <r>
    <s v="WYDEQ Permitted Sources"/>
    <n v="56023"/>
    <x v="0"/>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3"/>
    <x v="0"/>
    <n v="2.6719523810525865"/>
    <n v="4.7948052173818451E-2"/>
    <n v="1.4945886645045527"/>
    <n v="0"/>
    <n v="3.254709636295073E-2"/>
  </r>
  <r>
    <s v="WYDEQ Permitted Sources"/>
    <n v="56037"/>
    <x v="1"/>
    <n v="20200253"/>
    <x v="0"/>
    <n v="3.1172777778946843"/>
    <n v="6.1726228085835257E-2"/>
    <n v="2.4909811075075883"/>
    <n v="0"/>
    <n v="4.1899710260350366E-2"/>
  </r>
  <r>
    <s v="WYDEQ Permitted Sources"/>
    <n v="56037"/>
    <x v="1"/>
    <n v="20200254"/>
    <x v="0"/>
    <n v="1.3359761905262932"/>
    <n v="0.16477953624506569"/>
    <n v="3.4873735505106231"/>
    <n v="0"/>
    <n v="1.4436706376309101E-2"/>
  </r>
  <r>
    <s v="WYDEQ Permitted Sources"/>
    <n v="56037"/>
    <x v="1"/>
    <n v="20200254"/>
    <x v="0"/>
    <n v="0.89065079368419575"/>
    <n v="0.26364725799210526"/>
    <n v="1.9927848860060708"/>
    <n v="0"/>
    <n v="2.3098730202094572E-2"/>
  </r>
  <r>
    <s v="WYDEQ Permitted Sources"/>
    <n v="56037"/>
    <x v="1"/>
    <n v="20200254"/>
    <x v="0"/>
    <n v="2.6719523810525865"/>
    <n v="0.9886772174703945"/>
    <n v="6.9747471010212463"/>
    <n v="0"/>
    <n v="8.6620238257854601E-2"/>
  </r>
  <r>
    <s v="WYDEQ Permitted Sources"/>
    <n v="56037"/>
    <x v="1"/>
    <n v="20200254"/>
    <x v="0"/>
    <n v="2.7610174604210065"/>
    <n v="0.84795549351710864"/>
    <n v="3.2880950619100164"/>
    <n v="0"/>
    <n v="7.4291291012486646E-2"/>
  </r>
  <r>
    <s v="WYDEQ Permitted Sources"/>
    <n v="56037"/>
    <x v="1"/>
    <n v="20200254"/>
    <x v="0"/>
    <n v="0.22266269842104894"/>
    <n v="1.2028906145889804"/>
    <n v="0.3487373550510624"/>
    <n v="0"/>
    <n v="0.10538795654705646"/>
  </r>
  <r>
    <s v="WYDEQ Permitted Sources"/>
    <n v="56037"/>
    <x v="1"/>
    <n v="20200254"/>
    <x v="0"/>
    <n v="0.89065079368419575"/>
    <n v="9.8538162674549332E-2"/>
    <n v="0.49819622150151771"/>
    <n v="0"/>
    <n v="8.6331504130328449E-3"/>
  </r>
  <r>
    <s v="WYDEQ Permitted Sources"/>
    <n v="56037"/>
    <x v="1"/>
    <n v="20200254"/>
    <x v="0"/>
    <n v="0.89065079368419575"/>
    <n v="0.26364725799210526"/>
    <n v="1.9927848860060708"/>
    <n v="0"/>
    <n v="2.3098730202094572E-2"/>
  </r>
  <r>
    <s v="WYDEQ Permitted Sources"/>
    <n v="56037"/>
    <x v="1"/>
    <n v="20200254"/>
    <x v="0"/>
    <n v="0.66798809526314662"/>
    <n v="0.2636472579921052"/>
    <n v="0"/>
    <n v="0"/>
    <n v="2.3098730202094565E-2"/>
  </r>
  <r>
    <s v="WYDEQ Permitted Sources"/>
    <n v="56037"/>
    <x v="1"/>
    <n v="20200254"/>
    <x v="0"/>
    <n v="3.1172777778946843"/>
    <n v="1.0710669855929269"/>
    <n v="6.9747471010212463"/>
    <n v="0"/>
    <n v="9.3838591446009145E-2"/>
  </r>
  <r>
    <s v="WYDEQ Permitted Sources"/>
    <n v="56037"/>
    <x v="1"/>
    <n v="20200254"/>
    <x v="0"/>
    <n v="3.1172777778946843"/>
    <n v="1.0282243061692102"/>
    <n v="4.9819622150151766"/>
    <n v="0"/>
    <n v="9.0085047788168809E-2"/>
  </r>
  <r>
    <s v="WYDEQ Permitted Sources"/>
    <n v="56037"/>
    <x v="1"/>
    <n v="20200254"/>
    <x v="0"/>
    <n v="0.89065079368419575"/>
    <n v="0.2702384394419079"/>
    <n v="0.99639244300303542"/>
    <n v="0"/>
    <n v="2.3676198457146937E-2"/>
  </r>
  <r>
    <s v="WYDEQ Permitted Sources"/>
    <n v="56037"/>
    <x v="1"/>
    <n v="20200254"/>
    <x v="0"/>
    <n v="2.6719523810525865"/>
    <n v="1.100727302117039"/>
    <n v="1.9927848860060708"/>
    <n v="0"/>
    <n v="9.6437198593744805E-2"/>
  </r>
  <r>
    <s v="WYDEQ Permitted Sources"/>
    <n v="56037"/>
    <x v="1"/>
    <n v="20200254"/>
    <x v="0"/>
    <n v="7.615064285999873"/>
    <n v="3.3021819063511173"/>
    <n v="5.2310603257659345"/>
    <n v="0"/>
    <n v="0.28931159578123444"/>
  </r>
  <r>
    <s v="WYDEQ Permitted Sources"/>
    <n v="56037"/>
    <x v="1"/>
    <n v="20200202"/>
    <x v="0"/>
    <n v="0"/>
    <n v="0"/>
    <n v="0"/>
    <n v="0"/>
    <n v="0"/>
  </r>
  <r>
    <s v="WYDEQ Permitted Sources"/>
    <n v="56037"/>
    <x v="1"/>
    <n v="20200253"/>
    <x v="0"/>
    <n v="21.820944445262796"/>
    <n v="0.26867443028432753"/>
    <n v="30.389969511592572"/>
    <n v="0"/>
    <n v="0.18237597099929287"/>
  </r>
  <r>
    <s v="WYDEQ Permitted Sources"/>
    <n v="56037"/>
    <x v="1"/>
    <n v="20200202"/>
    <x v="0"/>
    <n v="0"/>
    <n v="2.8955115966452873"/>
    <n v="0"/>
    <n v="0"/>
    <n v="0"/>
  </r>
  <r>
    <s v="WYDEQ Permitted Sources"/>
    <n v="56037"/>
    <x v="1"/>
    <n v="20200254"/>
    <x v="0"/>
    <n v="0.44532539684209788"/>
    <n v="0.14830158262055923"/>
    <n v="0.49819622150151771"/>
    <n v="0"/>
    <n v="1.2993035738678195E-2"/>
  </r>
  <r>
    <s v="WYDEQ Permitted Sources"/>
    <n v="56037"/>
    <x v="1"/>
    <n v="20200254"/>
    <x v="0"/>
    <n v="2.6719523810525865"/>
    <n v="0.29989875596601961"/>
    <n v="1.9927848860060708"/>
    <n v="0"/>
    <n v="2.6274805604882559E-2"/>
  </r>
  <r>
    <s v="WYDEQ Permitted Sources"/>
    <n v="56037"/>
    <x v="1"/>
    <n v="20200202"/>
    <x v="0"/>
    <n v="0"/>
    <n v="0"/>
    <n v="0"/>
    <n v="0"/>
    <n v="0"/>
  </r>
  <r>
    <s v="WYDEQ Permitted Sources"/>
    <n v="56037"/>
    <x v="1"/>
    <n v="20100102"/>
    <x v="0"/>
    <n v="5.343904762105173"/>
    <n v="0.40097683759392516"/>
    <n v="5.4801584365166933"/>
    <n v="0.75788689928381692"/>
    <n v="0.35312364240568284"/>
  </r>
  <r>
    <s v="WYDEQ Permitted Sources"/>
    <n v="56037"/>
    <x v="1"/>
    <n v="20200202"/>
    <x v="0"/>
    <n v="2.2266269842104891"/>
    <n v="0"/>
    <n v="1.4945886645045527"/>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1.7813015873683915"/>
    <n v="0"/>
    <n v="1.9927848860060708"/>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4"/>
    <x v="0"/>
    <n v="1.5586388889473421"/>
    <n v="0.42842679423717095"/>
    <n v="1.7935063974054639"/>
    <n v="0"/>
    <n v="3.7535436578403664E-2"/>
  </r>
  <r>
    <s v="WYDEQ Permitted Sources"/>
    <n v="56037"/>
    <x v="1"/>
    <n v="20200254"/>
    <x v="0"/>
    <n v="0.17813015873683913"/>
    <n v="0.72832555020319056"/>
    <n v="0.59783546580182123"/>
    <n v="0"/>
    <n v="6.3810242183286237E-2"/>
  </r>
  <r>
    <s v="WYDEQ Permitted Sources"/>
    <n v="56037"/>
    <x v="1"/>
    <n v="20200254"/>
    <x v="0"/>
    <n v="2.2266269842104891"/>
    <n v="0.72832555020319079"/>
    <n v="2.4909811075075883"/>
    <n v="0"/>
    <n v="6.381024218328625E-2"/>
  </r>
  <r>
    <s v="WYDEQ Permitted Sources"/>
    <n v="56037"/>
    <x v="1"/>
    <n v="20200254"/>
    <x v="0"/>
    <n v="0.71252063494735651"/>
    <n v="0.26035166726720393"/>
    <n v="0.44837659935136598"/>
    <n v="0"/>
    <n v="2.2809996074568382E-2"/>
  </r>
  <r>
    <s v="WYDEQ Permitted Sources"/>
    <n v="56037"/>
    <x v="1"/>
    <n v="20200254"/>
    <x v="0"/>
    <n v="0.89065079368419575"/>
    <n v="0.31308111886562501"/>
    <n v="0.99639244300303542"/>
    <n v="0"/>
    <n v="2.7429742114987301E-2"/>
  </r>
  <r>
    <s v="WYDEQ Permitted Sources"/>
    <n v="56037"/>
    <x v="1"/>
    <n v="20200254"/>
    <x v="0"/>
    <n v="1.7813015873683915"/>
    <n v="0.57013719540792762"/>
    <n v="1.9927848860060708"/>
    <n v="0"/>
    <n v="4.9951004062029514E-2"/>
  </r>
  <r>
    <s v="WYDEQ Permitted Sources"/>
    <n v="56037"/>
    <x v="1"/>
    <n v="20200254"/>
    <x v="0"/>
    <n v="1.7813015873683915"/>
    <n v="0.72832555020319079"/>
    <n v="1.9927848860060708"/>
    <n v="0"/>
    <n v="6.3810242183286264E-2"/>
  </r>
  <r>
    <s v="WYDEQ Permitted Sources"/>
    <n v="56037"/>
    <x v="1"/>
    <n v="20200254"/>
    <x v="0"/>
    <n v="3.562603174736783"/>
    <n v="0.41524443133756578"/>
    <n v="5.978354658018211"/>
    <n v="0"/>
    <n v="3.6380500068298953E-2"/>
  </r>
  <r>
    <s v="WYDEQ Permitted Sources"/>
    <n v="56037"/>
    <x v="1"/>
    <n v="20200254"/>
    <x v="0"/>
    <n v="3.562603174736783"/>
    <n v="0.58331955830753301"/>
    <n v="5.978354658018211"/>
    <n v="0"/>
    <n v="5.1105940572134245E-2"/>
  </r>
  <r>
    <s v="WYDEQ Permitted Sources"/>
    <n v="56037"/>
    <x v="1"/>
    <n v="20200254"/>
    <x v="0"/>
    <n v="3.562603174736783"/>
    <n v="0.58331955830753301"/>
    <n v="5.978354658018211"/>
    <n v="0"/>
    <n v="5.1105940572134245E-2"/>
  </r>
  <r>
    <s v="WYDEQ Permitted Sources"/>
    <n v="56037"/>
    <x v="1"/>
    <n v="20200254"/>
    <x v="0"/>
    <n v="5.343904762105173"/>
    <n v="1.1699347073399666"/>
    <n v="5.4801584365166933"/>
    <n v="0"/>
    <n v="0.10250061527179462"/>
  </r>
  <r>
    <s v="WYDEQ Permitted Sources"/>
    <n v="56037"/>
    <x v="1"/>
    <n v="20200254"/>
    <x v="0"/>
    <n v="5.343904762105173"/>
    <n v="0.70855200585378275"/>
    <n v="6.9747471010212463"/>
    <n v="0"/>
    <n v="6.2077837418129146E-2"/>
  </r>
  <r>
    <s v="WYDEQ Permitted Sources"/>
    <n v="56037"/>
    <x v="1"/>
    <n v="20200254"/>
    <x v="0"/>
    <n v="2.2266269842104891"/>
    <n v="0.80741972760082226"/>
    <n v="2.4909811075075883"/>
    <n v="0"/>
    <n v="7.0739861243914598E-2"/>
  </r>
  <r>
    <s v="WYDEQ Permitted Sources"/>
    <n v="56037"/>
    <x v="1"/>
    <n v="20200254"/>
    <x v="0"/>
    <n v="2.6719523810525865"/>
    <n v="0.41524443133756567"/>
    <n v="3.9855697720121417"/>
    <n v="0"/>
    <n v="3.6380500068298932E-2"/>
  </r>
  <r>
    <s v="WYDEQ Permitted Sources"/>
    <n v="56037"/>
    <x v="1"/>
    <n v="20200254"/>
    <x v="0"/>
    <n v="0.89065079368419575"/>
    <n v="0.29001198379131582"/>
    <n v="0.99639244300303542"/>
    <n v="0"/>
    <n v="2.5408603222304031E-2"/>
  </r>
  <r>
    <s v="WYDEQ Permitted Sources"/>
    <n v="56037"/>
    <x v="1"/>
    <n v="20200254"/>
    <x v="0"/>
    <n v="3.1172777778946843"/>
    <n v="0.6766946288464033"/>
    <n v="5.4801584365166933"/>
    <n v="0"/>
    <n v="5.9286740852042705E-2"/>
  </r>
  <r>
    <s v="WYDEQ Permitted Sources"/>
    <n v="56037"/>
    <x v="1"/>
    <n v="20200254"/>
    <x v="0"/>
    <n v="1.3359761905262932"/>
    <n v="0.49104301801029593"/>
    <n v="3.4873735505106231"/>
    <n v="0"/>
    <n v="4.3021385001401125E-2"/>
  </r>
  <r>
    <s v="WYDEQ Permitted Sources"/>
    <n v="56037"/>
    <x v="1"/>
    <n v="20200254"/>
    <x v="0"/>
    <n v="0.89065079368419575"/>
    <n v="0.37240175191384861"/>
    <n v="0.99639244300303542"/>
    <n v="0"/>
    <n v="3.2626956410458582E-2"/>
  </r>
  <r>
    <s v="WYDEQ Permitted Sources"/>
    <n v="56037"/>
    <x v="1"/>
    <n v="20200202"/>
    <x v="0"/>
    <n v="0"/>
    <n v="0"/>
    <n v="0"/>
    <n v="0"/>
    <n v="0"/>
  </r>
  <r>
    <s v="WYDEQ Permitted Sources"/>
    <n v="56037"/>
    <x v="1"/>
    <n v="20200202"/>
    <x v="0"/>
    <n v="0"/>
    <n v="0"/>
    <n v="0"/>
    <n v="0"/>
    <n v="0"/>
  </r>
  <r>
    <s v="WYDEQ Permitted Sources"/>
    <n v="56037"/>
    <x v="1"/>
    <n v="20200254"/>
    <x v="0"/>
    <n v="1.7813015873683915"/>
    <n v="0.65911814498026322"/>
    <n v="6.4765508795197304"/>
    <n v="0"/>
    <n v="5.7746825505236424E-2"/>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3"/>
    <x v="0"/>
    <n v="1.7813015873683915"/>
    <n v="4.1334527736050404E-2"/>
    <n v="0.99639244300303542"/>
    <n v="0"/>
    <n v="2.8057841692198913E-2"/>
  </r>
  <r>
    <s v="WYDEQ Permitted Sources"/>
    <n v="56037"/>
    <x v="1"/>
    <n v="20200253"/>
    <x v="0"/>
    <n v="1.7813015873683915"/>
    <n v="3.4721003298282337E-2"/>
    <n v="0.99639244300303542"/>
    <n v="0"/>
    <n v="2.3568587021447082E-2"/>
  </r>
  <r>
    <s v="WYDEQ Permitted Sources"/>
    <n v="56037"/>
    <x v="1"/>
    <n v="20200253"/>
    <x v="0"/>
    <n v="3.562603174736783"/>
    <n v="5.0428123837981488E-2"/>
    <n v="0.64765508795197291"/>
    <n v="0"/>
    <n v="3.4230566864482663E-2"/>
  </r>
  <r>
    <s v="WYDEQ Permitted Sources"/>
    <n v="56037"/>
    <x v="1"/>
    <n v="20200254"/>
    <x v="0"/>
    <n v="1.3359761905262932"/>
    <n v="0.51411215308460512"/>
    <n v="3.4873735505106231"/>
    <n v="0"/>
    <n v="4.5042523894084405E-2"/>
  </r>
  <r>
    <s v="WYDEQ Permitted Sources"/>
    <n v="56037"/>
    <x v="1"/>
    <n v="20200254"/>
    <x v="0"/>
    <n v="0.44532539684209788"/>
    <n v="0.14830158262055923"/>
    <n v="0.99639244300303542"/>
    <n v="0"/>
    <n v="1.2993035738678195E-2"/>
  </r>
  <r>
    <s v="WYDEQ Permitted Sources"/>
    <n v="56037"/>
    <x v="1"/>
    <n v="20200202"/>
    <x v="0"/>
    <n v="0"/>
    <n v="0"/>
    <n v="0"/>
    <n v="0"/>
    <n v="0"/>
  </r>
  <r>
    <s v="WYDEQ Permitted Sources"/>
    <n v="56037"/>
    <x v="1"/>
    <n v="20200253"/>
    <x v="0"/>
    <n v="34.735380953683631"/>
    <n v="0.29264845637123688"/>
    <n v="38.859305277118381"/>
    <n v="0"/>
    <n v="0.19864951918076829"/>
  </r>
  <r>
    <s v="WYDEQ Permitted Sources"/>
    <n v="56037"/>
    <x v="1"/>
    <n v="20200254"/>
    <x v="0"/>
    <n v="1.8258341270526011"/>
    <n v="0.30978552814072363"/>
    <n v="2.0426045081562223"/>
    <n v="0"/>
    <n v="2.7141007987461118E-2"/>
  </r>
  <r>
    <s v="WYDEQ Permitted Sources"/>
    <n v="56037"/>
    <x v="1"/>
    <n v="20200254"/>
    <x v="0"/>
    <n v="1.7813015873683915"/>
    <n v="0.30978552814072363"/>
    <n v="1.9927848860060708"/>
    <n v="0"/>
    <n v="2.7141007987461118E-2"/>
  </r>
  <r>
    <s v="WYDEQ Permitted Sources"/>
    <n v="56037"/>
    <x v="1"/>
    <n v="20200254"/>
    <x v="0"/>
    <n v="2.6719523810525865"/>
    <n v="0.87333154209884833"/>
    <n v="5.978354658018211"/>
    <n v="0"/>
    <n v="7.6514543794438256E-2"/>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1001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1.2409335414194085"/>
    <n v="0"/>
    <n v="0"/>
    <n v="0"/>
  </r>
  <r>
    <s v="WYDEQ Permitted Sources"/>
    <n v="56037"/>
    <x v="1"/>
    <n v="20200254"/>
    <x v="0"/>
    <n v="1.7813015873683915"/>
    <n v="0.7382123223778948"/>
    <n v="1.9927848860060708"/>
    <n v="0"/>
    <n v="6.4676444565864799E-2"/>
  </r>
  <r>
    <s v="WYDEQ Permitted Sources"/>
    <n v="56037"/>
    <x v="1"/>
    <n v="20200202"/>
    <x v="0"/>
    <n v="0"/>
    <n v="0"/>
    <n v="0"/>
    <n v="0"/>
    <n v="0"/>
  </r>
  <r>
    <s v="WYDEQ Permitted Sources"/>
    <n v="56037"/>
    <x v="1"/>
    <n v="20200254"/>
    <x v="0"/>
    <n v="0.89065079368419575"/>
    <n v="0.2702384394419079"/>
    <n v="1.9927848860060708"/>
    <n v="0"/>
    <n v="2.3676198457146937E-2"/>
  </r>
  <r>
    <s v="WYDEQ Permitted Sources"/>
    <n v="56037"/>
    <x v="1"/>
    <n v="20200254"/>
    <x v="0"/>
    <n v="0.89065079368419575"/>
    <n v="0.21750898784348682"/>
    <n v="0.99639244300303542"/>
    <n v="0"/>
    <n v="1.9056452416728018E-2"/>
  </r>
  <r>
    <s v="WYDEQ Permitted Sources"/>
    <n v="56037"/>
    <x v="1"/>
    <n v="20200254"/>
    <x v="0"/>
    <n v="1.3359761905262932"/>
    <n v="0.49104301801029593"/>
    <n v="1.4945886645045527"/>
    <n v="0"/>
    <n v="4.3021385001401125E-2"/>
  </r>
  <r>
    <s v="WYDEQ Permitted Sources"/>
    <n v="56037"/>
    <x v="1"/>
    <n v="20200253"/>
    <x v="0"/>
    <n v="1.7813015873683915"/>
    <n v="3.3067622188840323E-2"/>
    <n v="1.4945886645045527"/>
    <n v="0"/>
    <n v="2.2446273353759129E-2"/>
  </r>
  <r>
    <s v="WYDEQ Permitted Sources"/>
    <n v="56037"/>
    <x v="1"/>
    <n v="20200254"/>
    <x v="0"/>
    <n v="4.4532539684209782"/>
    <n v="0.52729451598421051"/>
    <n v="4.4837659935136589"/>
    <n v="0"/>
    <n v="4.6197460404189143E-2"/>
  </r>
  <r>
    <s v="WYDEQ Permitted Sources"/>
    <n v="56037"/>
    <x v="1"/>
    <n v="20200254"/>
    <x v="0"/>
    <n v="5.343904762105173"/>
    <n v="0.88651390499845384"/>
    <n v="3.9855697720121417"/>
    <n v="0"/>
    <n v="7.7669480304542973E-2"/>
  </r>
  <r>
    <s v="WYDEQ Permitted Sources"/>
    <n v="56037"/>
    <x v="1"/>
    <n v="20200254"/>
    <x v="0"/>
    <n v="6.6798809526314677"/>
    <n v="1.1402743908158555"/>
    <n v="3.9855697720121417"/>
    <n v="0"/>
    <n v="9.9902008124059027E-2"/>
  </r>
  <r>
    <s v="WYDEQ Permitted Sources"/>
    <n v="56037"/>
    <x v="1"/>
    <n v="20200254"/>
    <x v="0"/>
    <n v="0.89065079368419575"/>
    <n v="0.31308111886562501"/>
    <n v="0.99639244300303542"/>
    <n v="0"/>
    <n v="2.7429742114987301E-2"/>
  </r>
  <r>
    <s v="WYDEQ Permitted Sources"/>
    <n v="56037"/>
    <x v="1"/>
    <n v="20200254"/>
    <x v="0"/>
    <n v="3.1172777778946843"/>
    <n v="1.0710669855929269"/>
    <n v="5.4801584365166933"/>
    <n v="0"/>
    <n v="9.3838591446009145E-2"/>
  </r>
  <r>
    <s v="WYDEQ Permitted Sources"/>
    <n v="56037"/>
    <x v="1"/>
    <n v="20200254"/>
    <x v="0"/>
    <n v="0.89065079368419575"/>
    <n v="0.2702384394419079"/>
    <n v="0.99639244300303542"/>
    <n v="0"/>
    <n v="2.3676198457146937E-2"/>
  </r>
  <r>
    <s v="WYDEQ Permitted Sources"/>
    <n v="56037"/>
    <x v="1"/>
    <n v="20200202"/>
    <x v="0"/>
    <n v="0"/>
    <n v="0"/>
    <n v="0"/>
    <n v="0"/>
    <n v="0"/>
  </r>
  <r>
    <s v="WYDEQ Permitted Sources"/>
    <n v="56037"/>
    <x v="1"/>
    <n v="20200202"/>
    <x v="0"/>
    <n v="0"/>
    <n v="0"/>
    <n v="0"/>
    <n v="0"/>
    <n v="0"/>
  </r>
  <r>
    <s v="WYDEQ Permitted Sources"/>
    <n v="56037"/>
    <x v="1"/>
    <n v="20200202"/>
    <x v="0"/>
    <n v="0"/>
    <n v="0.62046677070970424"/>
    <n v="0"/>
    <n v="0"/>
    <n v="0"/>
  </r>
  <r>
    <s v="WYDEQ Permitted Sources"/>
    <n v="56037"/>
    <x v="1"/>
    <n v="20200254"/>
    <x v="0"/>
    <n v="2.6719523810525865"/>
    <n v="0.96560808239608542"/>
    <n v="2.9891773290091055"/>
    <n v="0"/>
    <n v="8.4599099365171349E-2"/>
  </r>
  <r>
    <s v="WYDEQ Permitted Sources"/>
    <n v="56037"/>
    <x v="1"/>
    <n v="20200202"/>
    <x v="0"/>
    <n v="0"/>
    <n v="0"/>
    <n v="0"/>
    <n v="0"/>
    <n v="0"/>
  </r>
  <r>
    <s v="WYDEQ Permitted Sources"/>
    <n v="56037"/>
    <x v="1"/>
    <n v="20200254"/>
    <x v="0"/>
    <n v="4.0079285715788808"/>
    <n v="1.3841481044585526"/>
    <n v="2.4909811075075883"/>
    <n v="0"/>
    <n v="0.12126833356099649"/>
  </r>
  <r>
    <s v="WYDEQ Permitted Sources"/>
    <n v="56037"/>
    <x v="1"/>
    <n v="20200254"/>
    <x v="0"/>
    <n v="0.44532539684209788"/>
    <n v="0.15818835479526314"/>
    <n v="0.49819622150151771"/>
    <n v="0"/>
    <n v="1.385923812125674E-2"/>
  </r>
  <r>
    <s v="WYDEQ Permitted Sources"/>
    <n v="56037"/>
    <x v="1"/>
    <n v="20200202"/>
    <x v="0"/>
    <n v="0"/>
    <n v="0"/>
    <n v="0"/>
    <n v="0"/>
    <n v="0"/>
  </r>
  <r>
    <s v="WYDEQ Permitted Sources"/>
    <n v="56037"/>
    <x v="1"/>
    <n v="20200202"/>
    <x v="0"/>
    <n v="0"/>
    <n v="0.41364451380646966"/>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49637341656776351"/>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4"/>
    <x v="0"/>
    <n v="0.89065079368419575"/>
    <n v="0.24716930436759868"/>
    <n v="0.99639244300303542"/>
    <n v="0"/>
    <n v="2.1655059564463657E-2"/>
  </r>
  <r>
    <s v="WYDEQ Permitted Sources"/>
    <n v="56037"/>
    <x v="1"/>
    <n v="20200254"/>
    <x v="0"/>
    <n v="7.125206349473566E-2"/>
    <n v="0.31308111886562506"/>
    <n v="0.79711395440242816"/>
    <n v="0"/>
    <n v="2.7429742114987301E-2"/>
  </r>
  <r>
    <s v="WYDEQ Permitted Sources"/>
    <n v="56037"/>
    <x v="1"/>
    <n v="20200254"/>
    <x v="0"/>
    <n v="1.7813015873683915"/>
    <n v="0.49433860873519736"/>
    <n v="1.9927848860060708"/>
    <n v="0"/>
    <n v="4.3310119128927314E-2"/>
  </r>
  <r>
    <s v="WYDEQ Permitted Sources"/>
    <n v="56037"/>
    <x v="1"/>
    <n v="20200254"/>
    <x v="0"/>
    <n v="0.89065079368419575"/>
    <n v="0.37569734263874999"/>
    <n v="0.99639244300303542"/>
    <n v="0"/>
    <n v="3.2915690537984758E-2"/>
  </r>
  <r>
    <s v="WYDEQ Permitted Sources"/>
    <n v="56037"/>
    <x v="1"/>
    <n v="20200254"/>
    <x v="0"/>
    <n v="2.1820944445262795"/>
    <n v="0.72502995947828919"/>
    <n v="2.4411614853574366"/>
    <n v="0"/>
    <n v="6.3521508055760054E-2"/>
  </r>
  <r>
    <s v="WYDEQ Permitted Sources"/>
    <n v="56037"/>
    <x v="1"/>
    <n v="20200254"/>
    <x v="0"/>
    <n v="6.5462833335788382"/>
    <n v="2.1750898784348678"/>
    <n v="7.3234844560723102"/>
    <n v="0"/>
    <n v="0.1905645241672802"/>
  </r>
  <r>
    <s v="WYDEQ Permitted Sources"/>
    <n v="56037"/>
    <x v="1"/>
    <n v="20200254"/>
    <x v="0"/>
    <n v="1.7813015873683915"/>
    <n v="0.57672837685773026"/>
    <n v="3.9855697720121417"/>
    <n v="0"/>
    <n v="5.0528472317081879E-2"/>
  </r>
  <r>
    <s v="WYDEQ Permitted Sources"/>
    <n v="56037"/>
    <x v="1"/>
    <n v="20200254"/>
    <x v="0"/>
    <n v="2.2266269842104891"/>
    <n v="0.70855200585378286"/>
    <n v="2.4909811075075883"/>
    <n v="0"/>
    <n v="6.2077837418129146E-2"/>
  </r>
  <r>
    <s v="WYDEQ Permitted Sources"/>
    <n v="56037"/>
    <x v="1"/>
    <n v="20200254"/>
    <x v="0"/>
    <n v="0.44532539684209788"/>
    <n v="0.1845530805944737"/>
    <n v="0.49819622150151771"/>
    <n v="0"/>
    <n v="1.61691111414662E-2"/>
  </r>
  <r>
    <s v="WYDEQ Permitted Sources"/>
    <n v="56037"/>
    <x v="1"/>
    <n v="20200254"/>
    <x v="0"/>
    <n v="0.89065079368419575"/>
    <n v="0.2702384394419079"/>
    <n v="1.9927848860060708"/>
    <n v="0"/>
    <n v="2.3676198457146937E-2"/>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3"/>
    <x v="0"/>
    <n v="2.2266269842104891"/>
    <n v="4.4641289954934431E-2"/>
    <n v="0.99639244300303542"/>
    <n v="0"/>
    <n v="3.0302469027574816E-2"/>
  </r>
  <r>
    <s v="WYDEQ Permitted Sources"/>
    <n v="56037"/>
    <x v="1"/>
    <n v="20200254"/>
    <x v="0"/>
    <n v="0.89065079368419575"/>
    <n v="0.31308111886562501"/>
    <n v="0.99639244300303542"/>
    <n v="0"/>
    <n v="2.7429742114987301E-2"/>
  </r>
  <r>
    <s v="WYDEQ Permitted Sources"/>
    <n v="56037"/>
    <x v="1"/>
    <n v="20200254"/>
    <x v="0"/>
    <n v="0.89065079368419575"/>
    <n v="0.31308111886562501"/>
    <n v="0.99639244300303542"/>
    <n v="0"/>
    <n v="2.7429742114987301E-2"/>
  </r>
  <r>
    <s v="WYDEQ Permitted Sources"/>
    <n v="56037"/>
    <x v="1"/>
    <n v="20200202"/>
    <x v="0"/>
    <n v="0"/>
    <n v="1.034111284516174"/>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100102"/>
    <x v="0"/>
    <n v="4.8985793652630756"/>
    <n v="0.36756210112776472"/>
    <n v="3.4873735505106231"/>
    <n v="0.69472965767683226"/>
    <n v="0.32369667220520926"/>
  </r>
  <r>
    <s v="WYDEQ Permitted Sources"/>
    <n v="56037"/>
    <x v="1"/>
    <n v="20100102"/>
    <x v="0"/>
    <n v="5.343904762105173"/>
    <n v="0.40097683759392516"/>
    <n v="3.9855697720121417"/>
    <n v="0.75788689928381692"/>
    <n v="0.35312364240568284"/>
  </r>
  <r>
    <s v="WYDEQ Permitted Sources"/>
    <n v="56037"/>
    <x v="1"/>
    <n v="20200202"/>
    <x v="0"/>
    <n v="0"/>
    <n v="0"/>
    <n v="0"/>
    <n v="0"/>
    <n v="0"/>
  </r>
  <r>
    <s v="WYDEQ Permitted Sources"/>
    <n v="56037"/>
    <x v="1"/>
    <n v="20200253"/>
    <x v="0"/>
    <n v="6.2345555557893686"/>
    <n v="0.1273103454270352"/>
    <n v="4.9819622150151766"/>
    <n v="0"/>
    <n v="8.6418152411972621E-2"/>
  </r>
  <r>
    <s v="WYDEQ Permitted Sources"/>
    <n v="56037"/>
    <x v="1"/>
    <n v="20200202"/>
    <x v="0"/>
    <n v="0"/>
    <n v="0"/>
    <n v="0"/>
    <n v="0"/>
    <n v="0"/>
  </r>
  <r>
    <s v="WYDEQ Permitted Sources"/>
    <n v="56037"/>
    <x v="1"/>
    <n v="20200202"/>
    <x v="0"/>
    <n v="0"/>
    <n v="0.41364451380646966"/>
    <n v="0"/>
    <n v="0"/>
    <n v="0"/>
  </r>
  <r>
    <s v="WYDEQ Permitted Sources"/>
    <n v="56037"/>
    <x v="1"/>
    <n v="20200253"/>
    <x v="0"/>
    <n v="1.5141063492631328"/>
    <n v="1.1573667766094111E-2"/>
    <n v="0.19927848860060704"/>
    <n v="0"/>
    <n v="7.8561956738156923E-3"/>
  </r>
  <r>
    <s v="WYDEQ Permitted Sources"/>
    <n v="56037"/>
    <x v="1"/>
    <n v="20200253"/>
    <x v="0"/>
    <n v="36.694812699788862"/>
    <n v="0.26206090584655956"/>
    <n v="5.2310603257659372"/>
    <n v="0"/>
    <n v="0.17788671632854111"/>
  </r>
  <r>
    <s v="WYDEQ Permitted Sources"/>
    <n v="56037"/>
    <x v="1"/>
    <n v="20200254"/>
    <x v="0"/>
    <n v="2.6719523810525865"/>
    <n v="1.1205008464664472"/>
    <n v="2.9891773290091055"/>
    <n v="0"/>
    <n v="9.816960335890193E-2"/>
  </r>
  <r>
    <s v="WYDEQ Permitted Sources"/>
    <n v="56037"/>
    <x v="1"/>
    <n v="20200254"/>
    <x v="0"/>
    <n v="3.562603174736783"/>
    <n v="0.61957105628144726"/>
    <n v="4.4837659935136589"/>
    <n v="0"/>
    <n v="5.4282015974922236E-2"/>
  </r>
  <r>
    <s v="WYDEQ Permitted Sources"/>
    <n v="56037"/>
    <x v="1"/>
    <n v="20200254"/>
    <x v="0"/>
    <n v="3.562603174736783"/>
    <n v="0.62286664700634875"/>
    <n v="4.4837659935136589"/>
    <n v="0"/>
    <n v="5.4570750102448419E-2"/>
  </r>
  <r>
    <s v="WYDEQ Permitted Sources"/>
    <n v="56037"/>
    <x v="1"/>
    <n v="20200254"/>
    <x v="0"/>
    <n v="1.3359761905262932"/>
    <n v="0.3954708869881578"/>
    <n v="1.4945886645045527"/>
    <n v="0"/>
    <n v="3.4648095303141849E-2"/>
  </r>
  <r>
    <s v="WYDEQ Permitted Sources"/>
    <n v="56037"/>
    <x v="1"/>
    <n v="20200202"/>
    <x v="0"/>
    <n v="0"/>
    <n v="0"/>
    <n v="0"/>
    <n v="0"/>
    <n v="0"/>
  </r>
  <r>
    <s v="WYDEQ Permitted Sources"/>
    <n v="56037"/>
    <x v="1"/>
    <n v="20200202"/>
    <x v="0"/>
    <n v="0"/>
    <n v="0.41364451380646966"/>
    <n v="0"/>
    <n v="0"/>
    <n v="0"/>
  </r>
  <r>
    <s v="WYDEQ Permitted Sources"/>
    <n v="56037"/>
    <x v="1"/>
    <n v="20200253"/>
    <x v="0"/>
    <n v="57.446976192630636"/>
    <n v="0.66183122209035139"/>
    <n v="3.5870127948109278"/>
    <n v="0"/>
    <n v="0.1823759709992929"/>
  </r>
  <r>
    <s v="WYDEQ Permitted Sources"/>
    <n v="56037"/>
    <x v="1"/>
    <n v="20200253"/>
    <x v="0"/>
    <n v="81.494547622103923"/>
    <n v="0.91001793037423306"/>
    <n v="43.258377912976776"/>
    <n v="0"/>
    <n v="0.25644867306669805"/>
  </r>
  <r>
    <s v="WYDEQ Permitted Sources"/>
    <n v="56037"/>
    <x v="1"/>
    <n v="20200253"/>
    <x v="0"/>
    <n v="54.81955635126225"/>
    <n v="0.2496605475257444"/>
    <n v="64.914967661647751"/>
    <n v="0"/>
    <n v="0.16946936382088137"/>
  </r>
  <r>
    <s v="WYDEQ Permitted Sources"/>
    <n v="56037"/>
    <x v="1"/>
    <n v="20200254"/>
    <x v="0"/>
    <n v="3.1172777778946843"/>
    <n v="0.99526839892019703"/>
    <n v="3.4873735505106231"/>
    <n v="0"/>
    <n v="8.7197706512906967E-2"/>
  </r>
  <r>
    <s v="WYDEQ Permitted Sources"/>
    <n v="56037"/>
    <x v="1"/>
    <n v="20200254"/>
    <x v="0"/>
    <n v="0.22266269842104894"/>
    <n v="6.9207405222927634E-2"/>
    <n v="0.49819622150151771"/>
    <n v="0"/>
    <n v="6.063416678049824E-3"/>
  </r>
  <r>
    <s v="WYDEQ Permitted Sources"/>
    <n v="56037"/>
    <x v="1"/>
    <n v="20100102"/>
    <x v="0"/>
    <n v="0"/>
    <n v="0"/>
    <n v="0"/>
    <n v="0"/>
    <n v="0"/>
  </r>
  <r>
    <s v="WYDEQ Permitted Sources"/>
    <n v="56037"/>
    <x v="1"/>
    <n v="201001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1.2409335414194085"/>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6.2046677070970446"/>
    <n v="0"/>
    <n v="0"/>
    <n v="0"/>
  </r>
  <r>
    <s v="WYDEQ Permitted Sources"/>
    <n v="56037"/>
    <x v="1"/>
    <n v="20200202"/>
    <x v="0"/>
    <n v="0"/>
    <n v="0"/>
    <n v="0"/>
    <n v="0"/>
    <n v="0"/>
  </r>
  <r>
    <s v="WYDEQ Permitted Sources"/>
    <n v="56037"/>
    <x v="1"/>
    <n v="20200253"/>
    <x v="0"/>
    <n v="6.2345555557893686"/>
    <n v="0.11987013043454613"/>
    <n v="4.4837659935136589"/>
    <n v="0"/>
    <n v="8.1367740907376807E-2"/>
  </r>
  <r>
    <s v="WYDEQ Permitted Sources"/>
    <n v="56037"/>
    <x v="1"/>
    <n v="20200253"/>
    <x v="0"/>
    <n v="6.6798809526314677"/>
    <n v="0.10416300989484702"/>
    <n v="1.4945886645045527"/>
    <n v="0"/>
    <n v="7.070576106434126E-2"/>
  </r>
  <r>
    <s v="WYDEQ Permitted Sources"/>
    <n v="56037"/>
    <x v="1"/>
    <n v="20200254"/>
    <x v="0"/>
    <n v="3.1172777778946843"/>
    <n v="0.36251497973914459"/>
    <n v="2.4909811075075883"/>
    <n v="0"/>
    <n v="3.1760754027880027E-2"/>
  </r>
  <r>
    <s v="WYDEQ Permitted Sources"/>
    <n v="56037"/>
    <x v="1"/>
    <n v="20200254"/>
    <x v="0"/>
    <n v="3.1172777778946843"/>
    <n v="0.36251497973914459"/>
    <n v="2.4909811075075883"/>
    <n v="0"/>
    <n v="3.1760754027880027E-2"/>
  </r>
  <r>
    <s v="WYDEQ Permitted Sources"/>
    <n v="56037"/>
    <x v="1"/>
    <n v="20200254"/>
    <x v="0"/>
    <n v="2.6719523810525865"/>
    <n v="0.87992272354865109"/>
    <n v="7.4729433225227648"/>
    <n v="0"/>
    <n v="7.7092012049490607E-2"/>
  </r>
  <r>
    <s v="WYDEQ Permitted Sources"/>
    <n v="56037"/>
    <x v="1"/>
    <n v="20200254"/>
    <x v="0"/>
    <n v="0.89065079368419575"/>
    <n v="0.27353403016680927"/>
    <n v="1.9927848860060708"/>
    <n v="0"/>
    <n v="2.396493258467312E-2"/>
  </r>
  <r>
    <s v="WYDEQ Permitted Sources"/>
    <n v="56037"/>
    <x v="1"/>
    <n v="20200254"/>
    <x v="0"/>
    <n v="3.562603174736783"/>
    <n v="1.2852803827115129"/>
    <n v="6.4765508795197304"/>
    <n v="0"/>
    <n v="0.11260630973521103"/>
  </r>
  <r>
    <s v="WYDEQ Permitted Sources"/>
    <n v="56037"/>
    <x v="1"/>
    <n v="20200254"/>
    <x v="0"/>
    <n v="2.2266269842104891"/>
    <n v="0.70855200585378286"/>
    <n v="2.4909811075075883"/>
    <n v="0"/>
    <n v="6.2077837418129146E-2"/>
  </r>
  <r>
    <s v="WYDEQ Permitted Sources"/>
    <n v="56037"/>
    <x v="1"/>
    <n v="20200254"/>
    <x v="0"/>
    <n v="0.71252063494735651"/>
    <n v="0.26035166726720393"/>
    <n v="0.79711395440242816"/>
    <n v="0"/>
    <n v="2.2809996074568382E-2"/>
  </r>
  <r>
    <s v="WYDEQ Permitted Sources"/>
    <n v="56037"/>
    <x v="1"/>
    <n v="20200254"/>
    <x v="0"/>
    <n v="1.7813015873683915"/>
    <n v="0.38228852408855257"/>
    <n v="1.9927848860060708"/>
    <n v="0"/>
    <n v="3.3493158793037124E-2"/>
  </r>
  <r>
    <s v="WYDEQ Permitted Sources"/>
    <n v="56037"/>
    <x v="1"/>
    <n v="20200254"/>
    <x v="0"/>
    <n v="1.8258341270526011"/>
    <n v="0.60309310265694072"/>
    <n v="2.0426045081562223"/>
    <n v="0"/>
    <n v="5.2838345337291329E-2"/>
  </r>
  <r>
    <s v="WYDEQ Permitted Sources"/>
    <n v="56037"/>
    <x v="1"/>
    <n v="20200254"/>
    <x v="0"/>
    <n v="1.3359761905262932"/>
    <n v="0.41524443133756567"/>
    <n v="1.4945886645045527"/>
    <n v="0"/>
    <n v="3.6380500068298932E-2"/>
  </r>
  <r>
    <s v="WYDEQ Permitted Sources"/>
    <n v="56037"/>
    <x v="1"/>
    <n v="20200254"/>
    <x v="0"/>
    <n v="0.13359761905262937"/>
    <n v="0.5272945159842104"/>
    <n v="4.981962215015176E-2"/>
    <n v="0"/>
    <n v="4.6197460404189136E-2"/>
  </r>
  <r>
    <s v="WYDEQ Permitted Sources"/>
    <n v="56037"/>
    <x v="1"/>
    <n v="20200254"/>
    <x v="0"/>
    <n v="1.8258341270526011"/>
    <n v="1.1995950238640791"/>
    <n v="0.24909811075075886"/>
    <n v="0"/>
    <n v="0.10509922241953032"/>
  </r>
  <r>
    <s v="WYDEQ Permitted Sources"/>
    <n v="56037"/>
    <x v="1"/>
    <n v="20200254"/>
    <x v="0"/>
    <n v="7.5705317463156616"/>
    <n v="2.6035166726720393"/>
    <n v="8.4693357655257984"/>
    <n v="0"/>
    <n v="0.22809996074568381"/>
  </r>
  <r>
    <s v="WYDEQ Permitted Sources"/>
    <n v="56037"/>
    <x v="1"/>
    <n v="20200254"/>
    <x v="0"/>
    <n v="3.562603174736783"/>
    <n v="1.1534567537154605"/>
    <n v="7.4729433225227648"/>
    <n v="0"/>
    <n v="0.10105694463416376"/>
  </r>
  <r>
    <s v="WYDEQ Permitted Sources"/>
    <n v="56037"/>
    <x v="1"/>
    <n v="20200254"/>
    <x v="0"/>
    <n v="0.44532539684209788"/>
    <n v="0.16148394552016448"/>
    <n v="0.99639244300303542"/>
    <n v="0"/>
    <n v="1.4147972248782923E-2"/>
  </r>
  <r>
    <s v="WYDEQ Permitted Sources"/>
    <n v="56037"/>
    <x v="1"/>
    <n v="20200254"/>
    <x v="0"/>
    <n v="1.6477039683157617"/>
    <n v="0.55365924178342096"/>
    <n v="1.8433260195556151"/>
    <n v="0"/>
    <n v="4.8507333424398585E-2"/>
  </r>
  <r>
    <s v="WYDEQ Permitted Sources"/>
    <n v="56037"/>
    <x v="1"/>
    <n v="20200254"/>
    <x v="0"/>
    <n v="3.429005555684153"/>
    <n v="1.1534567537154603"/>
    <n v="7.6722218111233715"/>
    <n v="0"/>
    <n v="0.10105694463416373"/>
  </r>
  <r>
    <s v="WYDEQ Permitted Sources"/>
    <n v="56037"/>
    <x v="1"/>
    <n v="20200254"/>
    <x v="0"/>
    <n v="0.89065079368419575"/>
    <n v="0.28342080234151318"/>
    <n v="0.99639244300303542"/>
    <n v="0"/>
    <n v="2.4831134967251662E-2"/>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4"/>
    <x v="0"/>
    <n v="4.4532539684209782"/>
    <n v="0.74150791310279596"/>
    <n v="2.9891773290091055"/>
    <n v="0"/>
    <n v="6.4965178693390982E-2"/>
  </r>
  <r>
    <s v="WYDEQ Permitted Sources"/>
    <n v="56037"/>
    <x v="1"/>
    <n v="20200254"/>
    <x v="0"/>
    <n v="1.3359761905262932"/>
    <n v="0.3954708869881578"/>
    <n v="1.4945886645045527"/>
    <n v="0"/>
    <n v="3.4648095303141849E-2"/>
  </r>
  <r>
    <s v="WYDEQ Permitted Sources"/>
    <n v="56037"/>
    <x v="1"/>
    <n v="20200254"/>
    <x v="0"/>
    <n v="1.3359761905262932"/>
    <n v="0.3954708869881578"/>
    <n v="1.4945886645045527"/>
    <n v="0"/>
    <n v="3.4648095303141849E-2"/>
  </r>
  <r>
    <s v="WYDEQ Permitted Sources"/>
    <n v="56037"/>
    <x v="1"/>
    <n v="20200254"/>
    <x v="0"/>
    <n v="2.2266269842104891"/>
    <n v="0.74150791310279596"/>
    <n v="4.9819622150151766"/>
    <n v="0"/>
    <n v="6.4965178693390982E-2"/>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02"/>
    <x v="0"/>
    <n v="0"/>
    <n v="0.82728902761293932"/>
    <n v="0"/>
    <n v="0"/>
    <n v="0"/>
  </r>
  <r>
    <s v="WYDEQ Permitted Sources"/>
    <n v="56037"/>
    <x v="1"/>
    <n v="20200202"/>
    <x v="0"/>
    <n v="0"/>
    <n v="0"/>
    <n v="0"/>
    <n v="0"/>
    <n v="0"/>
  </r>
  <r>
    <s v="WYDEQ Permitted Sources"/>
    <n v="56037"/>
    <x v="1"/>
    <n v="20200202"/>
    <x v="0"/>
    <n v="0"/>
    <n v="0"/>
    <n v="0"/>
    <n v="0"/>
    <n v="0"/>
  </r>
  <r>
    <s v="WYDEQ Permitted Sources"/>
    <n v="56037"/>
    <x v="1"/>
    <n v="20200254"/>
    <x v="0"/>
    <n v="1.6031714286315524"/>
    <n v="0.53059010670911189"/>
    <n v="1.7935063974054639"/>
    <n v="0"/>
    <n v="4.6486194531715319E-2"/>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54"/>
    <x v="0"/>
    <n v="2.6719523810525865"/>
    <n v="0.89310508644825626"/>
    <n v="2.9891773290091055"/>
    <n v="0"/>
    <n v="7.8246948559595325E-2"/>
  </r>
  <r>
    <s v="WYDEQ Permitted Sources"/>
    <n v="56041"/>
    <x v="2"/>
    <n v="20200202"/>
    <x v="0"/>
    <n v="0"/>
    <n v="0"/>
    <n v="0"/>
    <n v="0"/>
    <n v="0"/>
  </r>
  <r>
    <s v="WYDEQ Permitted Sources"/>
    <n v="56041"/>
    <x v="2"/>
    <n v="20200254"/>
    <x v="0"/>
    <n v="16.165311905368153"/>
    <n v="5.005098617058283"/>
    <n v="31.934377798247283"/>
    <n v="0"/>
    <n v="0.31674133789622178"/>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53"/>
    <x v="0"/>
    <n v="6.2345555557893686"/>
    <n v="8.5149127136263811E-2"/>
    <n v="2.4909811075075883"/>
    <n v="0"/>
    <n v="5.7799153885929745E-2"/>
  </r>
  <r>
    <s v="WYDEQ Permitted Sources"/>
    <n v="56041"/>
    <x v="2"/>
    <n v="20200254"/>
    <x v="0"/>
    <n v="3.562603174736783"/>
    <n v="0.98867721747039472"/>
    <n v="11.956709316036422"/>
    <n v="0"/>
    <n v="8.6620238257854629E-2"/>
  </r>
  <r>
    <s v="WYDEQ Permitted Sources"/>
    <n v="56041"/>
    <x v="2"/>
    <n v="20200202"/>
    <x v="0"/>
    <n v="0"/>
    <n v="0"/>
    <n v="0"/>
    <n v="0"/>
    <n v="0"/>
  </r>
  <r>
    <s v="WYDEQ Permitted Sources"/>
    <n v="56041"/>
    <x v="2"/>
    <n v="20200254"/>
    <x v="0"/>
    <n v="15.586388889473426"/>
    <n v="3.4603702611463807"/>
    <n v="5.978354658018211"/>
    <n v="0"/>
    <n v="0.30317083390249117"/>
  </r>
  <r>
    <s v="WYDEQ Permitted Sources"/>
    <n v="56041"/>
    <x v="2"/>
    <n v="20200202"/>
    <x v="0"/>
    <n v="0"/>
    <n v="0"/>
    <n v="0"/>
    <n v="0"/>
    <n v="0"/>
  </r>
  <r>
    <s v="WYDEQ Permitted Sources"/>
    <n v="56041"/>
    <x v="2"/>
    <n v="20200202"/>
    <x v="0"/>
    <n v="5.343904762105173"/>
    <n v="0"/>
    <n v="14.44769042354401"/>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4.6313841271578173"/>
    <n v="0"/>
    <n v="0.64765508795197291"/>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02"/>
    <x v="0"/>
    <n v="0"/>
    <n v="0"/>
    <n v="0"/>
    <n v="0"/>
    <n v="0"/>
  </r>
  <r>
    <s v="WYDEQ Permitted Sources"/>
    <n v="56041"/>
    <x v="2"/>
    <n v="20200253"/>
    <x v="0"/>
    <n v="1.9148992064210211"/>
    <n v="4.1334527736050404E-2"/>
    <n v="0.79711395440242816"/>
    <n v="0"/>
    <n v="2.8057841692198906E-2"/>
  </r>
  <r>
    <s v="WYDEQ Permitted Sources"/>
    <n v="56041"/>
    <x v="2"/>
    <n v="20200253"/>
    <x v="0"/>
    <n v="5.343904762105173"/>
    <n v="9.9202866566520928E-2"/>
    <n v="2.9891773290091055"/>
    <n v="0"/>
    <n v="6.7338820061277366E-2"/>
  </r>
  <r>
    <s v="WYDEQ Permitted Sources"/>
    <n v="56041"/>
    <x v="2"/>
    <n v="20200253"/>
    <x v="0"/>
    <n v="1.6031714286315524"/>
    <n v="1.2400358320815121E-2"/>
    <n v="0.24909811075075886"/>
    <n v="0"/>
    <n v="8.4173525076596742E-3"/>
  </r>
  <r>
    <s v="WYDEQ Permitted Sources"/>
    <n v="56041"/>
    <x v="2"/>
    <n v="20200253"/>
    <x v="0"/>
    <n v="1.6031714286315524"/>
    <n v="1.2400358320815121E-2"/>
    <n v="0.24909811075075886"/>
    <n v="0"/>
    <n v="8.4173525076596742E-3"/>
  </r>
  <r>
    <s v="WYDEQ Permitted Sources"/>
    <n v="56041"/>
    <x v="2"/>
    <n v="20200253"/>
    <x v="0"/>
    <n v="1.6031714286315524"/>
    <n v="1.2400358320815121E-2"/>
    <n v="0.24909811075075886"/>
    <n v="0"/>
    <n v="8.4173525076596742E-3"/>
  </r>
  <r>
    <s v="WYDEQ Permitted Sources"/>
    <n v="56041"/>
    <x v="2"/>
    <n v="20200253"/>
    <x v="0"/>
    <n v="4.6313841271578173"/>
    <n v="6.6135244377680633E-2"/>
    <n v="0.64765508795197291"/>
    <n v="0"/>
    <n v="4.4892546707518251E-2"/>
  </r>
  <r>
    <s v="WYDEQ Permitted Sources"/>
    <n v="56041"/>
    <x v="2"/>
    <n v="20200253"/>
    <x v="0"/>
    <n v="3.0282126985262656"/>
    <n v="7.27487688154487E-2"/>
    <n v="1.9429652638559185"/>
    <n v="0"/>
    <n v="4.9381801378270085E-2"/>
  </r>
  <r>
    <s v="WYDEQ Permitted Sources"/>
    <n v="56041"/>
    <x v="2"/>
    <n v="20200253"/>
    <x v="0"/>
    <n v="3.0282126985262656"/>
    <n v="7.27487688154487E-2"/>
    <n v="1.9429652638559185"/>
    <n v="0"/>
    <n v="4.9381801378270085E-2"/>
  </r>
  <r>
    <s v="WYDEQ Permitted Sources"/>
    <n v="56041"/>
    <x v="2"/>
    <n v="20200253"/>
    <x v="0"/>
    <n v="6.9470761907367251"/>
    <n v="0.14632422818561838"/>
    <n v="3.885930527711837"/>
    <n v="0"/>
    <n v="9.9324759590384101E-2"/>
  </r>
  <r>
    <s v="WYDEQ Permitted Sources"/>
    <n v="56041"/>
    <x v="2"/>
    <n v="20200253"/>
    <x v="0"/>
    <n v="16.076246825999732"/>
    <n v="7.8535602698495743E-2"/>
    <n v="0.89675319870273196"/>
    <n v="0"/>
    <n v="5.3309899215177918E-2"/>
  </r>
  <r>
    <s v="WYDEQ Permitted Sources"/>
    <n v="56041"/>
    <x v="2"/>
    <n v="20200253"/>
    <x v="0"/>
    <n v="2.9391476191578456"/>
    <n v="2.4800716641630239E-2"/>
    <n v="2.8397184625586505"/>
    <n v="0"/>
    <n v="1.6834705015319345E-2"/>
  </r>
  <r>
    <s v="WYDEQ Permitted Sources"/>
    <n v="56041"/>
    <x v="2"/>
    <n v="20200254"/>
    <x v="0"/>
    <n v="1.3359761905262932"/>
    <n v="0.13841481044585524"/>
    <n v="0.99639244300303542"/>
    <n v="0"/>
    <n v="1.2126833356099648E-2"/>
  </r>
  <r>
    <s v="WYDEQ Permitted Sources"/>
    <n v="56041"/>
    <x v="2"/>
    <n v="20200254"/>
    <x v="0"/>
    <n v="1.3359761905262932"/>
    <n v="0.1977354434940789"/>
    <n v="0.49819622150151771"/>
    <n v="0"/>
    <n v="1.7324047651570924E-2"/>
  </r>
  <r>
    <s v="WYDEQ Permitted Sources"/>
    <n v="56041"/>
    <x v="2"/>
    <n v="20200254"/>
    <x v="0"/>
    <n v="2.5383547619999578"/>
    <n v="0.84696681629963788"/>
    <n v="2.8397184625586505"/>
    <n v="0"/>
    <n v="7.4204670774228779E-2"/>
  </r>
  <r>
    <s v="WYDEQ Permitted Sources"/>
    <n v="56041"/>
    <x v="2"/>
    <n v="20200254"/>
    <x v="0"/>
    <n v="1.3359761905262932"/>
    <n v="0.41194884061266435"/>
    <n v="1.4945886645045527"/>
    <n v="0"/>
    <n v="3.6091765940772756E-2"/>
  </r>
  <r>
    <s v="WYDEQ Permitted Sources"/>
    <n v="56041"/>
    <x v="2"/>
    <n v="20200254"/>
    <x v="0"/>
    <n v="1.3359761905262932"/>
    <n v="0.4778606551106907"/>
    <n v="1.4945886645045527"/>
    <n v="0"/>
    <n v="4.18664484912964E-2"/>
  </r>
  <r>
    <s v="WYDEQ Permitted Sources"/>
    <n v="56041"/>
    <x v="2"/>
    <n v="20200254"/>
    <x v="0"/>
    <n v="1.3359761905262932"/>
    <n v="0.40535765916286176"/>
    <n v="1.4945886645045527"/>
    <n v="0"/>
    <n v="3.5514297685720397E-2"/>
  </r>
  <r>
    <s v="WYDEQ Permitted Sources"/>
    <n v="56041"/>
    <x v="2"/>
    <n v="20200254"/>
    <x v="0"/>
    <n v="1.3359761905262932"/>
    <n v="0.40535765916286176"/>
    <n v="1.4945886645045527"/>
    <n v="0"/>
    <n v="3.5514297685720397E-2"/>
  </r>
  <r>
    <s v="WYDEQ Permitted Sources"/>
    <n v="56037"/>
    <x v="1"/>
    <n v="20200202"/>
    <x v="0"/>
    <n v="0"/>
    <n v="0"/>
    <n v="0"/>
    <n v="0"/>
    <n v="0"/>
  </r>
  <r>
    <s v="WYDEQ Permitted Sources"/>
    <n v="56037"/>
    <x v="1"/>
    <n v="20200202"/>
    <x v="0"/>
    <n v="0"/>
    <n v="0"/>
    <n v="0"/>
    <n v="0"/>
    <n v="0"/>
  </r>
  <r>
    <s v="WYDEQ Permitted Sources"/>
    <n v="56037"/>
    <x v="1"/>
    <n v="20200202"/>
    <x v="0"/>
    <n v="0"/>
    <n v="0"/>
    <n v="0"/>
    <n v="0"/>
    <n v="0"/>
  </r>
  <r>
    <s v="WYDEQ Permitted Sources"/>
    <n v="56037"/>
    <x v="1"/>
    <n v="20200254"/>
    <x v="0"/>
    <n v="1.8258341270526011"/>
    <n v="0.30319434669092099"/>
    <n v="2.0426045081562223"/>
    <n v="0"/>
    <n v="2.6563539732408756E-2"/>
  </r>
  <r>
    <s v="WYDEQ Permitted Sources"/>
    <n v="56037"/>
    <x v="1"/>
    <n v="20200202"/>
    <x v="0"/>
    <n v="0"/>
    <n v="0"/>
    <n v="0"/>
    <n v="0"/>
    <n v="0"/>
  </r>
  <r>
    <s v="WYDEQ Permitted Sources"/>
    <n v="56037"/>
    <x v="1"/>
    <n v="20200202"/>
    <x v="0"/>
    <n v="0"/>
    <n v="0"/>
    <n v="0"/>
    <n v="0"/>
    <n v="0"/>
  </r>
  <r>
    <s v="WYDEQ Permitted Sources"/>
    <n v="56037"/>
    <x v="1"/>
    <n v="20200202"/>
    <x v="0"/>
    <n v="0"/>
    <n v="0.20682225690323483"/>
    <n v="0"/>
    <n v="0"/>
    <n v="0"/>
  </r>
  <r>
    <s v="WYDEQ Permitted Sources"/>
    <n v="56037"/>
    <x v="1"/>
    <n v="20200202"/>
    <x v="0"/>
    <n v="0"/>
    <n v="0"/>
    <n v="0"/>
    <n v="0"/>
    <n v="0"/>
  </r>
  <r>
    <s v="WYDEQ Permitted Sources"/>
    <n v="56037"/>
    <x v="1"/>
    <n v="20200254"/>
    <x v="0"/>
    <n v="1.3359761905262932"/>
    <n v="0.4778606551106907"/>
    <n v="2.4909811075075883"/>
    <n v="0"/>
    <n v="4.18664484912964E-2"/>
  </r>
  <r>
    <s v="WYDEQ Permitted Sources"/>
    <n v="56037"/>
    <x v="1"/>
    <n v="20200202"/>
    <x v="0"/>
    <n v="0"/>
    <n v="0.62046677070970424"/>
    <n v="0"/>
    <n v="0"/>
    <n v="0"/>
  </r>
  <r>
    <s v="WYDEQ Permitted Sources"/>
    <n v="56037"/>
    <x v="1"/>
    <n v="20200202"/>
    <x v="0"/>
    <n v="0"/>
    <n v="0"/>
    <n v="0.49819622150151771"/>
    <n v="0"/>
    <n v="0"/>
  </r>
  <r>
    <s v="WYDEQ Permitted Sources"/>
    <n v="56001"/>
    <x v="3"/>
    <n v="20200201"/>
    <x v="0"/>
    <n v="230.38980576351454"/>
    <n v="0.49747221279734921"/>
    <n v="29.800778546437815"/>
    <n v="0"/>
    <n v="1.6184561023589135"/>
  </r>
  <r>
    <s v="WYDEQ Permitted Sources"/>
    <n v="56001"/>
    <x v="3"/>
    <n v="20200201"/>
    <x v="0"/>
    <n v="21.859579981975124"/>
    <n v="0.19677190213806961"/>
    <n v="26.160988800308004"/>
    <n v="0"/>
    <n v="0.6401697976201548"/>
  </r>
  <r>
    <s v="WYDEQ Permitted Sources"/>
    <n v="56001"/>
    <x v="3"/>
    <n v="20200253"/>
    <x v="0"/>
    <n v="366.8342538370523"/>
    <n v="2.8107478860514266"/>
    <n v="52.208234171049448"/>
    <n v="0"/>
    <n v="1.9079332350695257"/>
  </r>
  <r>
    <s v="WYDEQ Permitted Sources"/>
    <n v="56001"/>
    <x v="3"/>
    <n v="20200253"/>
    <x v="0"/>
    <n v="1233.8970356337213"/>
    <n v="20.799534356780555"/>
    <n v="111.92353469349165"/>
    <n v="0"/>
    <n v="14.118705939514486"/>
  </r>
  <r>
    <s v="WYDEQ Permitted Sources"/>
    <n v="56007"/>
    <x v="4"/>
    <n v="20200253"/>
    <x v="0"/>
    <n v="3.9652261362652546"/>
    <n v="0.33067622188840318"/>
    <n v="0"/>
    <n v="0"/>
    <n v="0.22446273353759122"/>
  </r>
  <r>
    <s v="WYDEQ Permitted Sources"/>
    <n v="56007"/>
    <x v="4"/>
    <n v="20200253"/>
    <x v="0"/>
    <n v="3.9652261362652546"/>
    <n v="0.33067622188840318"/>
    <n v="0"/>
    <n v="0"/>
    <n v="0.22446273353759122"/>
  </r>
  <r>
    <s v="WYDEQ Permitted Sources"/>
    <n v="56007"/>
    <x v="4"/>
    <n v="20200253"/>
    <x v="0"/>
    <n v="17.894353845709869"/>
    <n v="14.005358772363298"/>
    <n v="10.009421801856977"/>
    <n v="0"/>
    <n v="1.0201831239283523"/>
  </r>
  <r>
    <s v="WYDEQ Permitted Sources"/>
    <n v="56007"/>
    <x v="4"/>
    <n v="20200253"/>
    <x v="0"/>
    <n v="22.57128723720222"/>
    <n v="25.277964613533758"/>
    <n v="37.990305475229889"/>
    <n v="0"/>
    <n v="1.2917830315088379"/>
  </r>
  <r>
    <s v="WYDEQ Permitted Sources"/>
    <n v="56007"/>
    <x v="4"/>
    <n v="20200253"/>
    <x v="0"/>
    <n v="23.791356817591527"/>
    <n v="19.318285929424043"/>
    <n v="53.004438178015349"/>
    <n v="0"/>
    <n v="1.353510283231675"/>
  </r>
  <r>
    <s v="WYDEQ Permitted Sources"/>
    <n v="56007"/>
    <x v="4"/>
    <n v="20200254"/>
    <x v="0"/>
    <n v="15.845830393697392"/>
    <n v="17.762894052753449"/>
    <n v="37.990305475229889"/>
    <n v="0"/>
    <n v="0.66472084278953369"/>
  </r>
  <r>
    <s v="WYDEQ Permitted Sources"/>
    <n v="56007"/>
    <x v="4"/>
    <n v="20200254"/>
    <x v="0"/>
    <n v="15.250869754866365"/>
    <n v="17.07970581995524"/>
    <n v="6.1421451965940532"/>
    <n v="0"/>
    <n v="0.64243343374575512"/>
  </r>
  <r>
    <s v="WYDEQ Permitted Sources"/>
    <n v="56007"/>
    <x v="4"/>
    <n v="20200253"/>
    <x v="0"/>
    <n v="120.68521599350917"/>
    <n v="7.2873411498475695"/>
    <n v="15.696593280184805"/>
    <n v="0"/>
    <n v="2.4819966760919154"/>
  </r>
  <r>
    <s v="WYDEQ Permitted Sources"/>
    <n v="56007"/>
    <x v="4"/>
    <n v="20200254"/>
    <x v="0"/>
    <n v="18.301043705839636"/>
    <n v="7.2873411498475695"/>
    <n v="26.502219089007674"/>
    <n v="0"/>
    <n v="1.2770710460483035"/>
  </r>
  <r>
    <s v="WYDEQ Permitted Sources"/>
    <n v="56007"/>
    <x v="4"/>
    <n v="20200254"/>
    <x v="0"/>
    <n v="0.81337972025953942"/>
    <n v="0.34159411639910475"/>
    <n v="0.56871714783278271"/>
    <n v="0"/>
    <n v="0.15274035346135034"/>
  </r>
  <r>
    <s v="WYDEQ Permitted Sources"/>
    <n v="56007"/>
    <x v="4"/>
    <n v="20200253"/>
    <x v="0"/>
    <n v="17.613307883561703"/>
    <n v="5.9209646842511505"/>
    <n v="6.5971189148602791"/>
    <n v="0"/>
    <n v="0.67338820061277394"/>
  </r>
  <r>
    <s v="WYDEQ Permitted Sources"/>
    <n v="56007"/>
    <x v="4"/>
    <n v="20200253"/>
    <x v="0"/>
    <n v="1.3227664956731076"/>
    <n v="0.34159411639910475"/>
    <n v="1.3649211547986784"/>
    <n v="0"/>
    <n v="3.366941003063869E-2"/>
  </r>
  <r>
    <s v="WYDEQ Permitted Sources"/>
    <n v="56007"/>
    <x v="4"/>
    <n v="20200253"/>
    <x v="0"/>
    <n v="17.589336450612539"/>
    <n v="0.98624183178216263"/>
    <n v="6.5971189148602791"/>
    <n v="0"/>
    <n v="0.66946010277586598"/>
  </r>
  <r>
    <s v="WYDEQ Permitted Sources"/>
    <n v="56007"/>
    <x v="4"/>
    <n v="20200253"/>
    <x v="0"/>
    <n v="8.5354022702401924"/>
    <n v="0.79858307586049371"/>
    <n v="17.971461871515935"/>
    <n v="0"/>
    <n v="0.54207750149328282"/>
  </r>
  <r>
    <s v="WYDEQ Permitted Sources"/>
    <n v="56007"/>
    <x v="4"/>
    <n v="20200253"/>
    <x v="0"/>
    <n v="1.2200695803893091"/>
    <n v="4.9601433283260464E-2"/>
    <n v="1.3649211547986784"/>
    <n v="0"/>
    <n v="3.3669410030638676E-2"/>
  </r>
  <r>
    <s v="WYDEQ Permitted Sources"/>
    <n v="56007"/>
    <x v="4"/>
    <n v="20200253"/>
    <x v="0"/>
    <n v="19.127062055080653"/>
    <n v="2.732752931192838"/>
    <n v="16.03782356888447"/>
    <n v="0"/>
    <n v="0.54825022666556678"/>
  </r>
  <r>
    <s v="WYDEQ Permitted Sources"/>
    <n v="56007"/>
    <x v="4"/>
    <n v="20200253"/>
    <x v="0"/>
    <n v="17.294995090485283"/>
    <n v="6.4902882115829916"/>
    <n v="6.4833754852937231"/>
    <n v="0"/>
    <n v="0.65992043660051836"/>
  </r>
  <r>
    <s v="WYDEQ Permitted Sources"/>
    <n v="56007"/>
    <x v="4"/>
    <n v="20200254"/>
    <x v="0"/>
    <n v="9.6588841780820314"/>
    <n v="4.6467829221108543"/>
    <n v="3.8672766052629224"/>
    <n v="0"/>
    <n v="0.40711511981191673"/>
  </r>
  <r>
    <s v="WYDEQ Permitted Sources"/>
    <n v="56007"/>
    <x v="4"/>
    <n v="20200253"/>
    <x v="0"/>
    <n v="40.058951222782319"/>
    <n v="5.1239117459865717"/>
    <n v="44.814911249223279"/>
    <n v="0"/>
    <n v="0.52187585547489967"/>
  </r>
  <r>
    <s v="WYDEQ Permitted Sources"/>
    <n v="56007"/>
    <x v="4"/>
    <n v="20200254"/>
    <x v="0"/>
    <n v="136.13177117234736"/>
    <n v="61.703283892224967"/>
    <n v="54.255615903247474"/>
    <n v="0"/>
    <n v="5.715203320253246"/>
  </r>
  <r>
    <s v="WYDEQ Permitted Sources"/>
    <n v="56007"/>
    <x v="4"/>
    <n v="20200254"/>
    <x v="0"/>
    <n v="0.35609736337508413"/>
    <n v="0.11386470546636827"/>
    <n v="0.22748685913311309"/>
    <n v="0"/>
    <n v="0.26967767510945401"/>
  </r>
  <r>
    <s v="WYDEQ Permitted Sources"/>
    <n v="56007"/>
    <x v="4"/>
    <n v="20200253"/>
    <x v="0"/>
    <n v="7.8287798074980675"/>
    <n v="2.9604823421255753"/>
    <n v="9.440704654024195"/>
    <n v="0"/>
    <n v="0.3002189061065284"/>
  </r>
  <r>
    <s v="WYDEQ Permitted Sources"/>
    <n v="56007"/>
    <x v="4"/>
    <n v="20200253"/>
    <x v="0"/>
    <n v="16.165921940158345"/>
    <n v="4.7823176295874674"/>
    <n v="6.0284017670274963"/>
    <n v="0"/>
    <n v="0.61727251722837584"/>
  </r>
  <r>
    <s v="WYDEQ Permitted Sources"/>
    <n v="56007"/>
    <x v="4"/>
    <n v="20200253"/>
    <x v="0"/>
    <n v="10.268918968276685"/>
    <n v="3.1882117530583116"/>
    <n v="11.488086386222209"/>
    <n v="0"/>
    <n v="0.58921467553617712"/>
  </r>
  <r>
    <s v="WYDEQ Permitted Sources"/>
    <n v="56007"/>
    <x v="4"/>
    <n v="20200253"/>
    <x v="0"/>
    <n v="3.6602087411679278"/>
    <n v="2.049564698394629"/>
    <n v="4.0947634643960358"/>
    <n v="0"/>
    <n v="0.20818918535611589"/>
  </r>
  <r>
    <s v="WYDEQ Permitted Sources"/>
    <n v="56007"/>
    <x v="4"/>
    <n v="20200254"/>
    <x v="0"/>
    <n v="12.200695803893092"/>
    <n v="9.7923646701076699"/>
    <n v="5.8009149078943834"/>
    <n v="0"/>
    <n v="0.51250307635897319"/>
  </r>
  <r>
    <s v="WYDEQ Permitted Sources"/>
    <n v="56007"/>
    <x v="4"/>
    <n v="20200253"/>
    <x v="0"/>
    <n v="68.933931291995961"/>
    <n v="7.0596117389148327"/>
    <n v="8.4170137879251854"/>
    <n v="0"/>
    <n v="0.71603611998491601"/>
  </r>
  <r>
    <s v="WYDEQ Permitted Sources"/>
    <n v="56007"/>
    <x v="4"/>
    <n v="20200254"/>
    <x v="0"/>
    <n v="25.113098863013278"/>
    <n v="12.028906145889804"/>
    <n v="20.473817321980178"/>
    <n v="0"/>
    <n v="1.0538795654705648"/>
  </r>
  <r>
    <s v="WYDEQ Permitted Sources"/>
    <n v="56007"/>
    <x v="4"/>
    <n v="20200253"/>
    <x v="0"/>
    <n v="16.470939335255672"/>
    <n v="3.6436705749237848"/>
    <n v="36.852871179564318"/>
    <n v="0"/>
    <n v="0.94274348085788329"/>
  </r>
  <r>
    <s v="WYDEQ Permitted Sources"/>
    <n v="56007"/>
    <x v="4"/>
    <n v="20200254"/>
    <x v="0"/>
    <n v="48.807961605050494"/>
    <n v="78.22505265539499"/>
    <n v="23.544889920277207"/>
    <n v="0"/>
    <n v="2.0528996467111544"/>
  </r>
  <r>
    <s v="WYDEQ Permitted Sources"/>
    <n v="56007"/>
    <x v="4"/>
    <n v="20200254"/>
    <x v="0"/>
    <n v="12.200695803893092"/>
    <n v="3.9852646913228895"/>
    <n v="5.0047109009284885"/>
    <n v="0"/>
    <n v="0.51250307635897319"/>
  </r>
  <r>
    <s v="WYDEQ Permitted Sources"/>
    <n v="56007"/>
    <x v="4"/>
    <n v="20200201"/>
    <x v="0"/>
    <n v="237.91356817591532"/>
    <n v="0.51330780551784949"/>
    <n v="30.938212842103379"/>
    <n v="0"/>
    <n v="1.669974983240416"/>
  </r>
  <r>
    <s v="WYDEQ Permitted Sources"/>
    <n v="56007"/>
    <x v="4"/>
    <n v="20200253"/>
    <x v="0"/>
    <n v="331.75725340085961"/>
    <n v="11.652230151423971"/>
    <n v="67.7910840216677"/>
    <n v="0"/>
    <n v="7.9095237530578864"/>
  </r>
  <r>
    <s v="WYDEQ Permitted Sources"/>
    <n v="56007"/>
    <x v="4"/>
    <n v="20200253"/>
    <x v="0"/>
    <n v="640.53652970438725"/>
    <n v="3.7201074962445366"/>
    <n v="0"/>
    <n v="0"/>
    <n v="2.5252057522979023"/>
  </r>
  <r>
    <s v="WYDEQ Permitted Sources"/>
    <n v="56007"/>
    <x v="4"/>
    <n v="20200253"/>
    <x v="0"/>
    <n v="21.147872726748027"/>
    <n v="1.9443761847038101"/>
    <n v="73.705742359128635"/>
    <n v="0"/>
    <n v="1.3198408732010365"/>
  </r>
  <r>
    <s v="WYDEQ Permitted Sources"/>
    <n v="56007"/>
    <x v="4"/>
    <n v="20200253"/>
    <x v="0"/>
    <n v="53.073026746934943"/>
    <n v="2.232064497746721"/>
    <n v="14.672902414085792"/>
    <n v="0"/>
    <n v="1.5151234513787406"/>
  </r>
  <r>
    <s v="WYDEQ Permitted Sources"/>
    <n v="56007"/>
    <x v="4"/>
    <n v="20200253"/>
    <x v="0"/>
    <n v="19.622785751261389"/>
    <n v="0.82669055472100794"/>
    <n v="5.4596846191947135"/>
    <n v="0"/>
    <n v="0.56115683384397819"/>
  </r>
  <r>
    <s v="WYDEQ Permitted Sources"/>
    <n v="56007"/>
    <x v="4"/>
    <n v="20200254"/>
    <x v="0"/>
    <n v="0.77016892262075143"/>
    <n v="1.7433674934727954"/>
    <n v="0.58009149078943834"/>
    <n v="0"/>
    <n v="0.15274035346135031"/>
  </r>
  <r>
    <s v="WYDEQ Permitted Sources"/>
    <n v="56007"/>
    <x v="4"/>
    <n v="20100102"/>
    <x v="0"/>
    <n v="1.2709058129055304"/>
    <n v="4.5545882186547308E-2"/>
    <n v="0.30710725982970266"/>
    <n v="0.18024326942632635"/>
    <n v="8.3981079339251072E-2"/>
  </r>
  <r>
    <s v="WYDEQ Permitted Sources"/>
    <n v="56007"/>
    <x v="4"/>
    <n v="20200202"/>
    <x v="0"/>
    <n v="44.563791030698283"/>
    <n v="34.159411639910481"/>
    <n v="107.14631065169627"/>
    <n v="0"/>
    <n v="0"/>
  </r>
  <r>
    <s v="WYDEQ Permitted Sources"/>
    <n v="56007"/>
    <x v="4"/>
    <n v="20200202"/>
    <x v="0"/>
    <n v="55.174217466578824"/>
    <n v="43.268588077219938"/>
    <n v="30.938212842103379"/>
    <n v="0"/>
    <n v="0"/>
  </r>
  <r>
    <s v="WYDEQ Permitted Sources"/>
    <n v="56007"/>
    <x v="4"/>
    <n v="20200253"/>
    <x v="0"/>
    <n v="12.404040733957975"/>
    <n v="7.7427999717130422"/>
    <n v="7.0520926331265059"/>
    <n v="0"/>
    <n v="0.71379149264954012"/>
  </r>
  <r>
    <s v="WYDEQ Permitted Sources"/>
    <n v="56007"/>
    <x v="4"/>
    <n v="20200253"/>
    <x v="0"/>
    <n v="65.883757341022687"/>
    <n v="30.515741064986699"/>
    <n v="32.075647137768939"/>
    <n v="0"/>
    <n v="0.81928897741220796"/>
  </r>
  <r>
    <s v="WYDEQ Permitted Sources"/>
    <n v="56007"/>
    <x v="4"/>
    <n v="20200253"/>
    <x v="0"/>
    <n v="11.082298688536225"/>
    <n v="1.1386470546636827"/>
    <n v="7.2795794922596189"/>
    <n v="0"/>
    <n v="0.28731229892811683"/>
  </r>
  <r>
    <s v="WYDEQ Permitted Sources"/>
    <n v="56007"/>
    <x v="4"/>
    <n v="31000220"/>
    <x v="1"/>
    <n v="0"/>
    <n v="2.6002307720519209E-2"/>
    <n v="0"/>
    <n v="0"/>
    <n v="0"/>
  </r>
  <r>
    <s v="WYDEQ Permitted Sources"/>
    <n v="56007"/>
    <x v="4"/>
    <n v="31000220"/>
    <x v="1"/>
    <n v="0"/>
    <n v="0.40185384658984236"/>
    <n v="0"/>
    <n v="0"/>
    <n v="0"/>
  </r>
  <r>
    <s v="WYDEQ Permitted Sources"/>
    <n v="56007"/>
    <x v="4"/>
    <n v="31000299"/>
    <x v="2"/>
    <n v="0"/>
    <n v="0.40185384658984236"/>
    <n v="0"/>
    <n v="0"/>
    <n v="0"/>
  </r>
  <r>
    <s v="WYDEQ Permitted Sources"/>
    <n v="56007"/>
    <x v="4"/>
    <n v="31000301"/>
    <x v="3"/>
    <n v="0"/>
    <n v="17.262581538902662"/>
    <n v="0"/>
    <n v="0"/>
    <n v="0"/>
  </r>
  <r>
    <s v="WYDEQ Permitted Sources"/>
    <n v="56007"/>
    <x v="4"/>
    <n v="31000302"/>
    <x v="3"/>
    <n v="0"/>
    <n v="0"/>
    <n v="0"/>
    <n v="0"/>
    <n v="0"/>
  </r>
  <r>
    <s v="WYDEQ Permitted Sources"/>
    <n v="56007"/>
    <x v="4"/>
    <n v="31000404"/>
    <x v="4"/>
    <n v="1.5955961555773153"/>
    <n v="7.0915384692325112E-2"/>
    <n v="0.35457692346162556"/>
    <n v="0"/>
    <n v="0"/>
  </r>
  <r>
    <s v="WYDEQ Permitted Sources"/>
    <n v="56007"/>
    <x v="4"/>
    <n v="31000201"/>
    <x v="5"/>
    <n v="1.0637307703848768"/>
    <n v="1.1819230782054187E-2"/>
    <n v="0.11819230782054187"/>
    <n v="0"/>
    <n v="0"/>
  </r>
  <r>
    <s v="WYDEQ Permitted Sources"/>
    <n v="56007"/>
    <x v="4"/>
    <n v="31000205"/>
    <x v="6"/>
    <n v="3.6639615424367977"/>
    <n v="7.5406692389505707"/>
    <n v="19.856307713851034"/>
    <n v="3.5457692346162556E-2"/>
    <n v="0"/>
  </r>
  <r>
    <s v="WYDEQ Permitted Sources"/>
    <n v="56007"/>
    <x v="4"/>
    <n v="31000209"/>
    <x v="7"/>
    <n v="9.8099615491049761"/>
    <n v="0.14183076938465022"/>
    <n v="1.0637307703848768"/>
    <n v="33.093846189751723"/>
    <n v="0"/>
  </r>
  <r>
    <s v="WYDEQ Permitted Sources"/>
    <n v="56007"/>
    <x v="4"/>
    <n v="31000404"/>
    <x v="4"/>
    <n v="23.520269256287829"/>
    <n v="0.33093846189751724"/>
    <n v="4.1367307737189654"/>
    <n v="7.0915384692325112E-2"/>
    <n v="0"/>
  </r>
  <r>
    <s v="WYDEQ Permitted Sources"/>
    <n v="56007"/>
    <x v="4"/>
    <n v="31000404"/>
    <x v="4"/>
    <n v="10.519115396028226"/>
    <n v="0.15365000016670444"/>
    <n v="1.7728846173081281"/>
    <n v="3.5457692346162556E-2"/>
    <n v="0"/>
  </r>
  <r>
    <s v="WYDEQ Permitted Sources"/>
    <n v="56007"/>
    <x v="4"/>
    <n v="31000404"/>
    <x v="4"/>
    <n v="10.519115396028226"/>
    <n v="0.15365000016670444"/>
    <n v="1.7728846173081281"/>
    <n v="3.5457692346162556E-2"/>
    <n v="0"/>
  </r>
  <r>
    <s v="WYDEQ Permitted Sources"/>
    <n v="56007"/>
    <x v="4"/>
    <n v="31000404"/>
    <x v="4"/>
    <n v="1.6546923094875861"/>
    <n v="3.5457692346162556E-2"/>
    <n v="0.23638461564108373"/>
    <n v="0"/>
    <n v="0"/>
  </r>
  <r>
    <s v="WYDEQ Permitted Sources"/>
    <n v="56007"/>
    <x v="4"/>
    <n v="31000404"/>
    <x v="4"/>
    <n v="4.3731153893600494"/>
    <n v="8.2734615474379311E-2"/>
    <n v="0.47276923128216747"/>
    <n v="1.1819230782054187E-2"/>
    <n v="0"/>
  </r>
  <r>
    <s v="WYDEQ Permitted Sources"/>
    <n v="56007"/>
    <x v="4"/>
    <n v="50410310"/>
    <x v="8"/>
    <n v="0"/>
    <n v="12.05561539769527"/>
    <n v="0"/>
    <n v="0"/>
    <n v="0"/>
  </r>
  <r>
    <s v="WYDEQ Permitted Sources"/>
    <n v="56037"/>
    <x v="1"/>
    <n v="31000205"/>
    <x v="6"/>
    <n v="0"/>
    <n v="0"/>
    <n v="0"/>
    <n v="37.821538502573397"/>
    <n v="0"/>
  </r>
  <r>
    <s v="WYDEQ Permitted Sources"/>
    <n v="56037"/>
    <x v="1"/>
    <n v="31000299"/>
    <x v="2"/>
    <n v="0"/>
    <n v="41.367307737189655"/>
    <n v="0"/>
    <n v="0"/>
    <n v="0"/>
  </r>
  <r>
    <s v="WYDEQ Permitted Sources"/>
    <n v="56037"/>
    <x v="1"/>
    <n v="31000299"/>
    <x v="2"/>
    <n v="55.904961599116298"/>
    <n v="9.100807702181724"/>
    <n v="23.40207694846729"/>
    <n v="3.5457692346162561"/>
    <n v="0"/>
  </r>
  <r>
    <s v="WYDEQ Permitted Sources"/>
    <n v="56037"/>
    <x v="1"/>
    <n v="31000299"/>
    <x v="2"/>
    <n v="23.874846179749454"/>
    <n v="7.0915384692325123"/>
    <n v="18.319807712183987"/>
    <n v="2.7184230798724625"/>
    <n v="0"/>
  </r>
  <r>
    <s v="WYDEQ Permitted Sources"/>
    <n v="56037"/>
    <x v="1"/>
    <n v="31000299"/>
    <x v="2"/>
    <n v="4.8458846206422157"/>
    <n v="0"/>
    <n v="1.1819230782054186"/>
    <n v="0"/>
    <n v="0"/>
  </r>
  <r>
    <s v="WYDEQ Permitted Sources"/>
    <n v="56037"/>
    <x v="1"/>
    <n v="31000299"/>
    <x v="2"/>
    <n v="26.711461567442463"/>
    <n v="14.064884630644482"/>
    <n v="24.702192334493247"/>
    <n v="55.432192367834134"/>
    <n v="0"/>
  </r>
  <r>
    <s v="WYDEQ Permitted Sources"/>
    <n v="56037"/>
    <x v="1"/>
    <n v="31000299"/>
    <x v="2"/>
    <n v="1.3147485392726062"/>
    <n v="0"/>
    <n v="0"/>
    <n v="5.1768223733858866E-3"/>
    <n v="0"/>
  </r>
  <r>
    <s v="WYDEQ Permitted Sources"/>
    <n v="56037"/>
    <x v="1"/>
    <n v="31000299"/>
    <x v="2"/>
    <n v="0.49303070222722728"/>
    <n v="0"/>
    <n v="0"/>
    <n v="0.56945046107244757"/>
    <n v="0"/>
  </r>
  <r>
    <s v="WYDEQ Permitted Sources"/>
    <n v="56037"/>
    <x v="1"/>
    <n v="31000299"/>
    <x v="2"/>
    <n v="0.49303070222722728"/>
    <n v="0"/>
    <n v="0"/>
    <n v="0.56945046107244757"/>
    <n v="0"/>
  </r>
  <r>
    <s v="WYDEQ Permitted Sources"/>
    <n v="56037"/>
    <x v="1"/>
    <n v="31000299"/>
    <x v="2"/>
    <n v="0.49303070222722728"/>
    <n v="0"/>
    <n v="0"/>
    <n v="2.0542945926134474E-3"/>
    <n v="0"/>
  </r>
  <r>
    <s v="WYDEQ Permitted Sources"/>
    <n v="56037"/>
    <x v="1"/>
    <n v="31000299"/>
    <x v="2"/>
    <n v="9.337192317822808"/>
    <n v="1.4183076938465022"/>
    <n v="15.955961555773152"/>
    <n v="0.11819230782054187"/>
    <n v="0"/>
  </r>
  <r>
    <s v="WYDEQ Permitted Sources"/>
    <n v="56037"/>
    <x v="1"/>
    <n v="31000299"/>
    <x v="2"/>
    <n v="9.337192317822808"/>
    <n v="1.4183076938465022"/>
    <n v="15.955961555773152"/>
    <n v="0.11819230782054187"/>
    <n v="0"/>
  </r>
  <r>
    <s v="WYDEQ Permitted Sources"/>
    <n v="56037"/>
    <x v="1"/>
    <n v="31000299"/>
    <x v="2"/>
    <n v="21.159234303918506"/>
    <n v="0"/>
    <n v="0"/>
    <n v="94.744066611332173"/>
    <n v="0"/>
  </r>
  <r>
    <s v="WYDEQ Permitted Sources"/>
    <n v="56037"/>
    <x v="1"/>
    <n v="31000227"/>
    <x v="3"/>
    <n v="0.51768230825397332"/>
    <n v="0"/>
    <n v="0"/>
    <n v="0"/>
    <n v="0"/>
  </r>
  <r>
    <s v="WYDEQ Permitted Sources"/>
    <n v="56037"/>
    <x v="1"/>
    <n v="31000227"/>
    <x v="3"/>
    <n v="0"/>
    <n v="1.0353646165079466"/>
    <n v="0"/>
    <n v="0"/>
    <n v="0"/>
  </r>
  <r>
    <s v="WYDEQ Permitted Sources"/>
    <n v="56037"/>
    <x v="1"/>
    <n v="31000299"/>
    <x v="2"/>
    <n v="0"/>
    <n v="1.0353646165079466"/>
    <n v="0"/>
    <n v="0"/>
    <n v="0"/>
  </r>
  <r>
    <s v="WYDEQ Permitted Sources"/>
    <n v="56037"/>
    <x v="1"/>
    <n v="31000299"/>
    <x v="2"/>
    <n v="0"/>
    <n v="1.0353646165079466"/>
    <n v="0"/>
    <n v="0"/>
    <n v="0"/>
  </r>
  <r>
    <s v="WYDEQ Permitted Sources"/>
    <n v="56037"/>
    <x v="1"/>
    <n v="31000301"/>
    <x v="3"/>
    <n v="0"/>
    <n v="1.0353646165079466"/>
    <n v="0"/>
    <n v="0"/>
    <n v="0"/>
  </r>
  <r>
    <s v="WYDEQ Permitted Sources"/>
    <n v="56037"/>
    <x v="1"/>
    <n v="31000301"/>
    <x v="3"/>
    <n v="0"/>
    <n v="1.0353646165079466"/>
    <n v="0"/>
    <n v="0"/>
    <n v="0"/>
  </r>
  <r>
    <s v="WYDEQ Permitted Sources"/>
    <n v="56037"/>
    <x v="1"/>
    <n v="31000301"/>
    <x v="3"/>
    <n v="0"/>
    <n v="1.0353646165079466"/>
    <n v="0"/>
    <n v="0"/>
    <n v="0"/>
  </r>
  <r>
    <s v="WYDEQ Permitted Sources"/>
    <n v="56037"/>
    <x v="1"/>
    <n v="31000301"/>
    <x v="3"/>
    <n v="0"/>
    <n v="1.0353646165079466"/>
    <n v="0"/>
    <n v="0"/>
    <n v="0"/>
  </r>
  <r>
    <s v="WYDEQ Permitted Sources"/>
    <n v="56037"/>
    <x v="1"/>
    <n v="31000227"/>
    <x v="3"/>
    <n v="1.5530469247619201"/>
    <n v="0"/>
    <n v="1.0353646165079466"/>
    <n v="0"/>
    <n v="0"/>
  </r>
  <r>
    <s v="WYDEQ Permitted Sources"/>
    <n v="56037"/>
    <x v="1"/>
    <n v="31000299"/>
    <x v="2"/>
    <n v="0"/>
    <n v="46.073725434603631"/>
    <n v="0"/>
    <n v="0"/>
    <n v="0"/>
  </r>
  <r>
    <s v="WYDEQ Permitted Sources"/>
    <n v="56037"/>
    <x v="1"/>
    <n v="31000299"/>
    <x v="2"/>
    <n v="1.0353646165079466"/>
    <n v="13.977422322857281"/>
    <n v="0"/>
    <n v="0"/>
    <n v="0"/>
  </r>
  <r>
    <s v="WYDEQ Permitted Sources"/>
    <n v="56037"/>
    <x v="1"/>
    <n v="31000220"/>
    <x v="1"/>
    <n v="0"/>
    <n v="1.7601198480635096"/>
    <n v="0"/>
    <n v="0"/>
    <n v="0"/>
  </r>
  <r>
    <s v="WYDEQ Permitted Sources"/>
    <n v="56037"/>
    <x v="1"/>
    <n v="31000227"/>
    <x v="3"/>
    <n v="0"/>
    <n v="2.0189610021904962"/>
    <n v="0"/>
    <n v="0"/>
    <n v="0"/>
  </r>
  <r>
    <s v="WYDEQ Permitted Sources"/>
    <n v="56037"/>
    <x v="1"/>
    <n v="31000404"/>
    <x v="4"/>
    <n v="0.23813386179682774"/>
    <n v="0"/>
    <n v="0.11906693089841387"/>
    <n v="0"/>
    <n v="0"/>
  </r>
  <r>
    <s v="WYDEQ Permitted Sources"/>
    <n v="56037"/>
    <x v="1"/>
    <n v="40400311"/>
    <x v="9"/>
    <n v="0"/>
    <n v="2.743716233746059"/>
    <n v="0"/>
    <n v="0"/>
    <n v="0"/>
  </r>
  <r>
    <s v="WYDEQ Permitted Sources"/>
    <n v="56037"/>
    <x v="1"/>
    <n v="10500106"/>
    <x v="10"/>
    <n v="4.8458846206422157"/>
    <n v="0"/>
    <n v="21.392807715518078"/>
    <n v="0"/>
    <n v="0"/>
  </r>
  <r>
    <s v="WYDEQ Permitted Sources"/>
    <n v="56037"/>
    <x v="1"/>
    <n v="31000205"/>
    <x v="6"/>
    <n v="7.0915384692325123"/>
    <n v="0"/>
    <n v="1.7728846173081281"/>
    <n v="0"/>
    <n v="0"/>
  </r>
  <r>
    <s v="WYDEQ Permitted Sources"/>
    <n v="56037"/>
    <x v="1"/>
    <n v="31000205"/>
    <x v="6"/>
    <n v="0.70915384692325112"/>
    <n v="0"/>
    <n v="1.0637307703848768"/>
    <n v="0"/>
    <n v="0"/>
  </r>
  <r>
    <s v="WYDEQ Permitted Sources"/>
    <n v="56037"/>
    <x v="1"/>
    <n v="31000205"/>
    <x v="6"/>
    <n v="3.1060938495238402"/>
    <n v="50.215183900635409"/>
    <n v="1.0353646165079466"/>
    <n v="0"/>
    <n v="0"/>
  </r>
  <r>
    <s v="WYDEQ Permitted Sources"/>
    <n v="56037"/>
    <x v="1"/>
    <n v="31000220"/>
    <x v="1"/>
    <n v="0"/>
    <n v="0.25884115412698666"/>
    <n v="0"/>
    <n v="0"/>
    <n v="0"/>
  </r>
  <r>
    <s v="WYDEQ Permitted Sources"/>
    <n v="56037"/>
    <x v="1"/>
    <n v="31000220"/>
    <x v="1"/>
    <n v="0"/>
    <n v="0.10353646165079466"/>
    <n v="0"/>
    <n v="0"/>
    <n v="0"/>
  </r>
  <r>
    <s v="WYDEQ Permitted Sources"/>
    <n v="56037"/>
    <x v="1"/>
    <n v="31000227"/>
    <x v="3"/>
    <n v="0.51768230825397332"/>
    <n v="0"/>
    <n v="0.51768230825397332"/>
    <n v="0"/>
    <n v="0"/>
  </r>
  <r>
    <s v="WYDEQ Permitted Sources"/>
    <n v="56037"/>
    <x v="1"/>
    <n v="31000227"/>
    <x v="3"/>
    <n v="0.51768230825397332"/>
    <n v="0"/>
    <n v="0.51768230825397332"/>
    <n v="0"/>
    <n v="0"/>
  </r>
  <r>
    <s v="WYDEQ Permitted Sources"/>
    <n v="56037"/>
    <x v="1"/>
    <n v="31000228"/>
    <x v="3"/>
    <n v="0"/>
    <n v="4.6095000050011325"/>
    <n v="0"/>
    <n v="0"/>
    <n v="0"/>
  </r>
  <r>
    <s v="WYDEQ Permitted Sources"/>
    <n v="56037"/>
    <x v="1"/>
    <n v="31000299"/>
    <x v="2"/>
    <n v="2.5884115412698669"/>
    <n v="0"/>
    <n v="5.909615391027093"/>
    <n v="0"/>
    <n v="0"/>
  </r>
  <r>
    <s v="WYDEQ Permitted Sources"/>
    <n v="56037"/>
    <x v="1"/>
    <n v="31000299"/>
    <x v="2"/>
    <n v="10.271472963067234"/>
    <n v="0"/>
    <n v="0"/>
    <n v="0"/>
    <n v="0"/>
  </r>
  <r>
    <s v="WYDEQ Permitted Sources"/>
    <n v="56037"/>
    <x v="1"/>
    <n v="31000299"/>
    <x v="2"/>
    <n v="8.2171783704537891"/>
    <n v="0"/>
    <n v="0"/>
    <n v="0"/>
    <n v="0"/>
  </r>
  <r>
    <s v="WYDEQ Permitted Sources"/>
    <n v="56037"/>
    <x v="1"/>
    <n v="31000299"/>
    <x v="2"/>
    <n v="0"/>
    <n v="1.5365000016670443"/>
    <n v="0"/>
    <n v="0"/>
    <n v="0"/>
  </r>
  <r>
    <s v="WYDEQ Permitted Sources"/>
    <n v="56037"/>
    <x v="1"/>
    <n v="31000299"/>
    <x v="2"/>
    <n v="0"/>
    <n v="6.7369615457708862"/>
    <n v="0"/>
    <n v="0"/>
    <n v="0"/>
  </r>
  <r>
    <s v="WYDEQ Permitted Sources"/>
    <n v="56037"/>
    <x v="1"/>
    <n v="31000299"/>
    <x v="2"/>
    <n v="0"/>
    <n v="0.82734615474379303"/>
    <n v="0"/>
    <n v="0"/>
    <n v="0"/>
  </r>
  <r>
    <s v="WYDEQ Permitted Sources"/>
    <n v="56037"/>
    <x v="1"/>
    <n v="31000299"/>
    <x v="2"/>
    <n v="0"/>
    <n v="40.658153890266398"/>
    <n v="0"/>
    <n v="0"/>
    <n v="0"/>
  </r>
  <r>
    <s v="WYDEQ Permitted Sources"/>
    <n v="56037"/>
    <x v="1"/>
    <n v="31000299"/>
    <x v="2"/>
    <n v="0.94553846256433494"/>
    <n v="0"/>
    <n v="0.23638461564108373"/>
    <n v="0"/>
    <n v="0"/>
  </r>
  <r>
    <s v="WYDEQ Permitted Sources"/>
    <n v="56037"/>
    <x v="1"/>
    <n v="31000299"/>
    <x v="2"/>
    <n v="5.2004615441038426"/>
    <n v="0"/>
    <n v="4.2549230815395074"/>
    <n v="0"/>
    <n v="0"/>
  </r>
  <r>
    <s v="WYDEQ Permitted Sources"/>
    <n v="56037"/>
    <x v="1"/>
    <n v="31000299"/>
    <x v="2"/>
    <n v="13.946692322823941"/>
    <n v="0"/>
    <n v="11.346461550772018"/>
    <n v="0"/>
    <n v="0"/>
  </r>
  <r>
    <s v="WYDEQ Permitted Sources"/>
    <n v="56037"/>
    <x v="1"/>
    <n v="31000299"/>
    <x v="2"/>
    <n v="4.3731153893600494"/>
    <n v="0"/>
    <n v="3.5457692346162561"/>
    <n v="0"/>
    <n v="0"/>
  </r>
  <r>
    <s v="WYDEQ Permitted Sources"/>
    <n v="56037"/>
    <x v="1"/>
    <n v="31000299"/>
    <x v="2"/>
    <n v="4.1367307737189654"/>
    <n v="0"/>
    <n v="3.0730000033340885"/>
    <n v="0"/>
    <n v="0"/>
  </r>
  <r>
    <s v="WYDEQ Permitted Sources"/>
    <n v="56037"/>
    <x v="1"/>
    <n v="31000299"/>
    <x v="2"/>
    <n v="0.47276923128216747"/>
    <n v="0"/>
    <n v="0.47276923128216747"/>
    <n v="0"/>
    <n v="0"/>
  </r>
  <r>
    <s v="WYDEQ Permitted Sources"/>
    <n v="56037"/>
    <x v="1"/>
    <n v="31000299"/>
    <x v="2"/>
    <n v="1.8910769251286699"/>
    <n v="0"/>
    <n v="0.35457692346162556"/>
    <n v="0"/>
    <n v="0"/>
  </r>
  <r>
    <s v="WYDEQ Permitted Sources"/>
    <n v="56037"/>
    <x v="1"/>
    <n v="31000299"/>
    <x v="2"/>
    <n v="0.11819230782054187"/>
    <n v="0"/>
    <n v="0.11819230782054187"/>
    <n v="0"/>
    <n v="0"/>
  </r>
  <r>
    <s v="WYDEQ Permitted Sources"/>
    <n v="56037"/>
    <x v="1"/>
    <n v="31000299"/>
    <x v="2"/>
    <n v="7.4461153926941375"/>
    <n v="1.6546923094875861"/>
    <n v="10.046346164746058"/>
    <n v="0"/>
    <n v="0"/>
  </r>
  <r>
    <s v="WYDEQ Permitted Sources"/>
    <n v="56037"/>
    <x v="1"/>
    <n v="31000299"/>
    <x v="2"/>
    <n v="2.8366153876930045"/>
    <n v="2.8366153876930045"/>
    <n v="5.5550384675654678"/>
    <n v="0"/>
    <n v="0"/>
  </r>
  <r>
    <s v="WYDEQ Permitted Sources"/>
    <n v="56037"/>
    <x v="1"/>
    <n v="31000299"/>
    <x v="2"/>
    <n v="2.0092692329492117"/>
    <n v="0.11819230782054187"/>
    <n v="2.0092692329492117"/>
    <n v="0"/>
    <n v="0"/>
  </r>
  <r>
    <s v="WYDEQ Permitted Sources"/>
    <n v="56037"/>
    <x v="1"/>
    <n v="31000299"/>
    <x v="2"/>
    <n v="3.3093846189751721"/>
    <n v="0.11819230782054187"/>
    <n v="3.3093846189751721"/>
    <n v="0"/>
    <n v="0"/>
  </r>
  <r>
    <s v="WYDEQ Permitted Sources"/>
    <n v="56037"/>
    <x v="1"/>
    <n v="31000299"/>
    <x v="2"/>
    <n v="4.8458846206422157"/>
    <n v="1.1819230782054186"/>
    <n v="10.046346164746058"/>
    <n v="0"/>
    <n v="0"/>
  </r>
  <r>
    <s v="WYDEQ Permitted Sources"/>
    <n v="56037"/>
    <x v="1"/>
    <n v="31000299"/>
    <x v="2"/>
    <n v="13.592115399362314"/>
    <n v="0.47276923128216747"/>
    <n v="13.592115399362314"/>
    <n v="0"/>
    <n v="0"/>
  </r>
  <r>
    <s v="WYDEQ Permitted Sources"/>
    <n v="56037"/>
    <x v="1"/>
    <n v="31000299"/>
    <x v="2"/>
    <n v="0"/>
    <n v="23.40207694846729"/>
    <n v="0"/>
    <n v="0"/>
    <n v="0"/>
  </r>
  <r>
    <s v="WYDEQ Permitted Sources"/>
    <n v="56037"/>
    <x v="1"/>
    <n v="31000299"/>
    <x v="2"/>
    <n v="17.374269249619655"/>
    <n v="3.6639615424367977"/>
    <n v="4.3731153893600494"/>
    <n v="0"/>
    <n v="0"/>
  </r>
  <r>
    <s v="WYDEQ Permitted Sources"/>
    <n v="56037"/>
    <x v="1"/>
    <n v="31000299"/>
    <x v="2"/>
    <n v="8.2734615474379307"/>
    <n v="2.6002307720519213"/>
    <n v="2.1274615407697537"/>
    <n v="0"/>
    <n v="0"/>
  </r>
  <r>
    <s v="WYDEQ Permitted Sources"/>
    <n v="56037"/>
    <x v="1"/>
    <n v="31000299"/>
    <x v="2"/>
    <n v="0"/>
    <n v="4.9640769284627586"/>
    <n v="0"/>
    <n v="0"/>
    <n v="0"/>
  </r>
  <r>
    <s v="WYDEQ Permitted Sources"/>
    <n v="56037"/>
    <x v="1"/>
    <n v="31000299"/>
    <x v="2"/>
    <n v="0"/>
    <n v="1.1819230782054186"/>
    <n v="0"/>
    <n v="0"/>
    <n v="0"/>
  </r>
  <r>
    <s v="WYDEQ Permitted Sources"/>
    <n v="56037"/>
    <x v="1"/>
    <n v="31000299"/>
    <x v="2"/>
    <n v="0"/>
    <n v="1.1819230782054186"/>
    <n v="0"/>
    <n v="0"/>
    <n v="0"/>
  </r>
  <r>
    <s v="WYDEQ Permitted Sources"/>
    <n v="56037"/>
    <x v="1"/>
    <n v="31000299"/>
    <x v="2"/>
    <n v="0.70915384692325112"/>
    <n v="0.23638461564108373"/>
    <n v="3.7821538502573397"/>
    <n v="0"/>
    <n v="0"/>
  </r>
  <r>
    <s v="WYDEQ Permitted Sources"/>
    <n v="56037"/>
    <x v="1"/>
    <n v="31000299"/>
    <x v="2"/>
    <n v="2.9548076955135465"/>
    <n v="9.5735769334638903"/>
    <n v="0.70915384692325112"/>
    <n v="0"/>
    <n v="0"/>
  </r>
  <r>
    <s v="WYDEQ Permitted Sources"/>
    <n v="56037"/>
    <x v="1"/>
    <n v="31000299"/>
    <x v="2"/>
    <n v="2.9548076955135465"/>
    <n v="1.1819230782054186"/>
    <n v="0.70915384692325112"/>
    <n v="0"/>
    <n v="0"/>
  </r>
  <r>
    <s v="WYDEQ Permitted Sources"/>
    <n v="56037"/>
    <x v="1"/>
    <n v="31000299"/>
    <x v="2"/>
    <n v="0.59096153910270932"/>
    <n v="0"/>
    <n v="0.11819230782054187"/>
    <n v="0"/>
    <n v="0"/>
  </r>
  <r>
    <s v="WYDEQ Permitted Sources"/>
    <n v="56037"/>
    <x v="1"/>
    <n v="31000299"/>
    <x v="2"/>
    <n v="0.82734615474379303"/>
    <n v="0"/>
    <n v="0.70915384692325112"/>
    <n v="0"/>
    <n v="0"/>
  </r>
  <r>
    <s v="WYDEQ Permitted Sources"/>
    <n v="56037"/>
    <x v="1"/>
    <n v="31000299"/>
    <x v="2"/>
    <n v="13.355730783721231"/>
    <n v="0.35457692346162556"/>
    <n v="3.3093846189751721"/>
    <n v="0"/>
    <n v="0"/>
  </r>
  <r>
    <s v="WYDEQ Permitted Sources"/>
    <n v="56037"/>
    <x v="1"/>
    <n v="31000299"/>
    <x v="2"/>
    <n v="0.47276923128216747"/>
    <n v="0"/>
    <n v="0.47276923128216747"/>
    <n v="0"/>
    <n v="0"/>
  </r>
  <r>
    <s v="WYDEQ Permitted Sources"/>
    <n v="56037"/>
    <x v="1"/>
    <n v="31000299"/>
    <x v="2"/>
    <n v="0.82734615474379303"/>
    <n v="0"/>
    <n v="0.70915384692325112"/>
    <n v="0"/>
    <n v="0"/>
  </r>
  <r>
    <s v="WYDEQ Permitted Sources"/>
    <n v="56037"/>
    <x v="1"/>
    <n v="31000299"/>
    <x v="2"/>
    <n v="5.2004615441038426"/>
    <n v="0.59096153910270932"/>
    <n v="13.001153860259604"/>
    <n v="0"/>
    <n v="0"/>
  </r>
  <r>
    <s v="WYDEQ Permitted Sources"/>
    <n v="56037"/>
    <x v="1"/>
    <n v="31000299"/>
    <x v="2"/>
    <n v="0.82734615474379303"/>
    <n v="0"/>
    <n v="0.70915384692325112"/>
    <n v="0"/>
    <n v="0"/>
  </r>
  <r>
    <s v="WYDEQ Permitted Sources"/>
    <n v="56037"/>
    <x v="1"/>
    <n v="31000299"/>
    <x v="2"/>
    <n v="0.23638461564108373"/>
    <n v="0"/>
    <n v="0.23638461564108373"/>
    <n v="0"/>
    <n v="0"/>
  </r>
  <r>
    <s v="WYDEQ Permitted Sources"/>
    <n v="56037"/>
    <x v="1"/>
    <n v="31000301"/>
    <x v="3"/>
    <n v="1.967192771365099"/>
    <n v="0.10353646165079466"/>
    <n v="1.6565833864127146"/>
    <n v="0"/>
    <n v="0"/>
  </r>
  <r>
    <s v="WYDEQ Permitted Sources"/>
    <n v="56037"/>
    <x v="1"/>
    <n v="40400311"/>
    <x v="9"/>
    <n v="0"/>
    <n v="2.0707292330158933"/>
    <n v="0"/>
    <n v="0"/>
    <n v="0"/>
  </r>
  <r>
    <s v="WYDEQ Permitted Sources"/>
    <n v="56037"/>
    <x v="1"/>
    <n v="40400311"/>
    <x v="9"/>
    <n v="0"/>
    <n v="2.0707292330158933"/>
    <n v="0"/>
    <n v="0"/>
    <n v="0"/>
  </r>
  <r>
    <s v="WYDEQ Permitted Sources"/>
    <n v="56037"/>
    <x v="1"/>
    <n v="40400311"/>
    <x v="9"/>
    <n v="0"/>
    <n v="2.0707292330158933"/>
    <n v="0"/>
    <n v="0"/>
    <n v="0"/>
  </r>
  <r>
    <s v="WYDEQ Permitted Sources"/>
    <n v="56037"/>
    <x v="1"/>
    <n v="40400311"/>
    <x v="9"/>
    <n v="0"/>
    <n v="2.0707292330158933"/>
    <n v="0"/>
    <n v="0"/>
    <n v="0"/>
  </r>
  <r>
    <s v="WYDEQ Permitted Sources"/>
    <n v="56037"/>
    <x v="1"/>
    <n v="31000299"/>
    <x v="2"/>
    <n v="0"/>
    <n v="1.0637307703848768"/>
    <n v="0"/>
    <n v="0"/>
    <n v="0"/>
  </r>
  <r>
    <s v="WYDEQ Permitted Sources"/>
    <n v="56037"/>
    <x v="1"/>
    <n v="31000299"/>
    <x v="2"/>
    <n v="0"/>
    <n v="1.4183076938465022"/>
    <n v="0"/>
    <n v="0"/>
    <n v="0"/>
  </r>
  <r>
    <s v="WYDEQ Permitted Sources"/>
    <n v="56037"/>
    <x v="1"/>
    <n v="31000404"/>
    <x v="4"/>
    <n v="0.35457692346162556"/>
    <n v="0"/>
    <n v="0.11819230782054187"/>
    <n v="0"/>
    <n v="0"/>
  </r>
  <r>
    <s v="WYDEQ Permitted Sources"/>
    <n v="56037"/>
    <x v="1"/>
    <n v="31000299"/>
    <x v="2"/>
    <n v="0"/>
    <n v="2.0707292330158933"/>
    <n v="0"/>
    <n v="0"/>
    <n v="0"/>
  </r>
  <r>
    <s v="WYDEQ Permitted Sources"/>
    <n v="56037"/>
    <x v="1"/>
    <n v="31000404"/>
    <x v="4"/>
    <n v="0.51768230825397332"/>
    <n v="0"/>
    <n v="0.41414584660317866"/>
    <n v="0"/>
    <n v="0"/>
  </r>
  <r>
    <s v="WYDEQ Permitted Sources"/>
    <n v="56037"/>
    <x v="1"/>
    <n v="31000404"/>
    <x v="4"/>
    <n v="0.41414584660317866"/>
    <n v="0"/>
    <n v="0"/>
    <n v="0"/>
    <n v="0"/>
  </r>
  <r>
    <s v="WYDEQ Permitted Sources"/>
    <n v="56037"/>
    <x v="1"/>
    <n v="31000404"/>
    <x v="4"/>
    <n v="7.8170028546349982E-2"/>
    <n v="5.1768230825397343E-3"/>
    <n v="1.5530469247619201E-2"/>
    <n v="0"/>
    <n v="0"/>
  </r>
  <r>
    <s v="WYDEQ Permitted Sources"/>
    <n v="56037"/>
    <x v="1"/>
    <n v="31000404"/>
    <x v="4"/>
    <n v="0.31060938495238399"/>
    <n v="0"/>
    <n v="0"/>
    <n v="0"/>
    <n v="0"/>
  </r>
  <r>
    <s v="WYDEQ Permitted Sources"/>
    <n v="56037"/>
    <x v="1"/>
    <n v="31000220"/>
    <x v="1"/>
    <n v="0"/>
    <n v="7.2475523155556267"/>
    <n v="0"/>
    <n v="0"/>
    <n v="0"/>
  </r>
  <r>
    <s v="WYDEQ Permitted Sources"/>
    <n v="56037"/>
    <x v="1"/>
    <n v="31000301"/>
    <x v="3"/>
    <n v="0.10353646165079466"/>
    <n v="7.4730919848063504"/>
    <n v="0.10353646165079466"/>
    <n v="0"/>
    <n v="0"/>
  </r>
  <r>
    <s v="WYDEQ Permitted Sources"/>
    <n v="56037"/>
    <x v="1"/>
    <n v="31000404"/>
    <x v="4"/>
    <n v="0.36237761577778133"/>
    <n v="0"/>
    <n v="0.10353646165079466"/>
    <n v="0"/>
    <n v="0"/>
  </r>
  <r>
    <s v="WYDEQ Permitted Sources"/>
    <n v="56037"/>
    <x v="1"/>
    <n v="31000227"/>
    <x v="3"/>
    <n v="0"/>
    <n v="2.5884115412698669"/>
    <n v="0"/>
    <n v="0"/>
    <n v="0"/>
  </r>
  <r>
    <s v="WYDEQ Permitted Sources"/>
    <n v="56037"/>
    <x v="1"/>
    <n v="31000227"/>
    <x v="3"/>
    <n v="0"/>
    <n v="1.5530469247619201"/>
    <n v="0"/>
    <n v="0"/>
    <n v="0"/>
  </r>
  <r>
    <s v="WYDEQ Permitted Sources"/>
    <n v="56037"/>
    <x v="1"/>
    <n v="40400311"/>
    <x v="9"/>
    <n v="0"/>
    <n v="0.51768230825397332"/>
    <n v="0"/>
    <n v="0"/>
    <n v="0"/>
  </r>
  <r>
    <s v="WYDEQ Permitted Sources"/>
    <n v="56037"/>
    <x v="1"/>
    <n v="40400311"/>
    <x v="9"/>
    <n v="0"/>
    <n v="0.51768230825397332"/>
    <n v="0"/>
    <n v="0"/>
    <n v="0"/>
  </r>
  <r>
    <s v="WYDEQ Permitted Sources"/>
    <n v="56037"/>
    <x v="1"/>
    <n v="31000220"/>
    <x v="1"/>
    <n v="0"/>
    <n v="1.0353646165079466"/>
    <n v="0"/>
    <n v="0"/>
    <n v="0"/>
  </r>
  <r>
    <s v="WYDEQ Permitted Sources"/>
    <n v="56037"/>
    <x v="1"/>
    <n v="31000227"/>
    <x v="3"/>
    <n v="0"/>
    <n v="13.627403031117463"/>
    <n v="0"/>
    <n v="0"/>
    <n v="0"/>
  </r>
  <r>
    <s v="WYDEQ Permitted Sources"/>
    <n v="56037"/>
    <x v="1"/>
    <n v="31000310"/>
    <x v="11"/>
    <n v="0"/>
    <n v="2.0707292330158933"/>
    <n v="0"/>
    <n v="0"/>
    <n v="0"/>
  </r>
  <r>
    <s v="WYDEQ Permitted Sources"/>
    <n v="56037"/>
    <x v="1"/>
    <n v="40400311"/>
    <x v="9"/>
    <n v="0"/>
    <n v="0.51768230825397332"/>
    <n v="0"/>
    <n v="0"/>
    <n v="0"/>
  </r>
  <r>
    <s v="WYDEQ Permitted Sources"/>
    <n v="56037"/>
    <x v="1"/>
    <n v="31000227"/>
    <x v="3"/>
    <n v="0.51768230825397332"/>
    <n v="0"/>
    <n v="0"/>
    <n v="0"/>
    <n v="0"/>
  </r>
  <r>
    <s v="WYDEQ Permitted Sources"/>
    <n v="56037"/>
    <x v="1"/>
    <n v="31000227"/>
    <x v="3"/>
    <n v="0.51768230825397332"/>
    <n v="0"/>
    <n v="0"/>
    <n v="0"/>
    <n v="0"/>
  </r>
  <r>
    <s v="WYDEQ Permitted Sources"/>
    <n v="56037"/>
    <x v="1"/>
    <n v="31000227"/>
    <x v="3"/>
    <n v="0.51768230825397332"/>
    <n v="0"/>
    <n v="0.51768230825397332"/>
    <n v="0"/>
    <n v="0"/>
  </r>
  <r>
    <s v="WYDEQ Permitted Sources"/>
    <n v="56037"/>
    <x v="1"/>
    <n v="31000404"/>
    <x v="4"/>
    <n v="0.11803156628190592"/>
    <n v="0"/>
    <n v="4.6591407742857596E-2"/>
    <n v="0"/>
    <n v="0"/>
  </r>
  <r>
    <s v="WYDEQ Permitted Sources"/>
    <n v="56041"/>
    <x v="2"/>
    <n v="31000227"/>
    <x v="3"/>
    <n v="0.12823865398528791"/>
    <n v="0"/>
    <n v="2.6930117336910465E-2"/>
    <n v="0"/>
    <n v="0"/>
  </r>
  <r>
    <s v="WYDEQ Permitted Sources"/>
    <n v="56041"/>
    <x v="2"/>
    <n v="31000299"/>
    <x v="2"/>
    <n v="0.17055740980043294"/>
    <n v="0"/>
    <n v="3.5817056058090914E-2"/>
    <n v="0"/>
    <n v="0"/>
  </r>
  <r>
    <s v="WYDEQ Permitted Sources"/>
    <n v="56041"/>
    <x v="2"/>
    <n v="31000299"/>
    <x v="2"/>
    <n v="0.42703471777100876"/>
    <n v="0"/>
    <n v="8.9677290731911843E-2"/>
    <n v="0"/>
    <n v="0"/>
  </r>
  <r>
    <s v="WYDEQ Permitted Sources"/>
    <n v="56041"/>
    <x v="2"/>
    <n v="31000299"/>
    <x v="2"/>
    <n v="0.34175601287079227"/>
    <n v="0"/>
    <n v="7.176876270286639E-2"/>
    <n v="0"/>
    <n v="0"/>
  </r>
  <r>
    <s v="WYDEQ Permitted Sources"/>
    <n v="56041"/>
    <x v="2"/>
    <n v="31000299"/>
    <x v="2"/>
    <n v="0.34175601287079227"/>
    <n v="0"/>
    <n v="7.176876270286639E-2"/>
    <n v="0"/>
    <n v="0"/>
  </r>
  <r>
    <s v="WYDEQ Permitted Sources"/>
    <n v="56041"/>
    <x v="2"/>
    <n v="31000299"/>
    <x v="2"/>
    <n v="0.34175601287079227"/>
    <n v="0"/>
    <n v="7.176876270286639E-2"/>
    <n v="0"/>
    <n v="0"/>
  </r>
  <r>
    <s v="WYDEQ Permitted Sources"/>
    <n v="56041"/>
    <x v="2"/>
    <n v="31000299"/>
    <x v="2"/>
    <n v="0.34175601287079227"/>
    <n v="0"/>
    <n v="7.176876270286639E-2"/>
    <n v="0"/>
    <n v="0"/>
  </r>
  <r>
    <s v="WYDEQ Permitted Sources"/>
    <n v="56041"/>
    <x v="2"/>
    <n v="31000299"/>
    <x v="2"/>
    <n v="0.34175601287079227"/>
    <n v="0"/>
    <n v="7.176876270286639E-2"/>
    <n v="0"/>
    <n v="0"/>
  </r>
  <r>
    <s v="WYDEQ Permitted Sources"/>
    <n v="56041"/>
    <x v="2"/>
    <n v="31000299"/>
    <x v="2"/>
    <n v="0.34175601287079227"/>
    <n v="0"/>
    <n v="7.176876270286639E-2"/>
    <n v="0"/>
    <n v="0"/>
  </r>
  <r>
    <s v="WYDEQ Permitted Sources"/>
    <n v="56041"/>
    <x v="2"/>
    <n v="31000404"/>
    <x v="4"/>
    <n v="0.34175601287079227"/>
    <n v="0"/>
    <n v="7.176876270286639E-2"/>
    <n v="0"/>
    <n v="0"/>
  </r>
  <r>
    <s v="WYDEQ Permitted Sources"/>
    <n v="56041"/>
    <x v="2"/>
    <n v="31000404"/>
    <x v="4"/>
    <n v="0.14490967900337537"/>
    <n v="0"/>
    <n v="3.0431032590708826E-2"/>
    <n v="0"/>
    <n v="0"/>
  </r>
  <r>
    <s v="WYDEQ Permitted Sources"/>
    <n v="56041"/>
    <x v="2"/>
    <n v="31000404"/>
    <x v="4"/>
    <n v="0.17055740980043294"/>
    <n v="0"/>
    <n v="3.5817056058090914E-2"/>
    <n v="0"/>
    <n v="0"/>
  </r>
  <r>
    <s v="WYDEQ Permitted Sources"/>
    <n v="56041"/>
    <x v="2"/>
    <n v="31000404"/>
    <x v="4"/>
    <n v="0.17055740980043294"/>
    <n v="0"/>
    <n v="3.5817056058090914E-2"/>
    <n v="0"/>
    <n v="0"/>
  </r>
  <r>
    <s v="WYDEQ Permitted Sources"/>
    <n v="56041"/>
    <x v="2"/>
    <n v="31000404"/>
    <x v="4"/>
    <n v="0"/>
    <n v="0"/>
    <n v="0"/>
    <n v="0"/>
    <n v="0"/>
  </r>
  <r>
    <s v="WYDEQ Permitted Sources"/>
    <n v="56041"/>
    <x v="2"/>
    <n v="31000404"/>
    <x v="4"/>
    <n v="0.17055740980043294"/>
    <n v="0"/>
    <n v="3.5817056058090914E-2"/>
    <n v="0"/>
    <n v="0"/>
  </r>
  <r>
    <s v="WYDEQ Permitted Sources"/>
    <n v="56041"/>
    <x v="2"/>
    <n v="31000404"/>
    <x v="4"/>
    <n v="0.17055740980043294"/>
    <n v="0"/>
    <n v="3.5817056058090914E-2"/>
    <n v="0"/>
    <n v="0"/>
  </r>
  <r>
    <s v="WYDEQ Permitted Sources"/>
    <n v="56041"/>
    <x v="2"/>
    <n v="31000404"/>
    <x v="4"/>
    <n v="0.20710542618624"/>
    <n v="0"/>
    <n v="4.3492139499110398E-2"/>
    <n v="0"/>
    <n v="0"/>
  </r>
  <r>
    <s v="WYDEQ Permitted Sources"/>
    <n v="56041"/>
    <x v="2"/>
    <n v="31000404"/>
    <x v="4"/>
    <n v="0.17055740980043294"/>
    <n v="0"/>
    <n v="3.5817056058090914E-2"/>
    <n v="0"/>
    <n v="0"/>
  </r>
  <r>
    <s v="WYDEQ Permitted Sources"/>
    <n v="56041"/>
    <x v="2"/>
    <n v="31000404"/>
    <x v="4"/>
    <n v="0.17055740980043294"/>
    <n v="0"/>
    <n v="3.5817056058090914E-2"/>
    <n v="0"/>
    <n v="0"/>
  </r>
  <r>
    <s v="WYDEQ Permitted Sources"/>
    <n v="56041"/>
    <x v="2"/>
    <n v="31000404"/>
    <x v="4"/>
    <n v="0"/>
    <n v="0"/>
    <n v="0"/>
    <n v="0"/>
    <n v="0"/>
  </r>
  <r>
    <s v="WYDEQ Permitted Sources"/>
    <n v="56041"/>
    <x v="2"/>
    <n v="31000299"/>
    <x v="2"/>
    <n v="0"/>
    <n v="18.636563097143043"/>
    <n v="0"/>
    <n v="0"/>
    <n v="0"/>
  </r>
  <r>
    <s v="WYDEQ Permitted Sources"/>
    <n v="56041"/>
    <x v="2"/>
    <n v="31000299"/>
    <x v="2"/>
    <n v="0"/>
    <n v="9.3182815485715214"/>
    <n v="0"/>
    <n v="0"/>
    <n v="0"/>
  </r>
  <r>
    <s v="WYDEQ Permitted Sources"/>
    <n v="56041"/>
    <x v="2"/>
    <n v="31000404"/>
    <x v="4"/>
    <n v="0"/>
    <n v="17.601198480635095"/>
    <n v="0"/>
    <n v="0"/>
    <n v="0"/>
  </r>
  <r>
    <s v="WYDEQ Permitted Sources"/>
    <n v="56041"/>
    <x v="2"/>
    <n v="31000404"/>
    <x v="4"/>
    <n v="2.0707292330158933"/>
    <n v="0.10353646165079466"/>
    <n v="1.5530469247619201"/>
    <n v="0"/>
    <n v="0"/>
  </r>
  <r>
    <s v="WYDEQ Permitted Sources"/>
    <n v="56041"/>
    <x v="2"/>
    <n v="31000227"/>
    <x v="3"/>
    <n v="0.36237761577778133"/>
    <n v="0"/>
    <n v="0.10353646165079466"/>
    <n v="0"/>
    <n v="0"/>
  </r>
  <r>
    <s v="WYDEQ Permitted Sources"/>
    <n v="56041"/>
    <x v="2"/>
    <n v="31000227"/>
    <x v="3"/>
    <n v="0"/>
    <n v="3.8826173119048004"/>
    <n v="0"/>
    <n v="0"/>
    <n v="0"/>
  </r>
  <r>
    <s v="WYDEQ Permitted Sources"/>
    <n v="56041"/>
    <x v="2"/>
    <n v="31000227"/>
    <x v="3"/>
    <n v="0.56945053907937071"/>
    <n v="0"/>
    <n v="0.10353646165079466"/>
    <n v="0"/>
    <n v="0"/>
  </r>
  <r>
    <s v="WYDEQ Permitted Sources"/>
    <n v="56041"/>
    <x v="2"/>
    <n v="31000299"/>
    <x v="2"/>
    <n v="3.6755443886032109"/>
    <n v="0"/>
    <n v="0.25884115412698666"/>
    <n v="0"/>
    <n v="0"/>
  </r>
  <r>
    <s v="WYDEQ Permitted Sources"/>
    <n v="56041"/>
    <x v="2"/>
    <n v="31000299"/>
    <x v="2"/>
    <n v="0"/>
    <n v="15.944615094222378"/>
    <n v="0"/>
    <n v="0"/>
    <n v="0"/>
  </r>
  <r>
    <s v="WYDEQ Permitted Sources"/>
    <n v="56007"/>
    <x v="4"/>
    <n v="31000228"/>
    <x v="3"/>
    <n v="0.11819230782054187"/>
    <n v="0"/>
    <n v="0.11819230782054187"/>
    <n v="0"/>
    <n v="0"/>
  </r>
  <r>
    <s v="WYDEQ Permitted Sources"/>
    <n v="56007"/>
    <x v="4"/>
    <n v="31000228"/>
    <x v="3"/>
    <n v="0.59096153910270932"/>
    <n v="0"/>
    <n v="0.47276923128216747"/>
    <n v="0"/>
    <n v="0"/>
  </r>
  <r>
    <s v="WYDEQ Permitted Sources"/>
    <n v="56007"/>
    <x v="4"/>
    <n v="31000404"/>
    <x v="4"/>
    <n v="0.35457692346162556"/>
    <n v="0"/>
    <n v="0.35457692346162556"/>
    <n v="0"/>
    <n v="0"/>
  </r>
  <r>
    <s v="WYDEQ Permitted Sources"/>
    <n v="56007"/>
    <x v="4"/>
    <n v="31000227"/>
    <x v="3"/>
    <n v="0"/>
    <n v="2.1274615407697537"/>
    <n v="0"/>
    <n v="0"/>
    <n v="0"/>
  </r>
  <r>
    <s v="WYDEQ Permitted Sources"/>
    <n v="56007"/>
    <x v="4"/>
    <n v="31000299"/>
    <x v="2"/>
    <n v="0.23638461564108373"/>
    <n v="0.47276923128216747"/>
    <n v="0.11819230782054187"/>
    <n v="0"/>
    <n v="0"/>
  </r>
  <r>
    <s v="WYDEQ Permitted Sources"/>
    <n v="56007"/>
    <x v="4"/>
    <n v="31000302"/>
    <x v="3"/>
    <n v="0.23638461564108373"/>
    <n v="4.5163730770384873"/>
    <n v="0.23638461564108373"/>
    <n v="0"/>
    <n v="0"/>
  </r>
  <r>
    <s v="WYDEQ Permitted Sources"/>
    <n v="56007"/>
    <x v="4"/>
    <n v="31000228"/>
    <x v="3"/>
    <n v="0.24702192334493248"/>
    <n v="0"/>
    <n v="0.24702192334493248"/>
    <n v="0"/>
    <n v="0"/>
  </r>
  <r>
    <s v="WYDEQ Permitted Sources"/>
    <n v="56007"/>
    <x v="4"/>
    <n v="31000404"/>
    <x v="4"/>
    <n v="0.12292000013336353"/>
    <n v="0"/>
    <n v="0"/>
    <n v="0"/>
    <n v="0"/>
  </r>
  <r>
    <s v="WYDEQ Permitted Sources"/>
    <n v="56007"/>
    <x v="4"/>
    <n v="31000205"/>
    <x v="6"/>
    <n v="0.11819230782054187"/>
    <n v="11.110076935130936"/>
    <n v="0.11819230782054187"/>
    <n v="0"/>
    <n v="0"/>
  </r>
  <r>
    <s v="WYDEQ Permitted Sources"/>
    <n v="56007"/>
    <x v="4"/>
    <n v="31000220"/>
    <x v="1"/>
    <n v="0"/>
    <n v="0"/>
    <n v="0"/>
    <n v="0"/>
    <n v="0"/>
  </r>
  <r>
    <s v="WYDEQ Permitted Sources"/>
    <n v="56007"/>
    <x v="4"/>
    <n v="31000299"/>
    <x v="2"/>
    <n v="1.7601198480635096"/>
    <n v="0"/>
    <n v="0"/>
    <n v="0"/>
    <n v="0"/>
  </r>
  <r>
    <s v="WYDEQ Permitted Sources"/>
    <n v="56007"/>
    <x v="4"/>
    <n v="31000404"/>
    <x v="4"/>
    <n v="1.7601198480635096"/>
    <n v="0"/>
    <n v="0"/>
    <n v="0"/>
    <n v="0"/>
  </r>
  <r>
    <s v="WYDEQ Permitted Sources"/>
    <n v="56007"/>
    <x v="4"/>
    <n v="31000404"/>
    <x v="4"/>
    <n v="1.7497662018984299"/>
    <n v="0"/>
    <n v="0"/>
    <n v="0"/>
    <n v="0"/>
  </r>
  <r>
    <s v="WYDEQ Permitted Sources"/>
    <n v="56007"/>
    <x v="4"/>
    <n v="31000302"/>
    <x v="3"/>
    <n v="0"/>
    <n v="0"/>
    <n v="0"/>
    <n v="0"/>
    <n v="0"/>
  </r>
  <r>
    <s v="WYDEQ Permitted Sources"/>
    <n v="56007"/>
    <x v="4"/>
    <n v="31000209"/>
    <x v="7"/>
    <n v="0"/>
    <n v="0"/>
    <n v="0"/>
    <n v="0"/>
    <n v="3.0730000033340883E-2"/>
  </r>
  <r>
    <s v="WYDEQ Permitted Sources"/>
    <n v="56007"/>
    <x v="4"/>
    <n v="31000205"/>
    <x v="6"/>
    <n v="0"/>
    <n v="0"/>
    <n v="0"/>
    <n v="0"/>
    <n v="0"/>
  </r>
  <r>
    <s v="WYDEQ Permitted Sources"/>
    <n v="56007"/>
    <x v="4"/>
    <n v="39900601"/>
    <x v="4"/>
    <n v="41.673425814444855"/>
    <n v="0"/>
    <n v="0"/>
    <n v="0"/>
    <n v="0"/>
  </r>
  <r>
    <s v="WYDEQ Permitted Sources"/>
    <n v="56007"/>
    <x v="4"/>
    <n v="39900601"/>
    <x v="4"/>
    <n v="12.942057706349333"/>
    <n v="0"/>
    <n v="0"/>
    <n v="0"/>
    <n v="0"/>
  </r>
  <r>
    <s v="WYDEQ Permitted Sources"/>
    <n v="56007"/>
    <x v="4"/>
    <n v="10300603"/>
    <x v="4"/>
    <n v="1.4308739000139823"/>
    <n v="0"/>
    <n v="0"/>
    <n v="0"/>
    <n v="0"/>
  </r>
  <r>
    <s v="WYDEQ Permitted Sources"/>
    <n v="56007"/>
    <x v="4"/>
    <n v="10300603"/>
    <x v="4"/>
    <n v="2.5884115412698669"/>
    <n v="0"/>
    <n v="0"/>
    <n v="0"/>
    <n v="0"/>
  </r>
  <r>
    <s v="WYDEQ Permitted Sources"/>
    <n v="56007"/>
    <x v="4"/>
    <n v="10300603"/>
    <x v="4"/>
    <n v="5.1768230825397339"/>
    <n v="0"/>
    <n v="0"/>
    <n v="0"/>
    <n v="0"/>
  </r>
  <r>
    <s v="WYDEQ Permitted Sources"/>
    <n v="56007"/>
    <x v="4"/>
    <n v="31000205"/>
    <x v="6"/>
    <n v="5.3411659407949621"/>
    <n v="0"/>
    <n v="0"/>
    <n v="0"/>
    <n v="0"/>
  </r>
  <r>
    <s v="WYDEQ Permitted Sources"/>
    <n v="56007"/>
    <x v="4"/>
    <n v="31000205"/>
    <x v="6"/>
    <n v="29.581842133633639"/>
    <n v="0"/>
    <n v="0"/>
    <n v="0"/>
    <n v="0"/>
  </r>
  <r>
    <s v="WYDEQ Permitted Sources"/>
    <n v="56007"/>
    <x v="4"/>
    <n v="31000301"/>
    <x v="3"/>
    <n v="4.4906879794529955"/>
    <n v="0"/>
    <n v="0"/>
    <n v="0"/>
    <n v="0"/>
  </r>
  <r>
    <s v="WYDEQ Permitted Sources"/>
    <n v="56007"/>
    <x v="4"/>
    <n v="31000301"/>
    <x v="3"/>
    <n v="4.9631757357540875"/>
    <n v="0"/>
    <n v="0"/>
    <n v="0"/>
    <n v="0"/>
  </r>
  <r>
    <s v="WYDEQ Permitted Sources"/>
    <n v="56007"/>
    <x v="4"/>
    <n v="31000404"/>
    <x v="4"/>
    <n v="2.4815878678770438"/>
    <n v="0"/>
    <n v="0"/>
    <n v="0"/>
    <n v="0"/>
  </r>
  <r>
    <s v="WYDEQ Permitted Sources"/>
    <n v="56007"/>
    <x v="4"/>
    <n v="31000220"/>
    <x v="1"/>
    <n v="0"/>
    <n v="0.23638461564108373"/>
    <n v="0"/>
    <n v="0"/>
    <n v="0"/>
  </r>
  <r>
    <s v="WYDEQ Permitted Sources"/>
    <n v="56007"/>
    <x v="4"/>
    <n v="31000220"/>
    <x v="1"/>
    <n v="0"/>
    <n v="0.35457692346162556"/>
    <n v="0"/>
    <n v="0"/>
    <n v="0"/>
  </r>
  <r>
    <s v="WYDEQ Permitted Sources"/>
    <n v="56007"/>
    <x v="4"/>
    <n v="31000228"/>
    <x v="3"/>
    <n v="0.11819230782054187"/>
    <n v="0.11819230782054187"/>
    <n v="0.11819230782054187"/>
    <n v="0"/>
    <n v="0"/>
  </r>
  <r>
    <s v="WYDEQ Permitted Sources"/>
    <n v="56007"/>
    <x v="4"/>
    <n v="31000227"/>
    <x v="3"/>
    <n v="0"/>
    <n v="4.3731153893600494"/>
    <n v="0"/>
    <n v="0"/>
    <n v="0"/>
  </r>
  <r>
    <s v="WYDEQ Permitted Sources"/>
    <n v="56007"/>
    <x v="4"/>
    <n v="31000299"/>
    <x v="2"/>
    <n v="15.48938122830539"/>
    <n v="0"/>
    <n v="0"/>
    <n v="0"/>
    <n v="0"/>
  </r>
  <r>
    <s v="WYDEQ Permitted Sources"/>
    <n v="56007"/>
    <x v="4"/>
    <n v="31000299"/>
    <x v="2"/>
    <n v="15.48938122830539"/>
    <n v="0"/>
    <n v="0"/>
    <n v="0"/>
    <n v="0"/>
  </r>
  <r>
    <s v="WYDEQ Permitted Sources"/>
    <n v="56007"/>
    <x v="4"/>
    <n v="31000299"/>
    <x v="2"/>
    <n v="15.48938122830539"/>
    <n v="0"/>
    <n v="0"/>
    <n v="0"/>
    <n v="0"/>
  </r>
  <r>
    <s v="WYDEQ Permitted Sources"/>
    <n v="56007"/>
    <x v="4"/>
    <n v="31000299"/>
    <x v="2"/>
    <n v="15.48938122830539"/>
    <n v="0"/>
    <n v="0"/>
    <n v="0"/>
    <n v="0"/>
  </r>
  <r>
    <s v="WYDEQ Permitted Sources"/>
    <n v="56007"/>
    <x v="4"/>
    <n v="31000299"/>
    <x v="2"/>
    <n v="12.079252204567069"/>
    <n v="0"/>
    <n v="0"/>
    <n v="0"/>
    <n v="0"/>
  </r>
  <r>
    <s v="WYDEQ Permitted Sources"/>
    <n v="56007"/>
    <x v="4"/>
    <n v="31000299"/>
    <x v="2"/>
    <n v="19.619923098209952"/>
    <n v="10.400923088207685"/>
    <n v="21.7473846389797"/>
    <n v="0"/>
    <n v="0"/>
  </r>
  <r>
    <s v="WYDEQ Permitted Sources"/>
    <n v="56007"/>
    <x v="4"/>
    <n v="31000299"/>
    <x v="2"/>
    <n v="25.884115412698666"/>
    <n v="8.2734615474379307"/>
    <n v="27.420615414365713"/>
    <n v="0"/>
    <n v="0"/>
  </r>
  <r>
    <s v="WYDEQ Permitted Sources"/>
    <n v="56007"/>
    <x v="4"/>
    <n v="31000299"/>
    <x v="2"/>
    <n v="19.704793732348186"/>
    <n v="0"/>
    <n v="0"/>
    <n v="0"/>
    <n v="0"/>
  </r>
  <r>
    <s v="WYDEQ Permitted Sources"/>
    <n v="56007"/>
    <x v="4"/>
    <n v="10500106"/>
    <x v="10"/>
    <n v="1.4183076938465022"/>
    <n v="0.11819230782054187"/>
    <n v="1.1819230782054186"/>
    <n v="0"/>
    <n v="0"/>
  </r>
  <r>
    <s v="WYDEQ Permitted Sources"/>
    <n v="56037"/>
    <x v="1"/>
    <n v="31000205"/>
    <x v="6"/>
    <n v="2.0707292330158933"/>
    <n v="0"/>
    <n v="0"/>
    <n v="0"/>
    <n v="0"/>
  </r>
  <r>
    <s v="WYDEQ Permitted Sources"/>
    <n v="56037"/>
    <x v="1"/>
    <n v="31000220"/>
    <x v="1"/>
    <n v="0"/>
    <n v="14.495104631111253"/>
    <n v="0"/>
    <n v="0"/>
    <n v="0"/>
  </r>
  <r>
    <s v="WYDEQ Permitted Sources"/>
    <n v="56037"/>
    <x v="1"/>
    <n v="31000301"/>
    <x v="3"/>
    <n v="0"/>
    <n v="0.51768230825397332"/>
    <n v="0"/>
    <n v="0"/>
    <n v="0"/>
  </r>
  <r>
    <s v="WYDEQ Permitted Sources"/>
    <n v="56037"/>
    <x v="1"/>
    <n v="31000404"/>
    <x v="4"/>
    <n v="1.5530469247619201"/>
    <n v="0"/>
    <n v="0.51768230825397332"/>
    <n v="0"/>
    <n v="0"/>
  </r>
  <r>
    <s v="WYDEQ Permitted Sources"/>
    <n v="56037"/>
    <x v="1"/>
    <n v="31000404"/>
    <x v="4"/>
    <n v="1.5530469247619201"/>
    <n v="0"/>
    <n v="0.51768230825397332"/>
    <n v="0"/>
    <n v="0"/>
  </r>
  <r>
    <s v="WYDEQ Permitted Sources"/>
    <n v="56037"/>
    <x v="1"/>
    <n v="31000404"/>
    <x v="4"/>
    <n v="1.5530469247619201"/>
    <n v="0"/>
    <n v="0.51768230825397332"/>
    <n v="0"/>
    <n v="0"/>
  </r>
  <r>
    <s v="WYDEQ Permitted Sources"/>
    <n v="56037"/>
    <x v="1"/>
    <n v="31000404"/>
    <x v="4"/>
    <n v="1.0353646165079466"/>
    <n v="0"/>
    <n v="0.51768230825397332"/>
    <n v="0"/>
    <n v="0"/>
  </r>
  <r>
    <s v="WYDEQ Permitted Sources"/>
    <n v="56037"/>
    <x v="1"/>
    <n v="40400311"/>
    <x v="9"/>
    <n v="0.51768230825397332"/>
    <n v="18.462933138933337"/>
    <n v="2.0707292330158933"/>
    <n v="0"/>
    <n v="0"/>
  </r>
  <r>
    <s v="WYDEQ Permitted Sources"/>
    <n v="56037"/>
    <x v="1"/>
    <n v="31000299"/>
    <x v="2"/>
    <n v="0"/>
    <n v="2.0707292330158933"/>
    <n v="0"/>
    <n v="0"/>
    <n v="0"/>
  </r>
  <r>
    <s v="WYDEQ Permitted Sources"/>
    <n v="56037"/>
    <x v="1"/>
    <n v="31000227"/>
    <x v="3"/>
    <n v="0.31060938495238399"/>
    <n v="0"/>
    <n v="0.10353646165079466"/>
    <n v="0"/>
    <n v="0"/>
  </r>
  <r>
    <s v="WYDEQ Permitted Sources"/>
    <n v="56037"/>
    <x v="1"/>
    <n v="31000220"/>
    <x v="1"/>
    <n v="0"/>
    <n v="0.67298700073016537"/>
    <n v="0"/>
    <n v="0"/>
    <n v="0"/>
  </r>
  <r>
    <s v="WYDEQ Permitted Sources"/>
    <n v="56037"/>
    <x v="1"/>
    <n v="31000227"/>
    <x v="3"/>
    <n v="8.2829169320635748E-2"/>
    <n v="5.1768230825397343E-3"/>
    <n v="1.5530469247619201E-2"/>
    <n v="0"/>
    <n v="0"/>
  </r>
  <r>
    <s v="WYDEQ Permitted Sources"/>
    <n v="56037"/>
    <x v="1"/>
    <n v="31000227"/>
    <x v="3"/>
    <n v="8.2829169320635748E-2"/>
    <n v="5.1768230825397343E-3"/>
    <n v="1.5530469247619201E-2"/>
    <n v="0"/>
    <n v="0"/>
  </r>
  <r>
    <s v="WYDEQ Permitted Sources"/>
    <n v="56037"/>
    <x v="1"/>
    <n v="31000227"/>
    <x v="3"/>
    <n v="0"/>
    <n v="11.869028446457147"/>
    <n v="0"/>
    <n v="0"/>
    <n v="0"/>
  </r>
  <r>
    <s v="WYDEQ Permitted Sources"/>
    <n v="56037"/>
    <x v="1"/>
    <n v="31000227"/>
    <x v="3"/>
    <n v="0.155304692476192"/>
    <n v="5.1768230825397332E-2"/>
    <n v="5.1768230825397332E-2"/>
    <n v="0"/>
    <n v="0"/>
  </r>
  <r>
    <s v="WYDEQ Permitted Sources"/>
    <n v="56037"/>
    <x v="1"/>
    <n v="31000301"/>
    <x v="3"/>
    <n v="0"/>
    <n v="0.51768230825397332"/>
    <n v="0"/>
    <n v="0"/>
    <n v="0"/>
  </r>
  <r>
    <s v="WYDEQ Permitted Sources"/>
    <n v="56037"/>
    <x v="1"/>
    <n v="31000404"/>
    <x v="4"/>
    <n v="0.31060938495238399"/>
    <n v="0"/>
    <n v="0"/>
    <n v="0"/>
    <n v="0"/>
  </r>
  <r>
    <s v="WYDEQ Permitted Sources"/>
    <n v="56037"/>
    <x v="1"/>
    <n v="31000404"/>
    <x v="4"/>
    <n v="7.7652346238096008"/>
    <n v="0"/>
    <n v="6.7298700073016535"/>
    <n v="0"/>
    <n v="0"/>
  </r>
  <r>
    <s v="WYDEQ Permitted Sources"/>
    <n v="56037"/>
    <x v="1"/>
    <n v="31000404"/>
    <x v="4"/>
    <n v="3.2613985420000322"/>
    <n v="0"/>
    <n v="0.67298700073016537"/>
    <n v="0"/>
    <n v="0"/>
  </r>
  <r>
    <s v="WYDEQ Permitted Sources"/>
    <n v="56037"/>
    <x v="1"/>
    <n v="31000404"/>
    <x v="4"/>
    <n v="1.0353646165079466"/>
    <n v="0.51768230825397332"/>
    <n v="0.51768230825397332"/>
    <n v="0"/>
    <n v="0"/>
  </r>
  <r>
    <s v="WYDEQ Permitted Sources"/>
    <n v="56037"/>
    <x v="1"/>
    <n v="40400311"/>
    <x v="9"/>
    <n v="0"/>
    <n v="15.012786939365228"/>
    <n v="0"/>
    <n v="0"/>
    <n v="0"/>
  </r>
  <r>
    <s v="WYDEQ Permitted Sources"/>
    <n v="56037"/>
    <x v="1"/>
    <n v="40400311"/>
    <x v="9"/>
    <n v="0"/>
    <n v="2.0189610021904962"/>
    <n v="0"/>
    <n v="0"/>
    <n v="0"/>
  </r>
  <r>
    <s v="WYDEQ Permitted Sources"/>
    <n v="56037"/>
    <x v="1"/>
    <n v="31000299"/>
    <x v="2"/>
    <n v="0"/>
    <n v="9.3182815485715214"/>
    <n v="0"/>
    <n v="0"/>
    <n v="0"/>
  </r>
  <r>
    <s v="WYDEQ Permitted Sources"/>
    <n v="56037"/>
    <x v="1"/>
    <n v="31000299"/>
    <x v="2"/>
    <n v="0"/>
    <n v="5.1768230825397332E-2"/>
    <n v="0"/>
    <n v="0"/>
    <n v="0"/>
  </r>
  <r>
    <s v="WYDEQ Permitted Sources"/>
    <n v="56037"/>
    <x v="1"/>
    <n v="31000227"/>
    <x v="3"/>
    <n v="0.82829169320635732"/>
    <n v="0"/>
    <n v="0.10353646165079466"/>
    <n v="0"/>
    <n v="0"/>
  </r>
  <r>
    <s v="WYDEQ Permitted Sources"/>
    <n v="56037"/>
    <x v="1"/>
    <n v="31000227"/>
    <x v="3"/>
    <n v="22.260339254920854"/>
    <n v="38.684240862526991"/>
    <n v="18.636563097143043"/>
    <n v="0"/>
    <n v="0"/>
  </r>
  <r>
    <s v="WYDEQ Permitted Sources"/>
    <n v="56037"/>
    <x v="1"/>
    <n v="31000301"/>
    <x v="3"/>
    <n v="2.0707292330158933"/>
    <n v="14.946183969612701"/>
    <n v="11.803156628190592"/>
    <n v="0"/>
    <n v="0"/>
  </r>
  <r>
    <s v="WYDEQ Permitted Sources"/>
    <n v="56037"/>
    <x v="1"/>
    <n v="31000404"/>
    <x v="4"/>
    <n v="0.11803156628190592"/>
    <n v="0"/>
    <n v="4.6591407742857596E-2"/>
    <n v="0"/>
    <n v="0"/>
  </r>
  <r>
    <s v="WYDEQ Permitted Sources"/>
    <n v="56037"/>
    <x v="1"/>
    <n v="31000299"/>
    <x v="2"/>
    <n v="2.0707292330158933"/>
    <n v="17.601198480635095"/>
    <n v="11.803156628190592"/>
    <n v="0"/>
    <n v="0"/>
  </r>
  <r>
    <s v="WYDEQ Permitted Sources"/>
    <n v="56037"/>
    <x v="1"/>
    <n v="31000299"/>
    <x v="2"/>
    <n v="0"/>
    <n v="0.10353646165079466"/>
    <n v="0"/>
    <n v="0"/>
    <n v="0"/>
  </r>
  <r>
    <s v="WYDEQ Permitted Sources"/>
    <n v="56037"/>
    <x v="1"/>
    <n v="31000404"/>
    <x v="4"/>
    <n v="0.25884115412698666"/>
    <n v="0"/>
    <n v="5.1768230825397332E-2"/>
    <n v="0"/>
    <n v="0"/>
  </r>
  <r>
    <s v="WYDEQ Permitted Sources"/>
    <n v="56037"/>
    <x v="1"/>
    <n v="31000404"/>
    <x v="4"/>
    <n v="0.25884115412698666"/>
    <n v="0"/>
    <n v="5.1768230825397332E-2"/>
    <n v="0"/>
    <n v="0"/>
  </r>
  <r>
    <s v="WYDEQ Permitted Sources"/>
    <n v="56037"/>
    <x v="1"/>
    <n v="31000404"/>
    <x v="4"/>
    <n v="0.25884115412698666"/>
    <n v="0"/>
    <n v="5.1768230825397332E-2"/>
    <n v="0"/>
    <n v="0"/>
  </r>
  <r>
    <s v="WYDEQ Permitted Sources"/>
    <n v="56037"/>
    <x v="1"/>
    <n v="31000404"/>
    <x v="4"/>
    <n v="0.25884115412698666"/>
    <n v="0"/>
    <n v="5.1768230825397332E-2"/>
    <n v="0"/>
    <n v="0"/>
  </r>
  <r>
    <s v="WYDEQ Permitted Sources"/>
    <n v="56037"/>
    <x v="1"/>
    <n v="10200603"/>
    <x v="3"/>
    <n v="2.7184230798724625"/>
    <n v="0"/>
    <n v="1.1819230782054186"/>
    <n v="0"/>
    <n v="0"/>
  </r>
  <r>
    <s v="WYDEQ Permitted Sources"/>
    <n v="56037"/>
    <x v="1"/>
    <n v="31000404"/>
    <x v="4"/>
    <n v="2.7184230798724625"/>
    <n v="0.11819230782054187"/>
    <n v="2.2456538485902953"/>
    <n v="0"/>
    <n v="0"/>
  </r>
  <r>
    <s v="WYDEQ Permitted Sources"/>
    <n v="56037"/>
    <x v="1"/>
    <n v="31000205"/>
    <x v="6"/>
    <n v="1.242437539809536"/>
    <n v="2.2260339254920853"/>
    <n v="3.0543256186984431"/>
    <n v="0"/>
    <n v="0"/>
  </r>
  <r>
    <s v="WYDEQ Permitted Sources"/>
    <n v="56037"/>
    <x v="1"/>
    <n v="31000220"/>
    <x v="1"/>
    <n v="0"/>
    <n v="68.851746997778449"/>
    <n v="0"/>
    <n v="0"/>
    <n v="0"/>
  </r>
  <r>
    <s v="WYDEQ Permitted Sources"/>
    <n v="56037"/>
    <x v="1"/>
    <n v="31000220"/>
    <x v="1"/>
    <n v="0"/>
    <n v="0.155304692476192"/>
    <n v="0"/>
    <n v="0"/>
    <n v="0"/>
  </r>
  <r>
    <s v="WYDEQ Permitted Sources"/>
    <n v="56037"/>
    <x v="1"/>
    <n v="31000299"/>
    <x v="2"/>
    <n v="0"/>
    <n v="3.6237761577778134"/>
    <n v="0"/>
    <n v="0"/>
    <n v="0"/>
  </r>
  <r>
    <s v="WYDEQ Permitted Sources"/>
    <n v="56037"/>
    <x v="1"/>
    <n v="31000220"/>
    <x v="1"/>
    <n v="0"/>
    <n v="13.119346168080147"/>
    <n v="0"/>
    <n v="0"/>
    <n v="0"/>
  </r>
  <r>
    <s v="WYDEQ Permitted Sources"/>
    <n v="56037"/>
    <x v="1"/>
    <n v="31000228"/>
    <x v="3"/>
    <n v="0.47276923128216747"/>
    <n v="0"/>
    <n v="0.11819230782054187"/>
    <n v="0"/>
    <n v="0"/>
  </r>
  <r>
    <s v="WYDEQ Permitted Sources"/>
    <n v="56037"/>
    <x v="1"/>
    <n v="40400312"/>
    <x v="9"/>
    <n v="0"/>
    <n v="0.94553846256433494"/>
    <n v="0"/>
    <n v="0"/>
    <n v="0"/>
  </r>
  <r>
    <s v="WYDEQ Permitted Sources"/>
    <n v="56037"/>
    <x v="1"/>
    <n v="31000220"/>
    <x v="1"/>
    <n v="0"/>
    <n v="7.7652346238096008"/>
    <n v="0"/>
    <n v="0"/>
    <n v="0"/>
  </r>
  <r>
    <s v="WYDEQ Permitted Sources"/>
    <n v="56037"/>
    <x v="1"/>
    <n v="31000220"/>
    <x v="1"/>
    <n v="0"/>
    <n v="5.6945053907937062"/>
    <n v="0"/>
    <n v="0"/>
    <n v="0"/>
  </r>
  <r>
    <s v="WYDEQ Permitted Sources"/>
    <n v="56037"/>
    <x v="1"/>
    <n v="31000227"/>
    <x v="3"/>
    <n v="0.51768230825397332"/>
    <n v="1.5530469247619201"/>
    <n v="0.51768230825397332"/>
    <n v="0"/>
    <n v="0"/>
  </r>
  <r>
    <s v="WYDEQ Permitted Sources"/>
    <n v="56037"/>
    <x v="1"/>
    <n v="31000227"/>
    <x v="3"/>
    <n v="0.51768230825397332"/>
    <n v="1.0353646165079466"/>
    <n v="0.51768230825397332"/>
    <n v="0"/>
    <n v="0"/>
  </r>
  <r>
    <s v="WYDEQ Permitted Sources"/>
    <n v="56037"/>
    <x v="1"/>
    <n v="31000227"/>
    <x v="3"/>
    <n v="1.0353646165079466"/>
    <n v="5.1768230825397332E-2"/>
    <n v="1.0353646165079466"/>
    <n v="0"/>
    <n v="0"/>
  </r>
  <r>
    <s v="WYDEQ Permitted Sources"/>
    <n v="56037"/>
    <x v="1"/>
    <n v="31000404"/>
    <x v="4"/>
    <n v="3.6237761577778134"/>
    <n v="0.51768230825397332"/>
    <n v="3.1060938495238402"/>
    <n v="0"/>
    <n v="0"/>
  </r>
  <r>
    <s v="WYDEQ Permitted Sources"/>
    <n v="56037"/>
    <x v="1"/>
    <n v="31000404"/>
    <x v="4"/>
    <n v="6.7298700073016535"/>
    <n v="0.36237761577778133"/>
    <n v="5.6945053907937062"/>
    <n v="0"/>
    <n v="0"/>
  </r>
  <r>
    <s v="WYDEQ Permitted Sources"/>
    <n v="56037"/>
    <x v="1"/>
    <n v="31000220"/>
    <x v="1"/>
    <n v="0"/>
    <n v="1.7083516172381121"/>
    <n v="0"/>
    <n v="0"/>
    <n v="0"/>
  </r>
  <r>
    <s v="WYDEQ Permitted Sources"/>
    <n v="56037"/>
    <x v="1"/>
    <n v="31000299"/>
    <x v="2"/>
    <n v="0.25901844144664177"/>
    <n v="0"/>
    <n v="0.23638461564108373"/>
    <n v="0"/>
    <n v="0"/>
  </r>
  <r>
    <s v="WYDEQ Permitted Sources"/>
    <n v="56037"/>
    <x v="1"/>
    <n v="31000404"/>
    <x v="4"/>
    <n v="0.25901844144664177"/>
    <n v="0"/>
    <n v="0.23638461564108373"/>
    <n v="0"/>
    <n v="0"/>
  </r>
  <r>
    <s v="WYDEQ Permitted Sources"/>
    <n v="56037"/>
    <x v="1"/>
    <n v="31000302"/>
    <x v="3"/>
    <n v="0.5180368870047567"/>
    <n v="0"/>
    <n v="0.47276923128216747"/>
    <n v="0"/>
    <n v="0"/>
  </r>
  <r>
    <s v="WYDEQ Permitted Sources"/>
    <n v="56037"/>
    <x v="1"/>
    <n v="31000504"/>
    <x v="4"/>
    <n v="0.15418023786192375"/>
    <n v="0"/>
    <n v="0"/>
    <n v="0"/>
    <n v="0"/>
  </r>
  <r>
    <s v="WYDEQ Permitted Sources"/>
    <n v="56037"/>
    <x v="1"/>
    <n v="10200603"/>
    <x v="3"/>
    <n v="2.968483512968235"/>
    <n v="0.11819230782054187"/>
    <n v="0.59096153910270932"/>
    <n v="0"/>
    <n v="0"/>
  </r>
  <r>
    <s v="WYDEQ Permitted Sources"/>
    <n v="56037"/>
    <x v="1"/>
    <n v="31000404"/>
    <x v="4"/>
    <n v="0.23653304224523952"/>
    <n v="0"/>
    <n v="0.11819230782054187"/>
    <n v="0"/>
    <n v="0"/>
  </r>
  <r>
    <s v="WYDEQ Permitted Sources"/>
    <n v="56037"/>
    <x v="1"/>
    <n v="31000404"/>
    <x v="4"/>
    <n v="0.4965024635134016"/>
    <n v="0"/>
    <n v="0.47276923128216747"/>
    <n v="0"/>
    <n v="0"/>
  </r>
  <r>
    <s v="WYDEQ Permitted Sources"/>
    <n v="56037"/>
    <x v="1"/>
    <n v="31000404"/>
    <x v="4"/>
    <n v="0.3548201207329072"/>
    <n v="0"/>
    <n v="0.11819230782054187"/>
    <n v="0"/>
    <n v="0"/>
  </r>
  <r>
    <s v="WYDEQ Permitted Sources"/>
    <n v="56037"/>
    <x v="1"/>
    <n v="31000404"/>
    <x v="4"/>
    <n v="0.4847426678378885"/>
    <n v="0"/>
    <n v="0.35457692346162556"/>
    <n v="0"/>
    <n v="0"/>
  </r>
  <r>
    <s v="WYDEQ Permitted Sources"/>
    <n v="56037"/>
    <x v="1"/>
    <n v="31000404"/>
    <x v="4"/>
    <n v="1.4546391508146301"/>
    <n v="0"/>
    <n v="0.35457692346162556"/>
    <n v="0"/>
    <n v="0"/>
  </r>
  <r>
    <s v="WYDEQ Permitted Sources"/>
    <n v="56037"/>
    <x v="1"/>
    <n v="31000404"/>
    <x v="4"/>
    <n v="0.11828707848766765"/>
    <n v="0"/>
    <n v="0.11819230782054187"/>
    <n v="0"/>
    <n v="0"/>
  </r>
  <r>
    <s v="WYDEQ Permitted Sources"/>
    <n v="56037"/>
    <x v="1"/>
    <n v="31000404"/>
    <x v="4"/>
    <n v="0.11828707848766765"/>
    <n v="0"/>
    <n v="0.11819230782054187"/>
    <n v="0"/>
    <n v="0"/>
  </r>
  <r>
    <s v="WYDEQ Permitted Sources"/>
    <n v="56037"/>
    <x v="1"/>
    <n v="31000227"/>
    <x v="3"/>
    <n v="0.10353646165079466"/>
    <n v="0"/>
    <n v="0"/>
    <n v="0"/>
    <n v="0"/>
  </r>
  <r>
    <s v="WYDEQ Permitted Sources"/>
    <n v="56037"/>
    <x v="1"/>
    <n v="31000227"/>
    <x v="3"/>
    <n v="8.2829169320635748E-2"/>
    <n v="5.1768230825397343E-3"/>
    <n v="1.5530469247619201E-2"/>
    <n v="0"/>
    <n v="0"/>
  </r>
  <r>
    <s v="WYDEQ Permitted Sources"/>
    <n v="56037"/>
    <x v="1"/>
    <n v="31000227"/>
    <x v="3"/>
    <n v="1.0353646165079466"/>
    <n v="5.1768230825397332E-2"/>
    <n v="0.20707292330158933"/>
    <n v="0"/>
    <n v="0"/>
  </r>
  <r>
    <s v="WYDEQ Permitted Sources"/>
    <n v="56037"/>
    <x v="1"/>
    <n v="31000301"/>
    <x v="3"/>
    <n v="0"/>
    <n v="3.6237761577778134"/>
    <n v="0"/>
    <n v="0"/>
    <n v="0"/>
  </r>
  <r>
    <s v="WYDEQ Permitted Sources"/>
    <n v="56037"/>
    <x v="1"/>
    <n v="31000404"/>
    <x v="4"/>
    <n v="0.25884115412698666"/>
    <n v="0"/>
    <n v="5.1768230825397332E-2"/>
    <n v="0"/>
    <n v="0"/>
  </r>
  <r>
    <s v="WYDEQ Permitted Sources"/>
    <n v="56037"/>
    <x v="1"/>
    <n v="31000404"/>
    <x v="4"/>
    <n v="3.1060938495238402E-2"/>
    <n v="1.5530469247619199E-4"/>
    <n v="2.5884115412698666E-2"/>
    <n v="0"/>
    <n v="0"/>
  </r>
  <r>
    <s v="WYDEQ Permitted Sources"/>
    <n v="56037"/>
    <x v="1"/>
    <n v="31000404"/>
    <x v="4"/>
    <n v="0.77652346238096004"/>
    <n v="3.830849081079403E-2"/>
    <n v="0.155304692476192"/>
    <n v="0"/>
    <n v="0"/>
  </r>
  <r>
    <s v="WYDEQ Permitted Sources"/>
    <n v="56037"/>
    <x v="1"/>
    <n v="31000404"/>
    <x v="4"/>
    <n v="0.51768230825397332"/>
    <n v="5.1768230825397332E-2"/>
    <n v="0.20707292330158933"/>
    <n v="0"/>
    <n v="0"/>
  </r>
  <r>
    <s v="WYDEQ Permitted Sources"/>
    <n v="56037"/>
    <x v="1"/>
    <n v="31000404"/>
    <x v="4"/>
    <n v="1.0353646165079466"/>
    <n v="0"/>
    <n v="0"/>
    <n v="0"/>
    <n v="0"/>
  </r>
  <r>
    <s v="WYDEQ Permitted Sources"/>
    <n v="56037"/>
    <x v="1"/>
    <n v="31000228"/>
    <x v="3"/>
    <n v="0.11819230782054187"/>
    <n v="0"/>
    <n v="0.11819230782054187"/>
    <n v="0"/>
    <n v="0"/>
  </r>
  <r>
    <s v="WYDEQ Permitted Sources"/>
    <n v="56037"/>
    <x v="1"/>
    <n v="31000209"/>
    <x v="7"/>
    <n v="0.35457692346162556"/>
    <n v="0.59096153910270932"/>
    <n v="1.8910769251286699"/>
    <n v="0"/>
    <n v="0"/>
  </r>
  <r>
    <s v="WYDEQ Permitted Sources"/>
    <n v="56037"/>
    <x v="1"/>
    <n v="31000209"/>
    <x v="7"/>
    <n v="0.11819230782054187"/>
    <n v="1.3001153860259607"/>
    <n v="0.23638461564108373"/>
    <n v="0"/>
    <n v="0"/>
  </r>
  <r>
    <s v="WYDEQ Permitted Sources"/>
    <n v="56037"/>
    <x v="1"/>
    <n v="31000299"/>
    <x v="2"/>
    <n v="40.430988274635318"/>
    <n v="0"/>
    <n v="25.832347181873271"/>
    <n v="0"/>
    <n v="0"/>
  </r>
  <r>
    <s v="WYDEQ Permitted Sources"/>
    <n v="56037"/>
    <x v="1"/>
    <n v="31000404"/>
    <x v="4"/>
    <n v="1.5530469247619201"/>
    <n v="0.10353646165079466"/>
    <n v="1.5530469247619201"/>
    <n v="0"/>
    <n v="0"/>
  </r>
  <r>
    <s v="WYDEQ Permitted Sources"/>
    <n v="56037"/>
    <x v="1"/>
    <n v="31000220"/>
    <x v="1"/>
    <n v="0"/>
    <n v="5.6945053907937062"/>
    <n v="0"/>
    <n v="0"/>
    <n v="0"/>
  </r>
  <r>
    <s v="WYDEQ Permitted Sources"/>
    <n v="56037"/>
    <x v="1"/>
    <n v="31000404"/>
    <x v="4"/>
    <n v="2.5884115412698669"/>
    <n v="0"/>
    <n v="5.1768230825397332E-2"/>
    <n v="0"/>
    <n v="0"/>
  </r>
  <r>
    <s v="WYDEQ Permitted Sources"/>
    <n v="56037"/>
    <x v="1"/>
    <n v="31000404"/>
    <x v="4"/>
    <n v="0.25884115412698666"/>
    <n v="0"/>
    <n v="5.1768230825397332E-2"/>
    <n v="0"/>
    <n v="0"/>
  </r>
  <r>
    <s v="WYDEQ Permitted Sources"/>
    <n v="56037"/>
    <x v="1"/>
    <n v="31000404"/>
    <x v="4"/>
    <n v="0"/>
    <n v="2.5884115412698669"/>
    <n v="0"/>
    <n v="0"/>
    <n v="0"/>
  </r>
  <r>
    <s v="WYDEQ Permitted Sources"/>
    <n v="56037"/>
    <x v="1"/>
    <n v="31000404"/>
    <x v="4"/>
    <n v="0"/>
    <n v="2.5884115412698669"/>
    <n v="0"/>
    <n v="0"/>
    <n v="0"/>
  </r>
  <r>
    <s v="WYDEQ Permitted Sources"/>
    <n v="56037"/>
    <x v="1"/>
    <n v="31000404"/>
    <x v="4"/>
    <n v="0"/>
    <n v="0.51768230825397332"/>
    <n v="0"/>
    <n v="0"/>
    <n v="0"/>
  </r>
  <r>
    <s v="WYDEQ Permitted Sources"/>
    <n v="56037"/>
    <x v="1"/>
    <n v="31000404"/>
    <x v="4"/>
    <n v="2.0707292330158933"/>
    <n v="0"/>
    <n v="0.51768230825397332"/>
    <n v="0"/>
    <n v="0"/>
  </r>
  <r>
    <s v="WYDEQ Permitted Sources"/>
    <n v="56037"/>
    <x v="1"/>
    <n v="31000404"/>
    <x v="4"/>
    <n v="2.0707292330158933"/>
    <n v="0"/>
    <n v="0.51768230825397332"/>
    <n v="0"/>
    <n v="0"/>
  </r>
  <r>
    <s v="WYDEQ Permitted Sources"/>
    <n v="56037"/>
    <x v="1"/>
    <n v="31000404"/>
    <x v="4"/>
    <n v="1.5530469247619201"/>
    <n v="0"/>
    <n v="0.51768230825397332"/>
    <n v="0"/>
    <n v="0"/>
  </r>
  <r>
    <s v="WYDEQ Permitted Sources"/>
    <n v="56037"/>
    <x v="1"/>
    <n v="31000404"/>
    <x v="4"/>
    <n v="2.0707292330158933"/>
    <n v="0.20707292330158933"/>
    <n v="0.51768230825397332"/>
    <n v="0"/>
    <n v="0"/>
  </r>
  <r>
    <s v="WYDEQ Permitted Sources"/>
    <n v="56037"/>
    <x v="1"/>
    <n v="31000404"/>
    <x v="4"/>
    <n v="2.0707292330158933"/>
    <n v="0.20707292330158933"/>
    <n v="0.51768230825397332"/>
    <n v="0"/>
    <n v="0"/>
  </r>
  <r>
    <s v="WYDEQ Permitted Sources"/>
    <n v="56037"/>
    <x v="1"/>
    <n v="31000299"/>
    <x v="2"/>
    <n v="0"/>
    <n v="6.2121876990476803"/>
    <n v="0"/>
    <n v="0"/>
    <n v="0"/>
  </r>
  <r>
    <s v="WYDEQ Permitted Sources"/>
    <n v="56037"/>
    <x v="1"/>
    <n v="31000404"/>
    <x v="4"/>
    <n v="2.5884115412698669"/>
    <n v="0"/>
    <n v="0.25884115412698666"/>
    <n v="0"/>
    <n v="0"/>
  </r>
  <r>
    <s v="WYDEQ Permitted Sources"/>
    <n v="56041"/>
    <x v="2"/>
    <n v="31000205"/>
    <x v="6"/>
    <n v="54.408410597492598"/>
    <n v="0"/>
    <n v="54.408410597492598"/>
    <n v="0"/>
    <n v="0"/>
  </r>
  <r>
    <s v="WYDEQ Permitted Sources"/>
    <n v="56041"/>
    <x v="2"/>
    <n v="31000404"/>
    <x v="4"/>
    <n v="0.88005992403175481"/>
    <n v="0"/>
    <n v="0.155304692476192"/>
    <n v="0"/>
    <n v="0"/>
  </r>
  <r>
    <s v="WYDEQ Permitted Sources"/>
    <n v="56041"/>
    <x v="2"/>
    <n v="31000404"/>
    <x v="4"/>
    <n v="0.67298700073016537"/>
    <n v="0"/>
    <n v="0.155304692476192"/>
    <n v="0"/>
    <n v="0"/>
  </r>
  <r>
    <s v="WYDEQ Permitted Sources"/>
    <n v="56041"/>
    <x v="2"/>
    <n v="31000299"/>
    <x v="2"/>
    <n v="18.570823117225562"/>
    <n v="0"/>
    <n v="37.21560083978521"/>
    <n v="0"/>
    <n v="0"/>
  </r>
  <r>
    <s v="WYDEQ Permitted Sources"/>
    <n v="56041"/>
    <x v="2"/>
    <n v="31000299"/>
    <x v="2"/>
    <n v="18.570823117225562"/>
    <n v="0"/>
    <n v="37.21560083978521"/>
    <n v="0"/>
    <n v="0"/>
  </r>
  <r>
    <s v="WYDEQ Permitted Sources"/>
    <n v="56041"/>
    <x v="2"/>
    <n v="31000299"/>
    <x v="2"/>
    <n v="49.138726655313654"/>
    <n v="0"/>
    <n v="0"/>
    <n v="0"/>
    <n v="0"/>
  </r>
  <r>
    <s v="WYDEQ Permitted Sources"/>
    <n v="56041"/>
    <x v="2"/>
    <n v="31000299"/>
    <x v="2"/>
    <n v="36.04602245172395"/>
    <n v="0"/>
    <n v="48.152665250859201"/>
    <n v="0"/>
    <n v="0"/>
  </r>
  <r>
    <s v="WYDEQ Permitted Sources"/>
    <n v="56041"/>
    <x v="2"/>
    <n v="31000299"/>
    <x v="2"/>
    <n v="36.04602245172395"/>
    <n v="0"/>
    <n v="48.152665250859201"/>
    <n v="0"/>
    <n v="0"/>
  </r>
  <r>
    <s v="WYDEQ Permitted Sources"/>
    <n v="56041"/>
    <x v="2"/>
    <n v="31000299"/>
    <x v="2"/>
    <n v="36.04602245172395"/>
    <n v="0"/>
    <n v="48.152665250859201"/>
    <n v="0"/>
    <n v="0"/>
  </r>
  <r>
    <s v="WYDEQ Permitted Sources"/>
    <n v="56041"/>
    <x v="2"/>
    <n v="31000299"/>
    <x v="2"/>
    <n v="36.04602245172395"/>
    <n v="0"/>
    <n v="48.152665250859201"/>
    <n v="0"/>
    <n v="0"/>
  </r>
  <r>
    <s v="WYDEQ Permitted Sources"/>
    <n v="56041"/>
    <x v="2"/>
    <n v="31000299"/>
    <x v="2"/>
    <n v="8.0528348030447123"/>
    <n v="0"/>
    <n v="2.0132087007611781"/>
    <n v="0"/>
    <n v="0"/>
  </r>
  <r>
    <s v="WYDEQ Permitted Sources"/>
    <n v="56041"/>
    <x v="2"/>
    <n v="31000299"/>
    <x v="2"/>
    <n v="8.0528348030447123"/>
    <n v="0"/>
    <n v="2.0132087007611781"/>
    <n v="0"/>
    <n v="0"/>
  </r>
  <r>
    <s v="WYDEQ Permitted Sources"/>
    <n v="56041"/>
    <x v="2"/>
    <n v="31000299"/>
    <x v="2"/>
    <n v="0.49303070222722728"/>
    <n v="0"/>
    <n v="0.12325767555680682"/>
    <n v="0"/>
    <n v="0"/>
  </r>
  <r>
    <s v="WYDEQ Permitted Sources"/>
    <n v="56041"/>
    <x v="2"/>
    <n v="31000299"/>
    <x v="2"/>
    <n v="0.49303070222722728"/>
    <n v="0"/>
    <n v="0.12325767555680682"/>
    <n v="0"/>
    <n v="0"/>
  </r>
  <r>
    <s v="WYDEQ Permitted Sources"/>
    <n v="56041"/>
    <x v="2"/>
    <n v="31000299"/>
    <x v="2"/>
    <n v="0.71215545877266162"/>
    <n v="0"/>
    <n v="0.16434356740907577"/>
    <n v="0"/>
    <n v="0"/>
  </r>
  <r>
    <s v="WYDEQ Permitted Sources"/>
    <n v="56041"/>
    <x v="2"/>
    <n v="31000299"/>
    <x v="2"/>
    <n v="0.71215545877266162"/>
    <n v="0"/>
    <n v="0.16434356740907577"/>
    <n v="0"/>
    <n v="0"/>
  </r>
  <r>
    <s v="WYDEQ Permitted Sources"/>
    <n v="56041"/>
    <x v="2"/>
    <n v="31000299"/>
    <x v="2"/>
    <n v="0.71215545877266162"/>
    <n v="0"/>
    <n v="0.16434356740907577"/>
    <n v="0"/>
    <n v="0"/>
  </r>
  <r>
    <s v="WYDEQ Permitted Sources"/>
    <n v="56041"/>
    <x v="2"/>
    <n v="31000299"/>
    <x v="2"/>
    <n v="1.9173416197725508"/>
    <n v="0"/>
    <n v="0.3697730266704205"/>
    <n v="0"/>
    <n v="0"/>
  </r>
  <r>
    <s v="WYDEQ Permitted Sources"/>
    <n v="56041"/>
    <x v="2"/>
    <n v="31000299"/>
    <x v="2"/>
    <n v="1.9173416197725508"/>
    <n v="0"/>
    <n v="0.3697730266704205"/>
    <n v="0"/>
    <n v="0"/>
  </r>
  <r>
    <s v="WYDEQ Permitted Sources"/>
    <n v="56041"/>
    <x v="2"/>
    <n v="31000299"/>
    <x v="2"/>
    <n v="39.716362123859973"/>
    <n v="0"/>
    <n v="9.9427858282490842"/>
    <n v="0"/>
    <n v="0"/>
  </r>
  <r>
    <s v="WYDEQ Permitted Sources"/>
    <n v="56041"/>
    <x v="2"/>
    <n v="31000299"/>
    <x v="2"/>
    <n v="39.716362123859973"/>
    <n v="0"/>
    <n v="9.9427858282490842"/>
    <n v="0"/>
    <n v="0"/>
  </r>
  <r>
    <s v="WYDEQ Permitted Sources"/>
    <n v="56041"/>
    <x v="2"/>
    <n v="31000299"/>
    <x v="2"/>
    <n v="39.716362123859973"/>
    <n v="0"/>
    <n v="9.9427858282490842"/>
    <n v="0"/>
    <n v="0"/>
  </r>
  <r>
    <s v="WYDEQ Permitted Sources"/>
    <n v="56041"/>
    <x v="2"/>
    <n v="31000299"/>
    <x v="2"/>
    <n v="1.9173416197725508"/>
    <n v="0"/>
    <n v="0.3697730266704205"/>
    <n v="0"/>
    <n v="0"/>
  </r>
  <r>
    <s v="WYDEQ Permitted Sources"/>
    <n v="56041"/>
    <x v="2"/>
    <n v="31000299"/>
    <x v="2"/>
    <n v="1.9173416197725508"/>
    <n v="0"/>
    <n v="0.3697730266704205"/>
    <n v="0"/>
    <n v="0"/>
  </r>
  <r>
    <s v="WYDEQ Permitted Sources"/>
    <n v="56041"/>
    <x v="2"/>
    <n v="31000299"/>
    <x v="2"/>
    <n v="20.488164736998112"/>
    <n v="0"/>
    <n v="5.1357364815336171"/>
    <n v="0"/>
    <n v="0"/>
  </r>
  <r>
    <s v="WYDEQ Permitted Sources"/>
    <n v="56041"/>
    <x v="2"/>
    <n v="31000299"/>
    <x v="2"/>
    <n v="20.378602358725395"/>
    <n v="0"/>
    <n v="5.1357364815336171"/>
    <n v="0"/>
    <n v="0"/>
  </r>
  <r>
    <s v="WYDEQ Permitted Sources"/>
    <n v="56041"/>
    <x v="2"/>
    <n v="31000299"/>
    <x v="2"/>
    <n v="20.488164736998112"/>
    <n v="0"/>
    <n v="5.1357364815336171"/>
    <n v="0"/>
    <n v="0"/>
  </r>
  <r>
    <s v="WYDEQ Permitted Sources"/>
    <n v="56041"/>
    <x v="2"/>
    <n v="31000299"/>
    <x v="2"/>
    <n v="9.8058328554081875"/>
    <n v="0"/>
    <n v="2.4240676192838677"/>
    <n v="0"/>
    <n v="0"/>
  </r>
  <r>
    <s v="WYDEQ Permitted Sources"/>
    <n v="56041"/>
    <x v="2"/>
    <n v="31000299"/>
    <x v="2"/>
    <n v="3.0677465916360811"/>
    <n v="0"/>
    <n v="0.61628837778403411"/>
    <n v="0"/>
    <n v="0"/>
  </r>
  <r>
    <s v="WYDEQ Permitted Sources"/>
    <n v="56041"/>
    <x v="2"/>
    <n v="31000299"/>
    <x v="2"/>
    <n v="3.0677465916360811"/>
    <n v="0"/>
    <n v="0.61628837778403411"/>
    <n v="0"/>
    <n v="0"/>
  </r>
  <r>
    <s v="WYDEQ Permitted Sources"/>
    <n v="56041"/>
    <x v="2"/>
    <n v="31000299"/>
    <x v="2"/>
    <n v="34.128680831951407"/>
    <n v="0"/>
    <n v="34.224547912940025"/>
    <n v="0"/>
    <n v="0"/>
  </r>
  <r>
    <s v="WYDEQ Permitted Sources"/>
    <n v="56041"/>
    <x v="2"/>
    <n v="31000299"/>
    <x v="2"/>
    <n v="34.128680831951407"/>
    <n v="0"/>
    <n v="34.224547912940025"/>
    <n v="0"/>
    <n v="0"/>
  </r>
  <r>
    <s v="WYDEQ Permitted Sources"/>
    <n v="56041"/>
    <x v="2"/>
    <n v="31000299"/>
    <x v="2"/>
    <n v="34.128680831951407"/>
    <n v="0"/>
    <n v="34.224547912940025"/>
    <n v="0"/>
    <n v="0"/>
  </r>
  <r>
    <s v="WYDEQ Permitted Sources"/>
    <n v="56041"/>
    <x v="2"/>
    <n v="31000299"/>
    <x v="2"/>
    <n v="34.128680831951407"/>
    <n v="0"/>
    <n v="34.224547912940025"/>
    <n v="0"/>
    <n v="0"/>
  </r>
  <r>
    <s v="WYDEQ Permitted Sources"/>
    <n v="56041"/>
    <x v="2"/>
    <n v="31000299"/>
    <x v="2"/>
    <n v="0.27390594568179294"/>
    <n v="0"/>
    <n v="4.1085891852268942E-2"/>
    <n v="0"/>
    <n v="0"/>
  </r>
  <r>
    <s v="WYDEQ Permitted Sources"/>
    <n v="56041"/>
    <x v="2"/>
    <n v="31000299"/>
    <x v="2"/>
    <n v="0.54781189136358588"/>
    <n v="0"/>
    <n v="4.1085891852268942E-2"/>
    <n v="0"/>
    <n v="0"/>
  </r>
  <r>
    <s v="WYDEQ Permitted Sources"/>
    <n v="56041"/>
    <x v="2"/>
    <n v="31000299"/>
    <x v="2"/>
    <n v="1.8077792414998335"/>
    <n v="0"/>
    <n v="0.2054294592613447"/>
    <n v="0"/>
    <n v="0"/>
  </r>
  <r>
    <s v="WYDEQ Permitted Sources"/>
    <n v="56041"/>
    <x v="2"/>
    <n v="31000299"/>
    <x v="2"/>
    <n v="1.8077792414998335"/>
    <n v="0"/>
    <n v="0.2054294592613447"/>
    <n v="0"/>
    <n v="0"/>
  </r>
  <r>
    <s v="WYDEQ Permitted Sources"/>
    <n v="56041"/>
    <x v="2"/>
    <n v="31000299"/>
    <x v="2"/>
    <n v="1.8077792414998335"/>
    <n v="0"/>
    <n v="0.2054294592613447"/>
    <n v="0"/>
    <n v="0"/>
  </r>
  <r>
    <s v="WYDEQ Permitted Sources"/>
    <n v="56041"/>
    <x v="2"/>
    <n v="31000299"/>
    <x v="2"/>
    <n v="1.8077792414998335"/>
    <n v="0"/>
    <n v="0.2054294592613447"/>
    <n v="0"/>
    <n v="0"/>
  </r>
  <r>
    <s v="WYDEQ Permitted Sources"/>
    <n v="56041"/>
    <x v="2"/>
    <n v="31000220"/>
    <x v="1"/>
    <n v="0"/>
    <n v="11.906693089841387"/>
    <n v="0"/>
    <n v="0"/>
    <n v="0"/>
  </r>
  <r>
    <s v="WYDEQ Permitted Sources"/>
    <n v="56041"/>
    <x v="2"/>
    <n v="31000220"/>
    <x v="1"/>
    <n v="0"/>
    <n v="16.565833864127146"/>
    <n v="0"/>
    <n v="0"/>
    <n v="0"/>
  </r>
  <r>
    <s v="WYDEQ Permitted Sources"/>
    <n v="56041"/>
    <x v="2"/>
    <n v="31000301"/>
    <x v="3"/>
    <n v="0"/>
    <n v="5.714717400146033"/>
    <n v="0"/>
    <n v="0"/>
    <n v="0"/>
  </r>
  <r>
    <s v="WYDEQ Permitted Sources"/>
    <n v="56041"/>
    <x v="2"/>
    <n v="40400311"/>
    <x v="9"/>
    <n v="0"/>
    <n v="10.871328473333442"/>
    <n v="0"/>
    <n v="0"/>
    <n v="0"/>
  </r>
  <r>
    <s v="WYDEQ Permitted Sources"/>
    <n v="56041"/>
    <x v="2"/>
    <n v="40400311"/>
    <x v="9"/>
    <n v="0"/>
    <n v="10.871328473333442"/>
    <n v="0"/>
    <n v="0"/>
    <n v="0"/>
  </r>
  <r>
    <s v="WYDEQ Permitted Sources"/>
    <n v="56041"/>
    <x v="2"/>
    <n v="40400311"/>
    <x v="9"/>
    <n v="0"/>
    <n v="10.871328473333442"/>
    <n v="0"/>
    <n v="0"/>
    <n v="0"/>
  </r>
  <r>
    <s v="WYDEQ Permitted Sources"/>
    <n v="56041"/>
    <x v="2"/>
    <n v="31000205"/>
    <x v="6"/>
    <n v="2.1547220392972258E-2"/>
    <n v="0"/>
    <n v="0.20764371346309293"/>
    <n v="0"/>
    <n v="0"/>
  </r>
  <r>
    <s v="WYDEQ Permitted Sources"/>
    <n v="56041"/>
    <x v="2"/>
    <n v="31000205"/>
    <x v="6"/>
    <n v="2.1547220392972258E-2"/>
    <n v="0"/>
    <n v="0.20764371346309293"/>
    <n v="0"/>
    <n v="0"/>
  </r>
  <r>
    <s v="WYDEQ Permitted Sources"/>
    <n v="56041"/>
    <x v="2"/>
    <n v="31000227"/>
    <x v="3"/>
    <n v="0.8672756208171335"/>
    <n v="0"/>
    <n v="0.37753402447835077"/>
    <n v="0"/>
    <n v="0"/>
  </r>
  <r>
    <s v="WYDEQ Permitted Sources"/>
    <n v="56041"/>
    <x v="2"/>
    <n v="31000227"/>
    <x v="3"/>
    <n v="0.8672756208171335"/>
    <n v="0"/>
    <n v="0.37753402447835077"/>
    <n v="0"/>
    <n v="0"/>
  </r>
  <r>
    <s v="WYDEQ Permitted Sources"/>
    <n v="56041"/>
    <x v="2"/>
    <n v="31000227"/>
    <x v="3"/>
    <n v="5.268295386081717"/>
    <n v="26.312341447866061"/>
    <n v="1.6139579546449496"/>
    <n v="0"/>
    <n v="0"/>
  </r>
  <r>
    <s v="WYDEQ Permitted Sources"/>
    <n v="56041"/>
    <x v="2"/>
    <n v="31000227"/>
    <x v="3"/>
    <n v="5.268295386081717"/>
    <n v="26.312341447866061"/>
    <n v="1.6139579546449496"/>
    <n v="0"/>
    <n v="0"/>
  </r>
  <r>
    <s v="WYDEQ Permitted Sources"/>
    <n v="56041"/>
    <x v="2"/>
    <n v="31000227"/>
    <x v="3"/>
    <n v="5.268295386081717"/>
    <n v="26.312341447866061"/>
    <n v="1.6139579546449496"/>
    <n v="0"/>
    <n v="0"/>
  </r>
  <r>
    <s v="WYDEQ Permitted Sources"/>
    <n v="56041"/>
    <x v="2"/>
    <n v="31000301"/>
    <x v="3"/>
    <n v="0"/>
    <n v="117.37150352607621"/>
    <n v="0"/>
    <n v="0"/>
    <n v="0"/>
  </r>
  <r>
    <s v="WYDEQ Permitted Sources"/>
    <n v="56041"/>
    <x v="2"/>
    <n v="31000301"/>
    <x v="3"/>
    <n v="0"/>
    <n v="21.540088662088895"/>
    <n v="0"/>
    <n v="0"/>
    <n v="0"/>
  </r>
  <r>
    <s v="WYDEQ Permitted Sources"/>
    <n v="56041"/>
    <x v="2"/>
    <n v="31000404"/>
    <x v="4"/>
    <n v="16.203456248349365"/>
    <n v="0"/>
    <n v="0"/>
    <n v="0"/>
    <n v="0"/>
  </r>
  <r>
    <s v="WYDEQ Permitted Sources"/>
    <n v="56041"/>
    <x v="2"/>
    <n v="31000404"/>
    <x v="4"/>
    <n v="29.611428032127275"/>
    <n v="0"/>
    <n v="0"/>
    <n v="0"/>
    <n v="0"/>
  </r>
  <r>
    <s v="WYDEQ Permitted Sources"/>
    <n v="56041"/>
    <x v="2"/>
    <n v="31000404"/>
    <x v="4"/>
    <n v="19.775464175301781"/>
    <n v="0"/>
    <n v="4.9179819284127468"/>
    <n v="0"/>
    <n v="0"/>
  </r>
  <r>
    <s v="WYDEQ Permitted Sources"/>
    <n v="56041"/>
    <x v="2"/>
    <n v="31000404"/>
    <x v="4"/>
    <n v="19.775464175301781"/>
    <n v="0"/>
    <n v="4.9179819284127468"/>
    <n v="0"/>
    <n v="0"/>
  </r>
  <r>
    <s v="WYDEQ Permitted Sources"/>
    <n v="56041"/>
    <x v="2"/>
    <n v="31000404"/>
    <x v="4"/>
    <n v="1.242437539809536"/>
    <n v="0"/>
    <n v="0.25884115412698666"/>
    <n v="0"/>
    <n v="0"/>
  </r>
  <r>
    <s v="WYDEQ Permitted Sources"/>
    <n v="56041"/>
    <x v="2"/>
    <n v="31000404"/>
    <x v="4"/>
    <n v="1.242437539809536"/>
    <n v="0"/>
    <n v="0.25884115412698666"/>
    <n v="0"/>
    <n v="0"/>
  </r>
  <r>
    <s v="WYDEQ Permitted Sources"/>
    <n v="56041"/>
    <x v="2"/>
    <n v="31000404"/>
    <x v="4"/>
    <n v="0.98359638568254948"/>
    <n v="0"/>
    <n v="0.20707292330158933"/>
    <n v="0"/>
    <n v="0"/>
  </r>
  <r>
    <s v="WYDEQ Permitted Sources"/>
    <n v="56041"/>
    <x v="2"/>
    <n v="31000404"/>
    <x v="4"/>
    <n v="0.98359638568254948"/>
    <n v="0"/>
    <n v="0.20707292330158933"/>
    <n v="0"/>
    <n v="0"/>
  </r>
  <r>
    <s v="WYDEQ Permitted Sources"/>
    <n v="56041"/>
    <x v="2"/>
    <n v="31000404"/>
    <x v="4"/>
    <n v="5.3868050982430644E-3"/>
    <n v="0"/>
    <n v="0"/>
    <n v="0"/>
    <n v="0"/>
  </r>
  <r>
    <s v="WYDEQ Permitted Sources"/>
    <n v="56041"/>
    <x v="2"/>
    <n v="31000404"/>
    <x v="4"/>
    <n v="5.3868050982430644E-3"/>
    <n v="0"/>
    <n v="0"/>
    <n v="0"/>
    <n v="0"/>
  </r>
  <r>
    <s v="WYDEQ Permitted Sources"/>
    <n v="56041"/>
    <x v="2"/>
    <n v="31000404"/>
    <x v="4"/>
    <n v="1.6160415294729193E-2"/>
    <n v="0"/>
    <n v="0"/>
    <n v="0"/>
    <n v="0"/>
  </r>
  <r>
    <s v="WYDEQ Permitted Sources"/>
    <n v="56041"/>
    <x v="2"/>
    <n v="31000404"/>
    <x v="4"/>
    <n v="0.247793034519181"/>
    <n v="0"/>
    <n v="0"/>
    <n v="0"/>
    <n v="0"/>
  </r>
  <r>
    <s v="WYDEQ Permitted Sources"/>
    <n v="56041"/>
    <x v="2"/>
    <n v="31000404"/>
    <x v="4"/>
    <n v="0.247793034519181"/>
    <n v="0"/>
    <n v="0"/>
    <n v="0"/>
    <n v="0"/>
  </r>
  <r>
    <s v="WYDEQ Permitted Sources"/>
    <n v="56041"/>
    <x v="2"/>
    <n v="31000404"/>
    <x v="4"/>
    <n v="8.6188881571889031E-2"/>
    <n v="0"/>
    <n v="0"/>
    <n v="0"/>
    <n v="0"/>
  </r>
  <r>
    <s v="WYDEQ Permitted Sources"/>
    <n v="56041"/>
    <x v="2"/>
    <n v="31000404"/>
    <x v="4"/>
    <n v="8.6188881571889031E-2"/>
    <n v="0"/>
    <n v="0"/>
    <n v="0"/>
    <n v="0"/>
  </r>
  <r>
    <s v="WYDEQ Permitted Sources"/>
    <n v="56041"/>
    <x v="2"/>
    <n v="31000404"/>
    <x v="4"/>
    <n v="1.007332553371453"/>
    <n v="0"/>
    <n v="0.44360247876206221"/>
    <n v="0"/>
    <n v="0"/>
  </r>
  <r>
    <s v="WYDEQ Permitted Sources"/>
    <n v="56041"/>
    <x v="2"/>
    <n v="31000404"/>
    <x v="4"/>
    <n v="1.007332553371453"/>
    <n v="0"/>
    <n v="0.44360247876206221"/>
    <n v="0"/>
    <n v="0"/>
  </r>
  <r>
    <s v="WYDEQ Permitted Sources"/>
    <n v="56041"/>
    <x v="2"/>
    <n v="31000299"/>
    <x v="2"/>
    <n v="0.56945053907937071"/>
    <n v="0"/>
    <n v="0.10353646165079466"/>
    <n v="0"/>
    <n v="0"/>
  </r>
  <r>
    <s v="WYDEQ Permitted Sources"/>
    <n v="56041"/>
    <x v="2"/>
    <n v="31000299"/>
    <x v="2"/>
    <n v="3.5202396961270193"/>
    <n v="0"/>
    <n v="0.72475523155556265"/>
    <n v="0"/>
    <n v="0"/>
  </r>
  <r>
    <s v="WYDEQ Permitted Sources"/>
    <n v="56041"/>
    <x v="2"/>
    <n v="31000299"/>
    <x v="2"/>
    <n v="3.5202396961270193"/>
    <n v="0"/>
    <n v="0.72475523155556265"/>
    <n v="0"/>
    <n v="0"/>
  </r>
  <r>
    <s v="WYDEQ Permitted Sources"/>
    <n v="56041"/>
    <x v="2"/>
    <n v="31000299"/>
    <x v="2"/>
    <n v="0.36237761577778133"/>
    <n v="0"/>
    <n v="5.1768230825397332E-2"/>
    <n v="0"/>
    <n v="0"/>
  </r>
  <r>
    <s v="WYDEQ Permitted Sources"/>
    <n v="56041"/>
    <x v="2"/>
    <n v="31000299"/>
    <x v="2"/>
    <n v="0.36237761577778133"/>
    <n v="0"/>
    <n v="5.1768230825397332E-2"/>
    <n v="0"/>
    <n v="0"/>
  </r>
  <r>
    <s v="WYDEQ Permitted Sources"/>
    <n v="56041"/>
    <x v="2"/>
    <n v="31000299"/>
    <x v="2"/>
    <n v="14.92145012213329"/>
    <n v="0"/>
    <n v="934.39671058391809"/>
    <n v="2667.1276182783477"/>
    <n v="0"/>
  </r>
  <r>
    <s v="WYDEQ Permitted Sources"/>
    <n v="56041"/>
    <x v="2"/>
    <n v="31000227"/>
    <x v="3"/>
    <n v="0.77652346238096004"/>
    <n v="0"/>
    <n v="0.155304692476192"/>
    <n v="0"/>
    <n v="0"/>
  </r>
  <r>
    <s v="WYDEQ Permitted Sources"/>
    <n v="56041"/>
    <x v="2"/>
    <n v="31000227"/>
    <x v="3"/>
    <n v="0.77652346238096004"/>
    <n v="0"/>
    <n v="0.155304692476192"/>
    <n v="0"/>
    <n v="0"/>
  </r>
  <r>
    <s v="WYDEQ Permitted Sources"/>
    <n v="56041"/>
    <x v="2"/>
    <n v="31000301"/>
    <x v="3"/>
    <n v="0.51768230825397332"/>
    <n v="29.452774293060326"/>
    <n v="0.51768230825397332"/>
    <n v="0"/>
    <n v="0"/>
  </r>
  <r>
    <s v="WYDEQ Permitted Sources"/>
    <n v="56041"/>
    <x v="2"/>
    <n v="31000404"/>
    <x v="4"/>
    <n v="0.72475523155556265"/>
    <n v="0"/>
    <n v="0.155304692476192"/>
    <n v="0"/>
    <n v="0"/>
  </r>
  <r>
    <s v="WYDEQ Permitted Sources"/>
    <n v="56041"/>
    <x v="2"/>
    <n v="31000404"/>
    <x v="4"/>
    <n v="0.10353646165079466"/>
    <n v="0"/>
    <n v="0"/>
    <n v="0"/>
    <n v="0"/>
  </r>
  <r>
    <s v="WYDEQ Permitted Sources"/>
    <n v="56041"/>
    <x v="2"/>
    <n v="31000404"/>
    <x v="4"/>
    <n v="0.10353646165079466"/>
    <n v="0"/>
    <n v="0"/>
    <n v="0"/>
    <n v="0"/>
  </r>
  <r>
    <s v="WYDEQ Permitted Sources"/>
    <n v="56041"/>
    <x v="2"/>
    <n v="31000404"/>
    <x v="4"/>
    <n v="1.0353646165079466"/>
    <n v="0"/>
    <n v="0.51768230825397332"/>
    <n v="0"/>
    <n v="0"/>
  </r>
  <r>
    <s v="WYDEQ Permitted Sources"/>
    <n v="56041"/>
    <x v="2"/>
    <n v="31000404"/>
    <x v="4"/>
    <n v="3.6237761577778134"/>
    <n v="0"/>
    <n v="3.1060938495238402"/>
    <n v="0"/>
    <n v="0"/>
  </r>
  <r>
    <s v="WYDEQ Permitted Sources"/>
    <n v="56041"/>
    <x v="2"/>
    <n v="31000404"/>
    <x v="4"/>
    <n v="1.3977422322857282"/>
    <n v="0"/>
    <n v="0.25884115412698666"/>
    <n v="0"/>
    <n v="0"/>
  </r>
  <r>
    <s v="WYDEQ Permitted Sources"/>
    <n v="56041"/>
    <x v="2"/>
    <n v="31000404"/>
    <x v="4"/>
    <n v="1.3977422322857282"/>
    <n v="0"/>
    <n v="0.25884115412698666"/>
    <n v="0"/>
    <n v="0"/>
  </r>
  <r>
    <s v="WYDEQ Permitted Sources"/>
    <n v="56041"/>
    <x v="2"/>
    <n v="31000404"/>
    <x v="4"/>
    <n v="1.3977422322857282"/>
    <n v="0"/>
    <n v="0.25884115412698666"/>
    <n v="0"/>
    <n v="0"/>
  </r>
  <r>
    <s v="WYDEQ Permitted Sources"/>
    <n v="56041"/>
    <x v="2"/>
    <n v="31000404"/>
    <x v="4"/>
    <n v="1.3977422322857282"/>
    <n v="0"/>
    <n v="0.25884115412698666"/>
    <n v="0"/>
    <n v="0"/>
  </r>
  <r>
    <s v="WYDEQ Permitted Sources"/>
    <n v="56041"/>
    <x v="2"/>
    <n v="31000404"/>
    <x v="4"/>
    <n v="0.36237761577778133"/>
    <n v="0"/>
    <n v="5.1768230825397332E-2"/>
    <n v="0"/>
    <n v="0"/>
  </r>
  <r>
    <s v="WYDEQ Permitted Sources"/>
    <n v="56041"/>
    <x v="2"/>
    <n v="31000404"/>
    <x v="4"/>
    <n v="0.36237761577778133"/>
    <n v="0"/>
    <n v="5.1768230825397332E-2"/>
    <n v="0"/>
    <n v="0"/>
  </r>
  <r>
    <s v="WYDEQ Permitted Sources"/>
    <n v="56041"/>
    <x v="2"/>
    <n v="31000404"/>
    <x v="4"/>
    <n v="2.0189610021904962"/>
    <n v="0"/>
    <n v="0.41414584660317866"/>
    <n v="0"/>
    <n v="0"/>
  </r>
  <r>
    <s v="WYDEQ Permitted Sources"/>
    <n v="56041"/>
    <x v="2"/>
    <n v="31000404"/>
    <x v="4"/>
    <n v="0.36237761577778133"/>
    <n v="0"/>
    <n v="5.1768230825397332E-2"/>
    <n v="0"/>
    <n v="0"/>
  </r>
  <r>
    <s v="WYDEQ Permitted Sources"/>
    <n v="56041"/>
    <x v="2"/>
    <n v="31000404"/>
    <x v="4"/>
    <n v="0.46591407742857605"/>
    <n v="0"/>
    <n v="5.1768230825397332E-2"/>
    <n v="0"/>
    <n v="0"/>
  </r>
  <r>
    <s v="WYDEQ Permitted Sources"/>
    <n v="56041"/>
    <x v="2"/>
    <n v="31000299"/>
    <x v="2"/>
    <n v="0"/>
    <n v="0.90535307790535069"/>
    <n v="0"/>
    <n v="0"/>
    <n v="0"/>
  </r>
  <r>
    <s v="WYDEQ Permitted Sources"/>
    <n v="56001"/>
    <x v="3"/>
    <n v="31000220"/>
    <x v="1"/>
    <n v="0"/>
    <n v="0"/>
    <n v="0"/>
    <n v="0"/>
    <n v="0"/>
  </r>
  <r>
    <s v="WYDEQ Permitted Sources"/>
    <n v="56001"/>
    <x v="3"/>
    <n v="10500106"/>
    <x v="10"/>
    <n v="6.3260260386327287"/>
    <n v="0"/>
    <n v="0"/>
    <n v="0"/>
    <n v="0"/>
  </r>
  <r>
    <s v="WYDEQ Permitted Sources"/>
    <n v="56023"/>
    <x v="0"/>
    <n v="31000220"/>
    <x v="1"/>
    <n v="0"/>
    <n v="2.2456538485902953"/>
    <n v="0"/>
    <n v="0"/>
    <n v="0"/>
  </r>
  <r>
    <s v="WYDEQ Permitted Sources"/>
    <n v="56023"/>
    <x v="0"/>
    <n v="31000220"/>
    <x v="1"/>
    <n v="0"/>
    <n v="1.6546923094875861"/>
    <n v="0"/>
    <n v="0"/>
    <n v="0"/>
  </r>
  <r>
    <s v="WYDEQ Permitted Sources"/>
    <n v="56023"/>
    <x v="0"/>
    <n v="40400312"/>
    <x v="9"/>
    <n v="0"/>
    <n v="11.701038474233645"/>
    <n v="0"/>
    <n v="0"/>
    <n v="0"/>
  </r>
  <r>
    <s v="WYDEQ Permitted Sources"/>
    <n v="56023"/>
    <x v="0"/>
    <n v="40400312"/>
    <x v="9"/>
    <n v="0"/>
    <n v="17.492461557440198"/>
    <n v="0"/>
    <n v="0"/>
    <n v="0"/>
  </r>
  <r>
    <s v="WYDEQ Permitted Sources"/>
    <n v="56023"/>
    <x v="0"/>
    <n v="31000404"/>
    <x v="4"/>
    <n v="0.47276923128216747"/>
    <n v="0"/>
    <n v="0.11819230782054187"/>
    <n v="0"/>
    <n v="0"/>
  </r>
  <r>
    <s v="WYDEQ Permitted Sources"/>
    <n v="56023"/>
    <x v="0"/>
    <n v="31000404"/>
    <x v="4"/>
    <n v="0.59096153910270932"/>
    <n v="0"/>
    <n v="0.11819230782054187"/>
    <n v="0"/>
    <n v="0"/>
  </r>
  <r>
    <s v="WYDEQ Permitted Sources"/>
    <n v="56023"/>
    <x v="0"/>
    <n v="31000220"/>
    <x v="1"/>
    <n v="0"/>
    <n v="0.51768230825397332"/>
    <n v="0"/>
    <n v="0"/>
    <n v="0"/>
  </r>
  <r>
    <s v="WYDEQ Permitted Sources"/>
    <n v="56023"/>
    <x v="0"/>
    <n v="40400311"/>
    <x v="9"/>
    <n v="0"/>
    <n v="4.1414584660317866"/>
    <n v="0"/>
    <n v="0"/>
    <n v="0"/>
  </r>
  <r>
    <s v="WYDEQ Permitted Sources"/>
    <n v="56023"/>
    <x v="0"/>
    <n v="31000227"/>
    <x v="3"/>
    <n v="1.0353646165079466"/>
    <n v="0"/>
    <n v="0"/>
    <n v="0"/>
    <n v="0"/>
  </r>
  <r>
    <s v="WYDEQ Permitted Sources"/>
    <n v="56023"/>
    <x v="0"/>
    <n v="31000220"/>
    <x v="1"/>
    <n v="0"/>
    <n v="13.119346168080147"/>
    <n v="0"/>
    <n v="0"/>
    <n v="0"/>
  </r>
  <r>
    <s v="WYDEQ Permitted Sources"/>
    <n v="56023"/>
    <x v="0"/>
    <n v="31000228"/>
    <x v="3"/>
    <n v="0.23638461564108373"/>
    <n v="0"/>
    <n v="0"/>
    <n v="0"/>
    <n v="0"/>
  </r>
  <r>
    <s v="WYDEQ Permitted Sources"/>
    <n v="56023"/>
    <x v="0"/>
    <n v="40400312"/>
    <x v="9"/>
    <n v="0"/>
    <n v="6.027807698847635"/>
    <n v="0"/>
    <n v="0"/>
    <n v="0"/>
  </r>
  <r>
    <s v="WYDEQ Permitted Sources"/>
    <n v="56023"/>
    <x v="0"/>
    <n v="31000220"/>
    <x v="1"/>
    <n v="0"/>
    <n v="8.5417580861905602"/>
    <n v="0"/>
    <n v="0"/>
    <n v="0"/>
  </r>
  <r>
    <s v="WYDEQ Permitted Sources"/>
    <n v="56023"/>
    <x v="0"/>
    <n v="31000220"/>
    <x v="1"/>
    <n v="0"/>
    <n v="8.8005992403175473"/>
    <n v="0"/>
    <n v="0"/>
    <n v="0"/>
  </r>
  <r>
    <s v="WYDEQ Permitted Sources"/>
    <n v="56023"/>
    <x v="0"/>
    <n v="31000220"/>
    <x v="1"/>
    <n v="0"/>
    <n v="2.0707292330158933"/>
    <n v="0"/>
    <n v="0"/>
    <n v="0"/>
  </r>
  <r>
    <s v="WYDEQ Permitted Sources"/>
    <n v="56023"/>
    <x v="0"/>
    <n v="31000220"/>
    <x v="1"/>
    <n v="0"/>
    <n v="1.0353646165079466"/>
    <n v="0"/>
    <n v="0"/>
    <n v="0"/>
  </r>
  <r>
    <s v="WYDEQ Permitted Sources"/>
    <n v="56023"/>
    <x v="0"/>
    <n v="31000220"/>
    <x v="1"/>
    <n v="0"/>
    <n v="0.72475523155556265"/>
    <n v="0"/>
    <n v="0"/>
    <n v="0"/>
  </r>
  <r>
    <s v="WYDEQ Permitted Sources"/>
    <n v="56023"/>
    <x v="0"/>
    <n v="31000301"/>
    <x v="3"/>
    <n v="5.1768230825397332E-2"/>
    <n v="1.5530469247619201"/>
    <n v="5.1768230825397332E-2"/>
    <n v="0"/>
    <n v="0"/>
  </r>
  <r>
    <s v="WYDEQ Permitted Sources"/>
    <n v="56023"/>
    <x v="0"/>
    <n v="40400311"/>
    <x v="9"/>
    <n v="0"/>
    <n v="373.2150055941525"/>
    <n v="0"/>
    <n v="0"/>
    <n v="0"/>
  </r>
  <r>
    <s v="WYDEQ Permitted Sources"/>
    <n v="56023"/>
    <x v="0"/>
    <n v="40400311"/>
    <x v="9"/>
    <n v="0"/>
    <n v="15.012786939365228"/>
    <n v="0"/>
    <n v="0"/>
    <n v="0"/>
  </r>
  <r>
    <s v="WYDEQ Permitted Sources"/>
    <n v="56023"/>
    <x v="0"/>
    <n v="40400311"/>
    <x v="9"/>
    <n v="0"/>
    <n v="21.540088662088895"/>
    <n v="0"/>
    <n v="0"/>
    <n v="0"/>
  </r>
  <r>
    <s v="WYDEQ Permitted Sources"/>
    <n v="56023"/>
    <x v="0"/>
    <n v="31000404"/>
    <x v="4"/>
    <n v="0.5180368870047567"/>
    <n v="0"/>
    <n v="0"/>
    <n v="0"/>
    <n v="0"/>
  </r>
  <r>
    <s v="WYDEQ Permitted Sources"/>
    <n v="56023"/>
    <x v="0"/>
    <n v="31000404"/>
    <x v="4"/>
    <n v="12.950922129892687"/>
    <n v="0"/>
    <n v="0"/>
    <n v="0"/>
    <n v="0"/>
  </r>
  <r>
    <s v="WYDEQ Permitted Sources"/>
    <n v="56023"/>
    <x v="0"/>
    <n v="31000404"/>
    <x v="4"/>
    <n v="3.1082213096941227"/>
    <n v="0"/>
    <n v="0"/>
    <n v="0"/>
    <n v="0"/>
  </r>
  <r>
    <s v="WYDEQ Permitted Sources"/>
    <n v="56023"/>
    <x v="0"/>
    <n v="31000404"/>
    <x v="4"/>
    <n v="1.0360737698980402"/>
    <n v="0"/>
    <n v="0"/>
    <n v="0"/>
    <n v="0"/>
  </r>
  <r>
    <s v="WYDEQ Permitted Sources"/>
    <n v="56023"/>
    <x v="0"/>
    <n v="31000404"/>
    <x v="4"/>
    <n v="7.2526383890248995"/>
    <n v="0"/>
    <n v="0"/>
    <n v="0"/>
    <n v="0"/>
  </r>
  <r>
    <s v="WYDEQ Permitted Sources"/>
    <n v="56023"/>
    <x v="0"/>
    <n v="31000404"/>
    <x v="4"/>
    <n v="2.0721823968642501"/>
    <n v="0"/>
    <n v="0"/>
    <n v="0"/>
    <n v="0"/>
  </r>
  <r>
    <s v="WYDEQ Permitted Sources"/>
    <n v="56023"/>
    <x v="0"/>
    <n v="31000404"/>
    <x v="4"/>
    <n v="0.51804559921606375"/>
    <n v="0"/>
    <n v="0"/>
    <n v="0"/>
    <n v="0"/>
  </r>
  <r>
    <s v="WYDEQ Permitted Sources"/>
    <n v="56023"/>
    <x v="0"/>
    <n v="31000404"/>
    <x v="4"/>
    <n v="5.1804559921606366"/>
    <n v="0"/>
    <n v="0"/>
    <n v="0"/>
    <n v="0"/>
  </r>
  <r>
    <s v="WYDEQ Permitted Sources"/>
    <n v="56023"/>
    <x v="0"/>
    <n v="31000404"/>
    <x v="4"/>
    <n v="1.7613550373346163"/>
    <n v="0"/>
    <n v="0"/>
    <n v="0"/>
    <n v="0"/>
  </r>
  <r>
    <s v="WYDEQ Permitted Sources"/>
    <n v="56023"/>
    <x v="0"/>
    <n v="31000209"/>
    <x v="7"/>
    <n v="4.6624103929445688"/>
    <n v="0"/>
    <n v="0"/>
    <n v="0"/>
    <n v="0"/>
  </r>
  <r>
    <s v="WYDEQ Permitted Sources"/>
    <n v="56023"/>
    <x v="0"/>
    <n v="31000209"/>
    <x v="7"/>
    <n v="17.638219211404095"/>
    <n v="0"/>
    <n v="0"/>
    <n v="0"/>
    <n v="0"/>
  </r>
  <r>
    <s v="WYDEQ Permitted Sources"/>
    <n v="56023"/>
    <x v="0"/>
    <n v="31000209"/>
    <x v="7"/>
    <n v="12.418691891232665"/>
    <n v="0"/>
    <n v="0"/>
    <n v="0"/>
    <n v="0"/>
  </r>
  <r>
    <s v="WYDEQ Permitted Sources"/>
    <n v="56023"/>
    <x v="0"/>
    <n v="31000209"/>
    <x v="7"/>
    <n v="3.678062082338903"/>
    <n v="0"/>
    <n v="0"/>
    <n v="0"/>
    <n v="0"/>
  </r>
  <r>
    <s v="WYDEQ Permitted Sources"/>
    <n v="56023"/>
    <x v="0"/>
    <n v="31000209"/>
    <x v="7"/>
    <n v="12.418691891232665"/>
    <n v="0"/>
    <n v="0"/>
    <n v="0"/>
    <n v="0"/>
  </r>
  <r>
    <s v="WYDEQ Permitted Sources"/>
    <n v="56023"/>
    <x v="0"/>
    <n v="31000209"/>
    <x v="7"/>
    <n v="3.678062082338903"/>
    <n v="0"/>
    <n v="0"/>
    <n v="0"/>
    <n v="0"/>
  </r>
  <r>
    <s v="WYDEQ Permitted Sources"/>
    <n v="56023"/>
    <x v="0"/>
    <n v="31000205"/>
    <x v="6"/>
    <n v="12.324140346429735"/>
    <n v="0"/>
    <n v="0"/>
    <n v="0"/>
    <n v="0"/>
  </r>
  <r>
    <s v="WYDEQ Permitted Sources"/>
    <n v="56023"/>
    <x v="0"/>
    <n v="31000205"/>
    <x v="6"/>
    <n v="9.9588099239773733"/>
    <n v="0"/>
    <n v="0"/>
    <n v="0"/>
    <n v="0"/>
  </r>
  <r>
    <s v="WYDEQ Permitted Sources"/>
    <n v="56023"/>
    <x v="0"/>
    <n v="31000205"/>
    <x v="6"/>
    <n v="0.91073238636785958"/>
    <n v="0"/>
    <n v="0"/>
    <n v="0"/>
    <n v="0"/>
  </r>
  <r>
    <s v="WYDEQ Permitted Sources"/>
    <n v="56023"/>
    <x v="0"/>
    <n v="31000205"/>
    <x v="6"/>
    <n v="4.7783539318167367"/>
    <n v="0"/>
    <n v="0"/>
    <n v="0"/>
    <n v="0"/>
  </r>
  <r>
    <s v="WYDEQ Permitted Sources"/>
    <n v="56023"/>
    <x v="0"/>
    <n v="31000205"/>
    <x v="6"/>
    <n v="0.51804559921606375"/>
    <n v="0"/>
    <n v="0"/>
    <n v="0"/>
    <n v="0"/>
  </r>
  <r>
    <s v="WYDEQ Permitted Sources"/>
    <n v="56023"/>
    <x v="0"/>
    <n v="31000205"/>
    <x v="6"/>
    <n v="2.0343000986249842"/>
    <n v="0"/>
    <n v="0"/>
    <n v="0"/>
    <n v="0"/>
  </r>
  <r>
    <s v="WYDEQ Permitted Sources"/>
    <n v="56023"/>
    <x v="0"/>
    <n v="10200602"/>
    <x v="4"/>
    <n v="6.7345927898088309"/>
    <n v="0"/>
    <n v="0"/>
    <n v="0"/>
    <n v="0"/>
  </r>
  <r>
    <s v="WYDEQ Permitted Sources"/>
    <n v="56023"/>
    <x v="0"/>
    <n v="31000404"/>
    <x v="4"/>
    <n v="0.35457692346162556"/>
    <n v="0"/>
    <n v="0.35457692346162556"/>
    <n v="0"/>
    <n v="0"/>
  </r>
  <r>
    <s v="WYDEQ Permitted Sources"/>
    <n v="56023"/>
    <x v="0"/>
    <n v="31000299"/>
    <x v="2"/>
    <n v="0"/>
    <n v="0"/>
    <n v="0"/>
    <n v="2607.0859259055128"/>
    <n v="64.724997209878012"/>
  </r>
  <r>
    <s v="WYDEQ Permitted Sources"/>
    <n v="56041"/>
    <x v="2"/>
    <n v="31000299"/>
    <x v="2"/>
    <n v="0"/>
    <n v="0"/>
    <n v="0"/>
    <n v="242.17603872429029"/>
    <n v="1.8819160793271617"/>
  </r>
  <r>
    <s v="WYDEQ Permitted Sources"/>
    <n v="56007"/>
    <x v="4"/>
    <s v="2630010000"/>
    <x v="4"/>
    <n v="0.59096153910270932"/>
    <n v="2.1274615407697537"/>
    <n v="0.11819230782054187"/>
    <n v="0"/>
    <n v="0"/>
  </r>
  <r>
    <s v="WYDEQ Permitted Sources"/>
    <n v="56007"/>
    <x v="4"/>
    <s v="31000220"/>
    <x v="12"/>
    <n v="0"/>
    <n v="0"/>
    <n v="0"/>
    <n v="0"/>
    <n v="0"/>
  </r>
  <r>
    <s v="WYDEQ Permitted Sources"/>
    <n v="56007"/>
    <x v="4"/>
    <s v="31000299"/>
    <x v="2"/>
    <n v="0"/>
    <n v="0"/>
    <n v="0"/>
    <n v="0"/>
    <n v="0"/>
  </r>
  <r>
    <s v="WYDEQ Permitted Sources"/>
    <n v="56007"/>
    <x v="4"/>
    <s v="31000299"/>
    <x v="2"/>
    <n v="0"/>
    <n v="0"/>
    <n v="0"/>
    <n v="0"/>
    <n v="0"/>
  </r>
  <r>
    <s v="WYDEQ Permitted Sources"/>
    <n v="56007"/>
    <x v="4"/>
    <s v="31000299"/>
    <x v="2"/>
    <n v="0"/>
    <n v="0"/>
    <n v="0"/>
    <n v="0"/>
    <n v="0"/>
  </r>
  <r>
    <s v="WYDEQ Permitted Sources"/>
    <n v="56007"/>
    <x v="4"/>
    <s v="31000301"/>
    <x v="3"/>
    <n v="0"/>
    <n v="0"/>
    <n v="0"/>
    <n v="0"/>
    <n v="0"/>
  </r>
  <r>
    <s v="WYDEQ Permitted Sources"/>
    <n v="56007"/>
    <x v="4"/>
    <s v="31000302"/>
    <x v="9"/>
    <n v="0.17860039634762082"/>
    <n v="0"/>
    <n v="0"/>
    <n v="0"/>
    <n v="0"/>
  </r>
  <r>
    <s v="WYDEQ Permitted Sources"/>
    <n v="56007"/>
    <x v="4"/>
    <s v="31000220"/>
    <x v="12"/>
    <n v="0"/>
    <n v="0.47276923128216747"/>
    <n v="0"/>
    <n v="0"/>
    <n v="0"/>
  </r>
  <r>
    <s v="WYDEQ Permitted Sources"/>
    <n v="56007"/>
    <x v="4"/>
    <s v="31000227"/>
    <x v="3"/>
    <n v="0"/>
    <n v="0.47276923128216747"/>
    <n v="0"/>
    <n v="0"/>
    <n v="0"/>
  </r>
  <r>
    <s v="WYDEQ Permitted Sources"/>
    <n v="56007"/>
    <x v="4"/>
    <s v="31000228"/>
    <x v="3"/>
    <n v="0.23638461564108373"/>
    <n v="0"/>
    <n v="0.23638461564108373"/>
    <n v="0"/>
    <n v="0"/>
  </r>
  <r>
    <s v="WYDEQ Permitted Sources"/>
    <n v="56007"/>
    <x v="4"/>
    <s v="2501050030"/>
    <x v="2"/>
    <n v="0"/>
    <n v="0"/>
    <n v="0"/>
    <n v="0"/>
    <n v="0"/>
  </r>
  <r>
    <s v="WYDEQ Permitted Sources"/>
    <n v="56007"/>
    <x v="4"/>
    <s v="40400302"/>
    <x v="9"/>
    <n v="0"/>
    <n v="0"/>
    <n v="0"/>
    <n v="0"/>
    <n v="0"/>
  </r>
  <r>
    <s v="WYDEQ Permitted Sources"/>
    <n v="56023"/>
    <x v="0"/>
    <n v="31000227"/>
    <x v="3"/>
    <n v="1.0353646165079466"/>
    <n v="0"/>
    <n v="1.0353646165079466"/>
    <n v="0"/>
    <n v="0"/>
  </r>
  <r>
    <s v="WYDEQ Permitted Sources"/>
    <n v="56023"/>
    <x v="0"/>
    <n v="31000227"/>
    <x v="3"/>
    <n v="1.0353646165079466"/>
    <n v="0"/>
    <n v="1.0353646165079466"/>
    <n v="0"/>
    <n v="0"/>
  </r>
  <r>
    <s v="WYDEQ Permitted Sources"/>
    <n v="56023"/>
    <x v="0"/>
    <n v="31000299"/>
    <x v="2"/>
    <n v="0"/>
    <n v="14.495104631111253"/>
    <n v="0"/>
    <n v="0"/>
    <n v="0"/>
  </r>
  <r>
    <s v="WYDEQ Permitted Sources"/>
    <n v="56023"/>
    <x v="0"/>
    <n v="31000299"/>
    <x v="2"/>
    <n v="0"/>
    <n v="14.495104631111253"/>
    <n v="0"/>
    <n v="0"/>
    <n v="0"/>
  </r>
  <r>
    <s v="WYDEQ Permitted Sources"/>
    <n v="56023"/>
    <x v="0"/>
    <n v="31000205"/>
    <x v="6"/>
    <n v="6.6187692379503442"/>
    <n v="5.3186538519243838"/>
    <n v="13.119346168080147"/>
    <n v="0"/>
    <n v="0"/>
  </r>
  <r>
    <s v="WYDEQ Permitted Sources"/>
    <n v="56023"/>
    <x v="0"/>
    <n v="31000205"/>
    <x v="6"/>
    <n v="6.6187692379503442"/>
    <n v="5.3186538519243838"/>
    <n v="13.119346168080147"/>
    <n v="0"/>
    <n v="0"/>
  </r>
  <r>
    <s v="WYDEQ Permitted Sources"/>
    <n v="56023"/>
    <x v="0"/>
    <n v="31000205"/>
    <x v="6"/>
    <n v="0.59096153910270932"/>
    <n v="34.393961575777681"/>
    <n v="1.0637307703848768"/>
    <n v="0"/>
    <n v="0"/>
  </r>
  <r>
    <s v="WYDEQ Permitted Sources"/>
    <n v="56023"/>
    <x v="0"/>
    <n v="31000299"/>
    <x v="2"/>
    <n v="0.82734615474379303"/>
    <n v="7.6825000083352215"/>
    <n v="5.2004615441038426"/>
    <n v="0"/>
    <n v="0"/>
  </r>
  <r>
    <s v="WYDEQ Permitted Sources"/>
    <n v="56023"/>
    <x v="0"/>
    <n v="31000299"/>
    <x v="2"/>
    <n v="0.82734615474379303"/>
    <n v="7.6825000083352215"/>
    <n v="5.2004615441038426"/>
    <n v="0"/>
    <n v="0"/>
  </r>
  <r>
    <s v="WYDEQ Permitted Sources"/>
    <n v="56023"/>
    <x v="0"/>
    <n v="31000404"/>
    <x v="4"/>
    <n v="12.528384628977436"/>
    <n v="7.9188846239763055"/>
    <n v="17.137884633978569"/>
    <n v="0"/>
    <n v="0"/>
  </r>
  <r>
    <s v="WYDEQ Permitted Sources"/>
    <n v="56023"/>
    <x v="0"/>
    <n v="31000404"/>
    <x v="4"/>
    <n v="12.528384628977436"/>
    <n v="7.9188846239763055"/>
    <n v="17.137884633978569"/>
    <n v="0"/>
    <n v="0"/>
  </r>
  <r>
    <s v="WYDEQ Permitted Sources"/>
    <n v="56023"/>
    <x v="0"/>
    <n v="31000227"/>
    <x v="3"/>
    <n v="0.51768230825397332"/>
    <n v="0"/>
    <n v="5.1768230825397332E-2"/>
    <n v="0.31060938495238399"/>
    <n v="0"/>
  </r>
  <r>
    <s v="WYDEQ Permitted Sources"/>
    <n v="56023"/>
    <x v="0"/>
    <n v="31000227"/>
    <x v="3"/>
    <n v="0"/>
    <n v="4.3959364616507948"/>
    <n v="0"/>
    <n v="0"/>
    <n v="0"/>
  </r>
  <r>
    <s v="WYDEQ Permitted Sources"/>
    <n v="56023"/>
    <x v="0"/>
    <n v="31000299"/>
    <x v="2"/>
    <n v="0.77652346238096004"/>
    <n v="0"/>
    <n v="0.10353646165079466"/>
    <n v="0.46591407742857605"/>
    <n v="0"/>
  </r>
  <r>
    <s v="WYDEQ Permitted Sources"/>
    <n v="56023"/>
    <x v="0"/>
    <n v="31000299"/>
    <x v="2"/>
    <n v="0.77652346238096004"/>
    <n v="0"/>
    <n v="0.10353646165079466"/>
    <n v="0.46591407742857605"/>
    <n v="0"/>
  </r>
  <r>
    <s v="WYDEQ Permitted Sources"/>
    <n v="56023"/>
    <x v="0"/>
    <n v="31000299"/>
    <x v="2"/>
    <n v="0"/>
    <n v="188.43636020444629"/>
    <n v="0"/>
    <n v="0"/>
    <n v="0"/>
  </r>
  <r>
    <s v="WYDEQ Permitted Sources"/>
    <n v="56023"/>
    <x v="0"/>
    <n v="31000299"/>
    <x v="2"/>
    <n v="0"/>
    <n v="194.64854790349398"/>
    <n v="0"/>
    <n v="0"/>
    <n v="0"/>
  </r>
  <r>
    <s v="WYDEQ Permitted Sources"/>
    <n v="56023"/>
    <x v="0"/>
    <n v="31000404"/>
    <x v="4"/>
    <n v="0.77652346238096004"/>
    <n v="0"/>
    <n v="0.10353646165079466"/>
    <n v="0.46591407742857605"/>
    <n v="0"/>
  </r>
  <r>
    <s v="WYDEQ Permitted Sources"/>
    <n v="56023"/>
    <x v="0"/>
    <n v="31000404"/>
    <x v="4"/>
    <n v="1.0353646165079466"/>
    <n v="0"/>
    <n v="0.10353646165079466"/>
    <n v="0.62121876990476799"/>
    <n v="0"/>
  </r>
  <r>
    <s v="WYDEQ Permitted Sources"/>
    <n v="56023"/>
    <x v="0"/>
    <n v="31000404"/>
    <x v="4"/>
    <n v="3.1060938495238402"/>
    <n v="0"/>
    <n v="0.31060938495238399"/>
    <n v="1.8118880788889067"/>
    <n v="0"/>
  </r>
  <r>
    <s v="WYDEQ Permitted Sources"/>
    <n v="56023"/>
    <x v="0"/>
    <n v="31000404"/>
    <x v="4"/>
    <n v="1.0353646165079466"/>
    <n v="0"/>
    <n v="0.10353646165079466"/>
    <n v="0.62121876990476799"/>
    <n v="0"/>
  </r>
  <r>
    <s v="WYDEQ Permitted Sources"/>
    <n v="56023"/>
    <x v="0"/>
    <n v="40400311"/>
    <x v="9"/>
    <n v="0"/>
    <n v="0.31060938495238399"/>
    <n v="0"/>
    <n v="0"/>
    <n v="0"/>
  </r>
  <r>
    <s v="WYDEQ Permitted Sources"/>
    <n v="56023"/>
    <x v="0"/>
    <n v="40400311"/>
    <x v="9"/>
    <n v="0"/>
    <n v="5.1768230825397332E-2"/>
    <n v="0"/>
    <n v="0"/>
    <n v="0"/>
  </r>
  <r>
    <s v="WYDEQ Permitted Sources"/>
    <n v="56023"/>
    <x v="0"/>
    <n v="31000404"/>
    <x v="4"/>
    <n v="1.9560495971573828"/>
    <n v="0"/>
    <n v="1.6430248151722349"/>
    <n v="0"/>
    <n v="0"/>
  </r>
  <r>
    <s v="WYDEQ Permitted Sources"/>
    <n v="56023"/>
    <x v="0"/>
    <n v="31000404"/>
    <x v="4"/>
    <n v="1.9560495971573828"/>
    <n v="0"/>
    <n v="1.6430248151722349"/>
    <n v="0"/>
    <n v="0"/>
  </r>
  <r>
    <s v="WYDEQ Permitted Sources"/>
    <n v="56037"/>
    <x v="1"/>
    <s v="31000299"/>
    <x v="2"/>
    <n v="0.35457692346162556"/>
    <n v="0"/>
    <n v="0.11819230782054187"/>
    <n v="0"/>
    <n v="0"/>
  </r>
  <r>
    <s v="WYDEQ Permitted Sources"/>
    <n v="56037"/>
    <x v="1"/>
    <s v="39999989"/>
    <x v="2"/>
    <n v="0"/>
    <n v="0.11819230782054187"/>
    <n v="0"/>
    <n v="0"/>
    <n v="0"/>
  </r>
  <r>
    <s v="WYDEQ Permitted Sources"/>
    <n v="56037"/>
    <x v="1"/>
    <s v="31000220"/>
    <x v="12"/>
    <n v="0"/>
    <n v="0.47276923128216747"/>
    <n v="0"/>
    <n v="0"/>
    <n v="0"/>
  </r>
  <r>
    <s v="WYDEQ Permitted Sources"/>
    <n v="56037"/>
    <x v="1"/>
    <s v="40400312"/>
    <x v="9"/>
    <n v="0"/>
    <n v="20.072769231282166"/>
    <n v="0"/>
    <n v="0"/>
    <n v="0"/>
  </r>
  <r>
    <s v="WYDEQ Permitted Sources"/>
    <n v="56037"/>
    <x v="1"/>
    <n v="31000404"/>
    <x v="4"/>
    <n v="0.51768230825397332"/>
    <n v="0"/>
    <n v="0"/>
    <n v="0"/>
    <n v="0"/>
  </r>
  <r>
    <s v="WYDEQ Permitted Sources"/>
    <s v="56"/>
    <x v="5"/>
    <n v="20200201"/>
    <x v="0"/>
    <n v="105.01684961837863"/>
    <n v="23.840521568448583"/>
    <n v="92.540022876756055"/>
    <n v="1.2453703783524903"/>
    <n v="2.7408079286094384"/>
  </r>
  <r>
    <s v="WYDEQ Permitted Sources"/>
    <s v="56"/>
    <x v="5"/>
    <n v="20200201"/>
    <x v="0"/>
    <n v="1401.3577838949709"/>
    <n v="836.29174731162175"/>
    <n v="1152.1291369857233"/>
    <n v="1.3847087082950325"/>
    <n v="9.9538808917704245"/>
  </r>
  <r>
    <s v="WYDEQ Permitted Sources"/>
    <s v="56"/>
    <x v="5"/>
    <s v="31000404"/>
    <x v="4"/>
    <n v="30.416566176470589"/>
    <n v="1.6755111397058826"/>
    <n v="25.548715588235293"/>
    <n v="0.18841939705882352"/>
    <n v="2.3099790294117644"/>
  </r>
  <r>
    <s v="WYDEQ Permitted Sources"/>
    <s v="56"/>
    <x v="5"/>
    <n v="40400301"/>
    <x v="9"/>
    <n v="5.3383106466551355"/>
    <n v="258.76177337269087"/>
    <n v="1.3345776616637839"/>
    <n v="0"/>
    <n v="0"/>
  </r>
  <r>
    <s v="WYDEQ Permitted Sources"/>
    <s v="56"/>
    <x v="5"/>
    <n v="31000227"/>
    <x v="3"/>
    <n v="20.324585896000002"/>
    <n v="34.501819566700007"/>
    <n v="5.0861464740000004"/>
    <n v="0"/>
    <n v="0"/>
  </r>
  <r>
    <s v="WYDEQ Permitted Sources"/>
    <s v="56"/>
    <x v="5"/>
    <n v="31000220"/>
    <x v="13"/>
    <n v="2.3642539200000003"/>
    <n v="16.953349444436295"/>
    <n v="0.59106348000000009"/>
    <n v="0"/>
    <n v="0"/>
  </r>
  <r>
    <s v="WYDEQ Permitted Sources"/>
    <s v="56"/>
    <x v="5"/>
    <n v="31000101"/>
    <x v="1"/>
    <n v="0"/>
    <n v="142.16222135819174"/>
    <n v="0"/>
    <n v="0"/>
    <n v="5.4790200000000002"/>
  </r>
  <r>
    <s v="WYDEQ Permitted Sources"/>
    <s v="56"/>
    <x v="5"/>
    <n v="31000220"/>
    <x v="13"/>
    <n v="0"/>
    <n v="43.770731845824585"/>
    <n v="0"/>
    <n v="0"/>
    <n v="0"/>
  </r>
  <r>
    <s v="Unpermitted Source"/>
    <s v="56"/>
    <x v="4"/>
    <s v="2310001630"/>
    <x v="14"/>
    <n v="0"/>
    <n v="12.57917587663286"/>
    <n v="0"/>
    <n v="0"/>
    <n v="0"/>
  </r>
  <r>
    <s v="Unpermitted Source"/>
    <s v="49"/>
    <x v="6"/>
    <s v="2310001630"/>
    <x v="14"/>
    <n v="0"/>
    <n v="0.11276827935975985"/>
    <n v="0"/>
    <n v="0"/>
    <n v="0"/>
  </r>
  <r>
    <s v="Unpermitted Source"/>
    <s v="49"/>
    <x v="7"/>
    <s v="2310001630"/>
    <x v="14"/>
    <n v="0"/>
    <n v="1.2250997723148531"/>
    <n v="0"/>
    <n v="0"/>
    <n v="0"/>
  </r>
  <r>
    <s v="Unpermitted Source"/>
    <s v="56"/>
    <x v="3"/>
    <s v="2310001630"/>
    <x v="14"/>
    <n v="0"/>
    <n v="6.594685013681348E-4"/>
    <n v="0"/>
    <n v="0"/>
    <n v="0"/>
  </r>
  <r>
    <s v="Unpermitted Source"/>
    <s v="56"/>
    <x v="0"/>
    <s v="2310001630"/>
    <x v="14"/>
    <n v="0"/>
    <n v="9.3487678404910515"/>
    <n v="0"/>
    <n v="0"/>
    <n v="0"/>
  </r>
  <r>
    <s v="Unpermitted Source"/>
    <s v="56"/>
    <x v="5"/>
    <s v="2310001630"/>
    <x v="14"/>
    <n v="0"/>
    <n v="905.50432047233312"/>
    <n v="0"/>
    <n v="0"/>
    <n v="0"/>
  </r>
  <r>
    <s v="Unpermitted Source"/>
    <s v="56"/>
    <x v="1"/>
    <s v="2310001630"/>
    <x v="14"/>
    <n v="0"/>
    <n v="25.103570911298903"/>
    <n v="0"/>
    <n v="0"/>
    <n v="0"/>
  </r>
  <r>
    <s v="Unpermitted Source"/>
    <s v="56"/>
    <x v="2"/>
    <s v="2310001630"/>
    <x v="14"/>
    <n v="0"/>
    <n v="13.314915600196139"/>
    <n v="0"/>
    <n v="0"/>
    <n v="0"/>
  </r>
  <r>
    <s v="Unpermitted Source"/>
    <s v="56"/>
    <x v="4"/>
    <s v="2310001610"/>
    <x v="15"/>
    <n v="0"/>
    <n v="161.83473367343987"/>
    <n v="0"/>
    <n v="0"/>
    <n v="0"/>
  </r>
  <r>
    <s v="Unpermitted Source"/>
    <s v="49"/>
    <x v="6"/>
    <s v="2310001610"/>
    <x v="15"/>
    <n v="0"/>
    <n v="0"/>
    <n v="0"/>
    <n v="0"/>
    <n v="0"/>
  </r>
  <r>
    <s v="Unpermitted Source"/>
    <s v="49"/>
    <x v="7"/>
    <s v="2310001610"/>
    <x v="15"/>
    <n v="0"/>
    <n v="4.174709092137216E-2"/>
    <n v="0"/>
    <n v="0"/>
    <n v="0"/>
  </r>
  <r>
    <s v="Unpermitted Source"/>
    <s v="56"/>
    <x v="3"/>
    <s v="2310001610"/>
    <x v="15"/>
    <n v="0"/>
    <n v="0"/>
    <n v="0"/>
    <n v="0"/>
    <n v="0"/>
  </r>
  <r>
    <s v="Unpermitted Source"/>
    <s v="56"/>
    <x v="0"/>
    <s v="2310001610"/>
    <x v="15"/>
    <n v="0"/>
    <n v="54.204182003708134"/>
    <n v="0"/>
    <n v="0"/>
    <n v="0"/>
  </r>
  <r>
    <s v="Unpermitted Source"/>
    <s v="56"/>
    <x v="5"/>
    <s v="2310001610"/>
    <x v="15"/>
    <n v="0"/>
    <n v="293.15130404109385"/>
    <n v="0"/>
    <n v="0"/>
    <n v="0"/>
  </r>
  <r>
    <s v="Unpermitted Source"/>
    <s v="56"/>
    <x v="1"/>
    <s v="2310001610"/>
    <x v="15"/>
    <n v="0"/>
    <n v="329.42223587243603"/>
    <n v="0"/>
    <n v="0"/>
    <n v="0"/>
  </r>
  <r>
    <s v="Unpermitted Source"/>
    <s v="56"/>
    <x v="2"/>
    <s v="2310001610"/>
    <x v="15"/>
    <n v="0"/>
    <n v="3.6030950779830433"/>
    <n v="0"/>
    <n v="0"/>
    <n v="0"/>
  </r>
  <r>
    <s v="Unpermitted Source"/>
    <s v="56"/>
    <x v="4"/>
    <s v="2310001620"/>
    <x v="16"/>
    <n v="0"/>
    <n v="151.19644044840859"/>
    <n v="0"/>
    <n v="0"/>
    <n v="0"/>
  </r>
  <r>
    <s v="Unpermitted Source"/>
    <s v="49"/>
    <x v="6"/>
    <s v="2310001620"/>
    <x v="16"/>
    <n v="0"/>
    <n v="0"/>
    <n v="0"/>
    <n v="0"/>
    <n v="0"/>
  </r>
  <r>
    <s v="Unpermitted Source"/>
    <s v="49"/>
    <x v="7"/>
    <s v="2310001620"/>
    <x v="16"/>
    <n v="0"/>
    <n v="4.4680442891991051E-2"/>
    <n v="0"/>
    <n v="0"/>
    <n v="0"/>
  </r>
  <r>
    <s v="Unpermitted Source"/>
    <s v="56"/>
    <x v="3"/>
    <s v="2310001620"/>
    <x v="16"/>
    <n v="0"/>
    <n v="4.622965955335178E-2"/>
    <n v="0"/>
    <n v="0"/>
    <n v="0"/>
  </r>
  <r>
    <s v="Unpermitted Source"/>
    <s v="56"/>
    <x v="0"/>
    <s v="2310001620"/>
    <x v="16"/>
    <n v="0"/>
    <n v="58.01282927917525"/>
    <n v="0"/>
    <n v="0"/>
    <n v="0"/>
  </r>
  <r>
    <s v="Unpermitted Source"/>
    <s v="56"/>
    <x v="5"/>
    <s v="2310001620"/>
    <x v="16"/>
    <n v="0"/>
    <n v="0"/>
    <n v="0"/>
    <n v="0"/>
    <n v="0"/>
  </r>
  <r>
    <s v="Unpermitted Source"/>
    <s v="56"/>
    <x v="1"/>
    <s v="2310001620"/>
    <x v="16"/>
    <n v="0"/>
    <n v="336.32855338682191"/>
    <n v="0"/>
    <n v="0"/>
    <n v="0"/>
  </r>
  <r>
    <s v="Unpermitted Source"/>
    <s v="56"/>
    <x v="2"/>
    <s v="2310001620"/>
    <x v="16"/>
    <n v="0"/>
    <n v="3.2900107715468683"/>
    <n v="0"/>
    <n v="0"/>
    <n v="0"/>
  </r>
  <r>
    <s v="Unpermitted Source"/>
    <s v="56"/>
    <x v="4"/>
    <s v="2310000220"/>
    <x v="17"/>
    <n v="789.18278742136181"/>
    <n v="88.757219183400707"/>
    <n v="473.62622329592136"/>
    <n v="51.182550335566972"/>
    <n v="29.756389209704381"/>
  </r>
  <r>
    <s v="Unpermitted Source"/>
    <s v="49"/>
    <x v="6"/>
    <s v="2310000220"/>
    <x v="17"/>
    <n v="0"/>
    <n v="0"/>
    <n v="0"/>
    <n v="0"/>
    <n v="0"/>
  </r>
  <r>
    <s v="Unpermitted Source"/>
    <s v="49"/>
    <x v="7"/>
    <s v="2310000220"/>
    <x v="17"/>
    <n v="5.3323161312254177"/>
    <n v="0.59971094042838313"/>
    <n v="3.2001771844319005"/>
    <n v="0.34582804280788493"/>
    <n v="0.20105668384935388"/>
  </r>
  <r>
    <s v="Unpermitted Source"/>
    <s v="56"/>
    <x v="3"/>
    <s v="2310000220"/>
    <x v="17"/>
    <n v="0"/>
    <n v="0"/>
    <n v="0"/>
    <n v="0"/>
    <n v="0"/>
  </r>
  <r>
    <s v="Unpermitted Source"/>
    <s v="56"/>
    <x v="0"/>
    <s v="2310000220"/>
    <x v="17"/>
    <n v="274.61428075810903"/>
    <n v="30.885113432061733"/>
    <n v="164.80912499824291"/>
    <n v="17.810144204606075"/>
    <n v="10.354419218241727"/>
  </r>
  <r>
    <s v="Unpermitted Source"/>
    <s v="56"/>
    <x v="5"/>
    <s v="2310000220"/>
    <x v="17"/>
    <n v="2931.7802069859699"/>
    <n v="348.14407572264668"/>
    <n v="1284.3940650897373"/>
    <n v="86.855915182808914"/>
    <n v="51.825233274751739"/>
  </r>
  <r>
    <s v="Unpermitted Source"/>
    <s v="56"/>
    <x v="1"/>
    <s v="2310000220"/>
    <x v="17"/>
    <n v="765.18736483084729"/>
    <n v="86.058519951472974"/>
    <n v="459.22542596597771"/>
    <n v="49.626324142931487"/>
    <n v="28.85163413238228"/>
  </r>
  <r>
    <s v="Unpermitted Source"/>
    <s v="56"/>
    <x v="2"/>
    <s v="2310000220"/>
    <x v="17"/>
    <n v="58.65547744347959"/>
    <n v="6.5968203447122153"/>
    <n v="35.20194902875091"/>
    <n v="3.8041084708867348"/>
    <n v="2.2116235223428928"/>
  </r>
  <r>
    <s v="Unpermitted Source"/>
    <s v="56"/>
    <x v="4"/>
    <s v="2310000700"/>
    <x v="18"/>
    <n v="0"/>
    <n v="5036.6658882522588"/>
    <n v="0"/>
    <n v="0"/>
    <n v="0"/>
  </r>
  <r>
    <s v="Unpermitted Source"/>
    <s v="49"/>
    <x v="6"/>
    <s v="2310000700"/>
    <x v="18"/>
    <n v="0"/>
    <n v="49.448147568887201"/>
    <n v="0"/>
    <n v="0"/>
    <n v="0"/>
  </r>
  <r>
    <s v="Unpermitted Source"/>
    <s v="49"/>
    <x v="7"/>
    <s v="2310000700"/>
    <x v="18"/>
    <n v="0"/>
    <n v="168.67438285893482"/>
    <n v="0"/>
    <n v="0"/>
    <n v="0"/>
  </r>
  <r>
    <s v="Unpermitted Source"/>
    <s v="56"/>
    <x v="3"/>
    <s v="2310000700"/>
    <x v="18"/>
    <n v="0"/>
    <n v="116.34858251502871"/>
    <n v="0"/>
    <n v="0"/>
    <n v="0"/>
  </r>
  <r>
    <s v="Unpermitted Source"/>
    <s v="56"/>
    <x v="0"/>
    <s v="2310000700"/>
    <x v="18"/>
    <n v="0"/>
    <n v="4252.5406909242984"/>
    <n v="0"/>
    <n v="0"/>
    <n v="0"/>
  </r>
  <r>
    <s v="Unpermitted Source"/>
    <s v="56"/>
    <x v="5"/>
    <s v="2310000700"/>
    <x v="18"/>
    <n v="0"/>
    <n v="1863.8959645136974"/>
    <n v="0"/>
    <n v="0"/>
    <n v="0"/>
  </r>
  <r>
    <s v="Unpermitted Source"/>
    <s v="56"/>
    <x v="1"/>
    <s v="2310000700"/>
    <x v="18"/>
    <n v="0"/>
    <n v="9395.2466440040171"/>
    <n v="0"/>
    <n v="0"/>
    <n v="0"/>
  </r>
  <r>
    <s v="Unpermitted Source"/>
    <s v="56"/>
    <x v="2"/>
    <s v="2310000700"/>
    <x v="18"/>
    <n v="0"/>
    <n v="1242.0211183479314"/>
    <n v="0"/>
    <n v="0"/>
    <n v="0"/>
  </r>
  <r>
    <s v="Unpermitted Source"/>
    <s v="56"/>
    <x v="4"/>
    <s v="2310000100"/>
    <x v="19"/>
    <n v="479.73650171176746"/>
    <n v="26.38550759414721"/>
    <n v="402.97866143788463"/>
    <n v="2.8784190102706044"/>
    <n v="36.459974130094324"/>
  </r>
  <r>
    <s v="Unpermitted Source"/>
    <s v="49"/>
    <x v="6"/>
    <s v="2310000100"/>
    <x v="19"/>
    <n v="4.4155498262588235"/>
    <n v="0.24285524044423529"/>
    <n v="3.7090618540574112"/>
    <n v="2.6493298957552935E-2"/>
    <n v="0.33558178679567058"/>
  </r>
  <r>
    <s v="Unpermitted Source"/>
    <s v="49"/>
    <x v="7"/>
    <s v="2310000100"/>
    <x v="19"/>
    <n v="15.062043343271895"/>
    <n v="0.82841238387995442"/>
    <n v="12.652116408348393"/>
    <n v="9.0372260059631365E-2"/>
    <n v="1.1447152940886642"/>
  </r>
  <r>
    <s v="Unpermitted Source"/>
    <s v="56"/>
    <x v="3"/>
    <s v="2310000100"/>
    <x v="19"/>
    <n v="10.389529002961938"/>
    <n v="0.5714240951629066"/>
    <n v="8.7272043624880258"/>
    <n v="6.2337174017771613E-2"/>
    <n v="0.78960420422510724"/>
  </r>
  <r>
    <s v="Unpermitted Source"/>
    <s v="56"/>
    <x v="0"/>
    <s v="2310000100"/>
    <x v="19"/>
    <n v="379.73728505825881"/>
    <n v="20.885550678204233"/>
    <n v="318.9793194489373"/>
    <n v="2.2784237103495522"/>
    <n v="28.860033664427664"/>
  </r>
  <r>
    <s v="Unpermitted Source"/>
    <s v="56"/>
    <x v="5"/>
    <s v="2310000100"/>
    <x v="19"/>
    <n v="782.05893627451076"/>
    <n v="43.01324149509815"/>
    <n v="656.74931455882472"/>
    <n v="4.691226411764708"/>
    <n v="59.436479156862674"/>
  </r>
  <r>
    <s v="Unpermitted Source"/>
    <s v="56"/>
    <x v="1"/>
    <s v="2310000100"/>
    <x v="19"/>
    <n v="851.68164001780485"/>
    <n v="46.842490200979263"/>
    <n v="715.41257761495604"/>
    <n v="5.110089840106828"/>
    <n v="64.727804641353174"/>
  </r>
  <r>
    <s v="Unpermitted Source"/>
    <s v="56"/>
    <x v="2"/>
    <s v="2310000100"/>
    <x v="19"/>
    <n v="110.90822210661868"/>
    <n v="6.0999522158640271"/>
    <n v="93.162906569559681"/>
    <n v="0.66544933263971195"/>
    <n v="8.4290248801030181"/>
  </r>
  <r>
    <s v="Unpermitted Source"/>
    <s v="56"/>
    <x v="4"/>
    <s v="2310000300"/>
    <x v="20"/>
    <n v="0"/>
    <n v="3546.5090121066246"/>
    <n v="0"/>
    <n v="0"/>
    <n v="0"/>
  </r>
  <r>
    <s v="Unpermitted Source"/>
    <s v="49"/>
    <x v="6"/>
    <s v="2310000300"/>
    <x v="20"/>
    <n v="0"/>
    <n v="33.746273564928842"/>
    <n v="0"/>
    <n v="0"/>
    <n v="0"/>
  </r>
  <r>
    <s v="Unpermitted Source"/>
    <s v="49"/>
    <x v="7"/>
    <s v="2310000300"/>
    <x v="20"/>
    <n v="0"/>
    <n v="115.11314674474582"/>
    <n v="0"/>
    <n v="0"/>
    <n v="0"/>
  </r>
  <r>
    <s v="Unpermitted Source"/>
    <s v="56"/>
    <x v="3"/>
    <s v="2310000300"/>
    <x v="20"/>
    <n v="0"/>
    <n v="79.402996623361986"/>
    <n v="0"/>
    <n v="0"/>
    <n v="0"/>
  </r>
  <r>
    <s v="Unpermitted Source"/>
    <s v="56"/>
    <x v="0"/>
    <s v="2310000300"/>
    <x v="20"/>
    <n v="0"/>
    <n v="2902.17952658388"/>
    <n v="0"/>
    <n v="0"/>
    <n v="0"/>
  </r>
  <r>
    <s v="Unpermitted Source"/>
    <s v="56"/>
    <x v="5"/>
    <s v="2310000300"/>
    <x v="20"/>
    <n v="0"/>
    <n v="0"/>
    <n v="0"/>
    <n v="0"/>
    <n v="0"/>
  </r>
  <r>
    <s v="Unpermitted Source"/>
    <s v="56"/>
    <x v="1"/>
    <s v="2310000300"/>
    <x v="20"/>
    <n v="0"/>
    <n v="6458.184528058945"/>
    <n v="0"/>
    <n v="0"/>
    <n v="0"/>
  </r>
  <r>
    <s v="Unpermitted Source"/>
    <s v="56"/>
    <x v="2"/>
    <s v="2310000300"/>
    <x v="20"/>
    <n v="0"/>
    <n v="847.62698895438916"/>
    <n v="0"/>
    <n v="0"/>
    <n v="0"/>
  </r>
  <r>
    <s v="Unpermitted Source"/>
    <s v="56"/>
    <x v="4"/>
    <s v="2310003200"/>
    <x v="21"/>
    <n v="0"/>
    <n v="969.51352899706421"/>
    <n v="0"/>
    <n v="0"/>
    <n v="0"/>
  </r>
  <r>
    <s v="Unpermitted Source"/>
    <s v="49"/>
    <x v="6"/>
    <s v="2310003200"/>
    <x v="21"/>
    <n v="0"/>
    <n v="9.6052648568468051"/>
    <n v="0"/>
    <n v="0"/>
    <n v="0"/>
  </r>
  <r>
    <s v="Unpermitted Source"/>
    <s v="49"/>
    <x v="7"/>
    <s v="2310003200"/>
    <x v="21"/>
    <n v="0"/>
    <n v="32.764869900700923"/>
    <n v="0"/>
    <n v="0"/>
    <n v="0"/>
  </r>
  <r>
    <s v="Unpermitted Source"/>
    <s v="56"/>
    <x v="3"/>
    <s v="2310003200"/>
    <x v="21"/>
    <n v="0"/>
    <n v="22.60062319258072"/>
    <n v="0"/>
    <n v="0"/>
    <n v="0"/>
  </r>
  <r>
    <s v="Unpermitted Source"/>
    <s v="56"/>
    <x v="0"/>
    <s v="2310003200"/>
    <x v="21"/>
    <n v="0"/>
    <n v="826.05277768882513"/>
    <n v="0"/>
    <n v="0"/>
    <n v="0"/>
  </r>
  <r>
    <s v="Unpermitted Source"/>
    <s v="56"/>
    <x v="5"/>
    <s v="2310003200"/>
    <x v="21"/>
    <n v="0"/>
    <n v="4153.2032816536694"/>
    <n v="0"/>
    <n v="0"/>
    <n v="0"/>
  </r>
  <r>
    <s v="Unpermitted Source"/>
    <s v="56"/>
    <x v="1"/>
    <s v="2310003200"/>
    <x v="21"/>
    <n v="0"/>
    <n v="1821.2628884878936"/>
    <n v="0"/>
    <n v="0"/>
    <n v="0"/>
  </r>
  <r>
    <s v="Unpermitted Source"/>
    <s v="56"/>
    <x v="2"/>
    <s v="2310003200"/>
    <x v="21"/>
    <n v="0"/>
    <n v="241.26165258079914"/>
    <n v="0"/>
    <n v="0"/>
    <n v="0"/>
  </r>
  <r>
    <s v="Unpermitted Source"/>
    <s v="56"/>
    <x v="4"/>
    <s v="2310000230"/>
    <x v="22"/>
    <n v="13.639079885117935"/>
    <n v="1.4908367975492058"/>
    <n v="8.9692454754148887"/>
    <n v="1.7612952869243512"/>
    <n v="0.56409765456257377"/>
  </r>
  <r>
    <s v="Unpermitted Source"/>
    <s v="49"/>
    <x v="6"/>
    <s v="2310000230"/>
    <x v="22"/>
    <n v="0.12553565676610987"/>
    <n v="1.3721833003972114E-2"/>
    <n v="8.2553964852221495E-2"/>
    <n v="1.6211163983602582E-2"/>
    <n v="5.1920195601319729E-3"/>
  </r>
  <r>
    <s v="Unpermitted Source"/>
    <s v="49"/>
    <x v="7"/>
    <s v="2310000230"/>
    <x v="22"/>
    <n v="0.42821926549049827"/>
    <n v="4.6807045914388473E-2"/>
    <n v="0.28160284578118577"/>
    <n v="5.5298493771678676E-2"/>
    <n v="1.7710687622357116E-2"/>
  </r>
  <r>
    <s v="Unpermitted Source"/>
    <s v="56"/>
    <x v="3"/>
    <s v="2310000230"/>
    <x v="22"/>
    <n v="0.29537801592025853"/>
    <n v="3.2286665891699089E-2"/>
    <n v="0.19424462318169763"/>
    <n v="3.8143915255535489E-2"/>
    <n v="1.2216516612075231E-2"/>
  </r>
  <r>
    <s v="Unpermitted Source"/>
    <s v="56"/>
    <x v="0"/>
    <s v="2310000230"/>
    <x v="22"/>
    <n v="10.796066481885449"/>
    <n v="1.1800776383416018"/>
    <n v="7.0996409772910489"/>
    <n v="1.394160102589822"/>
    <n v="0.44651368217134962"/>
  </r>
  <r>
    <s v="Unpermitted Source"/>
    <s v="56"/>
    <x v="5"/>
    <s v="2310000230"/>
    <x v="22"/>
    <n v="0"/>
    <n v="0"/>
    <n v="0"/>
    <n v="0"/>
    <n v="0"/>
  </r>
  <r>
    <s v="Unpermitted Source"/>
    <s v="56"/>
    <x v="1"/>
    <s v="2310000230"/>
    <x v="22"/>
    <n v="24.213612855063189"/>
    <n v="2.6466994364720331"/>
    <n v="15.923202985319664"/>
    <n v="3.1268474530725214"/>
    <n v="1.0014489492748668"/>
  </r>
  <r>
    <s v="Unpermitted Source"/>
    <s v="56"/>
    <x v="2"/>
    <s v="2310000230"/>
    <x v="22"/>
    <n v="3.1531603199487597"/>
    <n v="0.34466015839388786"/>
    <n v="2.0735613524646226"/>
    <n v="0.40718629535284134"/>
    <n v="0.13041131483390309"/>
  </r>
  <r>
    <s v="Unpermitted Source"/>
    <s v="56"/>
    <x v="4"/>
    <s v="2310000801"/>
    <x v="23"/>
    <n v="0"/>
    <n v="55.59366824405388"/>
    <n v="0"/>
    <n v="0"/>
    <n v="0"/>
  </r>
  <r>
    <s v="Unpermitted Source"/>
    <s v="49"/>
    <x v="6"/>
    <s v="2310000801"/>
    <x v="23"/>
    <n v="0"/>
    <n v="3.849568431560537E-2"/>
    <n v="0"/>
    <n v="0"/>
    <n v="0"/>
  </r>
  <r>
    <s v="Unpermitted Source"/>
    <s v="49"/>
    <x v="7"/>
    <s v="2310000801"/>
    <x v="23"/>
    <n v="0"/>
    <n v="9.6383522587371839"/>
    <n v="0"/>
    <n v="0"/>
    <n v="0"/>
  </r>
  <r>
    <s v="Unpermitted Source"/>
    <s v="56"/>
    <x v="3"/>
    <s v="2310000801"/>
    <x v="23"/>
    <n v="0"/>
    <n v="0"/>
    <n v="0"/>
    <n v="0"/>
    <n v="0"/>
  </r>
  <r>
    <s v="Unpermitted Source"/>
    <s v="56"/>
    <x v="0"/>
    <s v="2310000801"/>
    <x v="23"/>
    <n v="0"/>
    <n v="33.008963344371026"/>
    <n v="0"/>
    <n v="0"/>
    <n v="0"/>
  </r>
  <r>
    <s v="Unpermitted Source"/>
    <s v="56"/>
    <x v="5"/>
    <s v="2310000801"/>
    <x v="23"/>
    <n v="0"/>
    <n v="437.88432428066324"/>
    <n v="0"/>
    <n v="0"/>
    <n v="0"/>
  </r>
  <r>
    <s v="Unpermitted Source"/>
    <s v="56"/>
    <x v="1"/>
    <s v="2310000801"/>
    <x v="23"/>
    <n v="0"/>
    <n v="98.840237825293997"/>
    <n v="0"/>
    <n v="0"/>
    <n v="0"/>
  </r>
  <r>
    <s v="Unpermitted Source"/>
    <s v="56"/>
    <x v="2"/>
    <s v="2310000801"/>
    <x v="23"/>
    <n v="0"/>
    <n v="27.897302941378221"/>
    <n v="0"/>
    <n v="0"/>
    <n v="0"/>
  </r>
  <r>
    <s v="Unpermitted Source"/>
    <s v="56"/>
    <x v="4"/>
    <s v="2310000802"/>
    <x v="24"/>
    <n v="0"/>
    <n v="71.616048783297899"/>
    <n v="0"/>
    <n v="0"/>
    <n v="0"/>
  </r>
  <r>
    <s v="Unpermitted Source"/>
    <s v="49"/>
    <x v="6"/>
    <s v="2310000802"/>
    <x v="24"/>
    <n v="0"/>
    <n v="0"/>
    <n v="0"/>
    <n v="0"/>
    <n v="0"/>
  </r>
  <r>
    <s v="Unpermitted Source"/>
    <s v="49"/>
    <x v="7"/>
    <s v="2310000802"/>
    <x v="24"/>
    <n v="0"/>
    <n v="27.248160520602859"/>
    <n v="0"/>
    <n v="0"/>
    <n v="0"/>
  </r>
  <r>
    <s v="Unpermitted Source"/>
    <s v="56"/>
    <x v="3"/>
    <s v="2310000802"/>
    <x v="24"/>
    <n v="0"/>
    <n v="6.8753251230561876"/>
    <n v="0"/>
    <n v="0"/>
    <n v="0"/>
  </r>
  <r>
    <s v="Unpermitted Source"/>
    <s v="56"/>
    <x v="0"/>
    <s v="2310000802"/>
    <x v="24"/>
    <n v="0"/>
    <n v="19.631392081971249"/>
    <n v="0"/>
    <n v="0"/>
    <n v="0"/>
  </r>
  <r>
    <s v="Unpermitted Source"/>
    <s v="56"/>
    <x v="5"/>
    <s v="2310000802"/>
    <x v="24"/>
    <n v="0"/>
    <n v="0"/>
    <n v="0"/>
    <n v="0"/>
    <n v="0"/>
  </r>
  <r>
    <s v="Unpermitted Source"/>
    <s v="56"/>
    <x v="1"/>
    <s v="2310000802"/>
    <x v="24"/>
    <n v="0"/>
    <n v="469.00991842940914"/>
    <n v="0"/>
    <n v="0"/>
    <n v="0"/>
  </r>
  <r>
    <s v="Unpermitted Source"/>
    <s v="56"/>
    <x v="2"/>
    <s v="2310000802"/>
    <x v="24"/>
    <n v="0"/>
    <n v="103.40050412071267"/>
    <n v="0"/>
    <n v="0"/>
    <n v="0"/>
  </r>
  <r>
    <s v="Unpermitted Source"/>
    <s v="56"/>
    <x v="4"/>
    <s v="2310002230"/>
    <x v="25"/>
    <n v="0"/>
    <n v="3756.0295028364753"/>
    <n v="0"/>
    <n v="0"/>
    <n v="0"/>
  </r>
  <r>
    <s v="Unpermitted Source"/>
    <s v="49"/>
    <x v="6"/>
    <s v="2310002230"/>
    <x v="25"/>
    <n v="0"/>
    <n v="7.6523429036836887"/>
    <n v="0"/>
    <n v="0"/>
    <n v="0"/>
  </r>
  <r>
    <s v="Unpermitted Source"/>
    <s v="49"/>
    <x v="7"/>
    <s v="2310002230"/>
    <x v="25"/>
    <n v="0"/>
    <n v="1092.1116640629029"/>
    <n v="0"/>
    <n v="0"/>
    <n v="0"/>
  </r>
  <r>
    <s v="Unpermitted Source"/>
    <s v="56"/>
    <x v="3"/>
    <s v="2310002230"/>
    <x v="25"/>
    <n v="0"/>
    <n v="0"/>
    <n v="0"/>
    <n v="0"/>
    <n v="0"/>
  </r>
  <r>
    <s v="Unpermitted Source"/>
    <s v="56"/>
    <x v="0"/>
    <s v="2310002230"/>
    <x v="25"/>
    <n v="0"/>
    <n v="6144.3599573418624"/>
    <n v="0"/>
    <n v="0"/>
    <n v="0"/>
  </r>
  <r>
    <s v="Unpermitted Source"/>
    <s v="56"/>
    <x v="5"/>
    <s v="2310002230"/>
    <x v="25"/>
    <n v="0"/>
    <n v="2172.1946661574166"/>
    <n v="0"/>
    <n v="0"/>
    <n v="0"/>
  </r>
  <r>
    <s v="Unpermitted Source"/>
    <s v="56"/>
    <x v="1"/>
    <s v="2310002230"/>
    <x v="25"/>
    <n v="0"/>
    <n v="6209.9747913206838"/>
    <n v="0"/>
    <n v="0"/>
    <n v="0"/>
  </r>
  <r>
    <s v="Unpermitted Source"/>
    <s v="56"/>
    <x v="2"/>
    <s v="2310002230"/>
    <x v="25"/>
    <n v="0"/>
    <n v="5649.888021654544"/>
    <n v="0"/>
    <n v="0"/>
    <n v="0"/>
  </r>
  <r>
    <s v="Unpermitted Source"/>
    <s v="56"/>
    <x v="4"/>
    <s v="2310002240"/>
    <x v="26"/>
    <n v="0"/>
    <n v="81.314865478465734"/>
    <n v="0"/>
    <n v="0"/>
    <n v="0"/>
  </r>
  <r>
    <s v="Unpermitted Source"/>
    <s v="49"/>
    <x v="6"/>
    <s v="2310002240"/>
    <x v="26"/>
    <n v="0"/>
    <n v="0"/>
    <n v="0"/>
    <n v="0"/>
    <n v="0"/>
  </r>
  <r>
    <s v="Unpermitted Source"/>
    <s v="49"/>
    <x v="7"/>
    <s v="2310002240"/>
    <x v="26"/>
    <n v="0"/>
    <n v="92.740778807709347"/>
    <n v="0"/>
    <n v="0"/>
    <n v="0"/>
  </r>
  <r>
    <s v="Unpermitted Source"/>
    <s v="56"/>
    <x v="3"/>
    <s v="2310002240"/>
    <x v="26"/>
    <n v="0"/>
    <n v="23.400589041095884"/>
    <n v="0"/>
    <n v="0"/>
    <n v="0"/>
  </r>
  <r>
    <s v="Unpermitted Source"/>
    <s v="56"/>
    <x v="0"/>
    <s v="2310002240"/>
    <x v="26"/>
    <n v="0"/>
    <n v="66.816642150390251"/>
    <n v="0"/>
    <n v="0"/>
    <n v="0"/>
  </r>
  <r>
    <s v="Unpermitted Source"/>
    <s v="56"/>
    <x v="5"/>
    <s v="2310002240"/>
    <x v="26"/>
    <n v="0"/>
    <n v="0"/>
    <n v="0"/>
    <n v="0"/>
    <n v="0"/>
  </r>
  <r>
    <s v="Unpermitted Source"/>
    <s v="56"/>
    <x v="1"/>
    <s v="2310002240"/>
    <x v="26"/>
    <n v="0"/>
    <n v="532.52698344966382"/>
    <n v="0"/>
    <n v="0"/>
    <n v="0"/>
  </r>
  <r>
    <s v="Unpermitted Source"/>
    <s v="56"/>
    <x v="2"/>
    <s v="2310002240"/>
    <x v="26"/>
    <n v="0"/>
    <n v="351.92993207794296"/>
    <n v="0"/>
    <n v="0"/>
    <n v="0"/>
  </r>
  <r>
    <s v="Unpermitted Source"/>
    <s v="56"/>
    <x v="4"/>
    <s v="2310002231"/>
    <x v="27"/>
    <n v="7.6382001676882538"/>
    <n v="0"/>
    <n v="41.560795030068441"/>
    <n v="0"/>
    <n v="0"/>
  </r>
  <r>
    <s v="Unpermitted Source"/>
    <s v="49"/>
    <x v="6"/>
    <s v="2310002231"/>
    <x v="27"/>
    <n v="2.5746231239446834E-4"/>
    <n v="0"/>
    <n v="1.4008978762640187E-3"/>
    <n v="0"/>
    <n v="0"/>
  </r>
  <r>
    <s v="Unpermitted Source"/>
    <s v="49"/>
    <x v="7"/>
    <s v="2310002231"/>
    <x v="27"/>
    <n v="0"/>
    <n v="0"/>
    <n v="0"/>
    <n v="0"/>
    <n v="0"/>
  </r>
  <r>
    <s v="Unpermitted Source"/>
    <s v="56"/>
    <x v="3"/>
    <s v="2310002231"/>
    <x v="27"/>
    <n v="0"/>
    <n v="0"/>
    <n v="0"/>
    <n v="0"/>
    <n v="0"/>
  </r>
  <r>
    <s v="Unpermitted Source"/>
    <s v="56"/>
    <x v="0"/>
    <s v="2310002231"/>
    <x v="27"/>
    <n v="0.9670034712453075"/>
    <n v="0"/>
    <n v="5.2616365347171135"/>
    <n v="0"/>
    <n v="0"/>
  </r>
  <r>
    <s v="Unpermitted Source"/>
    <s v="56"/>
    <x v="5"/>
    <s v="2310002231"/>
    <x v="27"/>
    <n v="300.20291089844142"/>
    <n v="0"/>
    <n v="75.050727724610354"/>
    <n v="0"/>
    <n v="0"/>
  </r>
  <r>
    <s v="Unpermitted Source"/>
    <s v="56"/>
    <x v="1"/>
    <s v="2310002231"/>
    <x v="27"/>
    <n v="16.133631752888824"/>
    <n v="0"/>
    <n v="87.785937478953912"/>
    <n v="0"/>
    <n v="0"/>
  </r>
  <r>
    <s v="Unpermitted Source"/>
    <s v="56"/>
    <x v="2"/>
    <s v="2310002231"/>
    <x v="27"/>
    <n v="0"/>
    <n v="0"/>
    <n v="0"/>
    <n v="0"/>
    <n v="0"/>
  </r>
  <r>
    <s v="Unpermitted Source"/>
    <s v="56"/>
    <x v="4"/>
    <s v="2310001611"/>
    <x v="28"/>
    <n v="0.62936378980847074"/>
    <n v="0"/>
    <n v="3.4244794445460909"/>
    <n v="0"/>
    <n v="0"/>
  </r>
  <r>
    <s v="Unpermitted Source"/>
    <s v="49"/>
    <x v="6"/>
    <s v="2310001611"/>
    <x v="28"/>
    <n v="0"/>
    <n v="0"/>
    <n v="0"/>
    <n v="0"/>
    <n v="0"/>
  </r>
  <r>
    <s v="Unpermitted Source"/>
    <s v="49"/>
    <x v="7"/>
    <s v="2310001611"/>
    <x v="28"/>
    <n v="4.2524580392464236E-3"/>
    <n v="0"/>
    <n v="2.3138374625311424E-2"/>
    <n v="0"/>
    <n v="0"/>
  </r>
  <r>
    <s v="Unpermitted Source"/>
    <s v="56"/>
    <x v="3"/>
    <s v="2310001611"/>
    <x v="28"/>
    <n v="0"/>
    <n v="0"/>
    <n v="0"/>
    <n v="0"/>
    <n v="0"/>
  </r>
  <r>
    <s v="Unpermitted Source"/>
    <s v="56"/>
    <x v="0"/>
    <s v="2310001611"/>
    <x v="28"/>
    <n v="0.21900158902119082"/>
    <n v="0"/>
    <n v="1.1916262932035384"/>
    <n v="0"/>
    <n v="0"/>
  </r>
  <r>
    <s v="Unpermitted Source"/>
    <s v="56"/>
    <x v="5"/>
    <s v="2310001611"/>
    <x v="28"/>
    <n v="1913.9800921537073"/>
    <n v="0"/>
    <n v="2218.3157697480119"/>
    <n v="34.4568380936363"/>
    <n v="117.26052161643773"/>
  </r>
  <r>
    <s v="Unpermitted Source"/>
    <s v="56"/>
    <x v="1"/>
    <s v="2310001611"/>
    <x v="28"/>
    <n v="0.6102277286318617"/>
    <n v="0"/>
    <n v="3.3203567587321894"/>
    <n v="0"/>
    <n v="0"/>
  </r>
  <r>
    <s v="Unpermitted Source"/>
    <s v="56"/>
    <x v="2"/>
    <s v="2310001611"/>
    <x v="28"/>
    <n v="4.677703843171066E-2"/>
    <n v="0"/>
    <n v="0.25452212087842568"/>
    <n v="0"/>
    <n v="0"/>
  </r>
  <r>
    <s v="Unpermitted Source"/>
    <s v="56"/>
    <x v="4"/>
    <s v="2310001631"/>
    <x v="29"/>
    <n v="8.4079934667103599E-4"/>
    <n v="0"/>
    <n v="4.5749376215924011E-3"/>
    <n v="0"/>
    <n v="0"/>
  </r>
  <r>
    <s v="Unpermitted Source"/>
    <s v="49"/>
    <x v="6"/>
    <s v="2310001631"/>
    <x v="29"/>
    <n v="7.5342136602477849E-6"/>
    <n v="0"/>
    <n v="4.0994986092524707E-5"/>
    <n v="0"/>
    <n v="0"/>
  </r>
  <r>
    <s v="Unpermitted Source"/>
    <s v="49"/>
    <x v="7"/>
    <s v="2310001631"/>
    <x v="29"/>
    <n v="8.1850707416528186E-5"/>
    <n v="0"/>
    <n v="4.4536414329581506E-4"/>
    <n v="0"/>
    <n v="0"/>
  </r>
  <r>
    <s v="Unpermitted Source"/>
    <s v="56"/>
    <x v="3"/>
    <s v="2310001631"/>
    <x v="29"/>
    <n v="4.4060055005893073E-8"/>
    <n v="0"/>
    <n v="2.3973853459088878E-7"/>
    <n v="0"/>
    <n v="0"/>
  </r>
  <r>
    <s v="Unpermitted Source"/>
    <s v="56"/>
    <x v="0"/>
    <s v="2310001631"/>
    <x v="29"/>
    <n v="6.2460485138382863E-4"/>
    <n v="0"/>
    <n v="3.3985852207649497E-3"/>
    <n v="0"/>
    <n v="0"/>
  </r>
  <r>
    <s v="Unpermitted Source"/>
    <s v="56"/>
    <x v="5"/>
    <s v="2310001631"/>
    <x v="29"/>
    <n v="0"/>
    <n v="0"/>
    <n v="0"/>
    <n v="0"/>
    <n v="0"/>
  </r>
  <r>
    <s v="Unpermitted Source"/>
    <s v="56"/>
    <x v="1"/>
    <s v="2310001631"/>
    <x v="29"/>
    <n v="1.6772590183275814E-3"/>
    <n v="0"/>
    <n v="9.1262623056059568E-3"/>
    <n v="0"/>
    <n v="0"/>
  </r>
  <r>
    <s v="Unpermitted Source"/>
    <s v="56"/>
    <x v="2"/>
    <s v="2310001631"/>
    <x v="29"/>
    <n v="8.8958898344104103E-4"/>
    <n v="0"/>
    <n v="4.840410645193899E-3"/>
    <n v="0"/>
    <n v="0"/>
  </r>
  <r>
    <s v="Unpermitted Source"/>
    <s v="56"/>
    <x v="4"/>
    <s v="2310001621"/>
    <x v="30"/>
    <n v="1.7964229932410684E-3"/>
    <n v="0"/>
    <n v="9.7746545220469879E-3"/>
    <n v="0"/>
    <n v="0"/>
  </r>
  <r>
    <s v="Unpermitted Source"/>
    <s v="49"/>
    <x v="6"/>
    <s v="2310001621"/>
    <x v="30"/>
    <n v="1.6534483424525262E-5"/>
    <n v="0"/>
    <n v="8.9967042162858031E-5"/>
    <n v="0"/>
    <n v="0"/>
  </r>
  <r>
    <s v="Unpermitted Source"/>
    <s v="49"/>
    <x v="7"/>
    <s v="2310001621"/>
    <x v="30"/>
    <n v="5.6401380529730723E-5"/>
    <n v="0"/>
    <n v="3.0688986464706415E-4"/>
    <n v="0"/>
    <n v="0"/>
  </r>
  <r>
    <s v="Unpermitted Source"/>
    <s v="56"/>
    <x v="3"/>
    <s v="2310001621"/>
    <x v="30"/>
    <n v="3.8904666881235915E-5"/>
    <n v="0"/>
    <n v="2.116871580302542E-4"/>
    <n v="0"/>
    <n v="0"/>
  </r>
  <r>
    <s v="Unpermitted Source"/>
    <s v="56"/>
    <x v="0"/>
    <s v="2310001621"/>
    <x v="30"/>
    <n v="1.4219655745091725E-3"/>
    <n v="0"/>
    <n v="7.7371656260057904E-3"/>
    <n v="0"/>
    <n v="0"/>
  </r>
  <r>
    <s v="Unpermitted Source"/>
    <s v="56"/>
    <x v="5"/>
    <s v="2310001621"/>
    <x v="30"/>
    <n v="0"/>
    <n v="0"/>
    <n v="0"/>
    <n v="0"/>
    <n v="0"/>
  </r>
  <r>
    <s v="Unpermitted Source"/>
    <s v="56"/>
    <x v="1"/>
    <s v="2310001621"/>
    <x v="30"/>
    <n v="3.189210067589314E-3"/>
    <n v="0"/>
    <n v="1.7353054779530086E-2"/>
    <n v="0"/>
    <n v="0"/>
  </r>
  <r>
    <s v="Unpermitted Source"/>
    <s v="56"/>
    <x v="2"/>
    <s v="2310001621"/>
    <x v="30"/>
    <n v="4.1530731895719341E-4"/>
    <n v="0"/>
    <n v="2.2597604119729635E-3"/>
    <n v="0"/>
    <n v="0"/>
  </r>
  <r>
    <s v="Unpermitted Source"/>
    <s v="56"/>
    <x v="4"/>
    <s v="2310021411"/>
    <x v="31"/>
    <n v="1.0143534676605288"/>
    <n v="0"/>
    <n v="5.5192762210940511"/>
    <n v="0"/>
    <n v="0"/>
  </r>
  <r>
    <s v="Unpermitted Source"/>
    <s v="49"/>
    <x v="6"/>
    <s v="2310021411"/>
    <x v="31"/>
    <n v="5.3844318912546693E-3"/>
    <n v="0"/>
    <n v="2.9297644114179806E-2"/>
    <n v="0"/>
    <n v="0"/>
  </r>
  <r>
    <s v="Unpermitted Source"/>
    <s v="49"/>
    <x v="7"/>
    <s v="2310021411"/>
    <x v="31"/>
    <n v="5.169058211735663E-2"/>
    <n v="0"/>
    <n v="0.28125757916796978"/>
    <n v="0"/>
    <n v="0"/>
  </r>
  <r>
    <s v="Unpermitted Source"/>
    <s v="56"/>
    <x v="3"/>
    <s v="2310021411"/>
    <x v="31"/>
    <n v="2.9963149411724896E-5"/>
    <n v="0"/>
    <n v="1.6303478356379715E-4"/>
    <n v="0"/>
    <n v="0"/>
  </r>
  <r>
    <s v="Unpermitted Source"/>
    <s v="56"/>
    <x v="0"/>
    <s v="2310021411"/>
    <x v="31"/>
    <n v="0.59873312290240466"/>
    <n v="0"/>
    <n v="3.2578125804983777"/>
    <n v="0"/>
    <n v="0"/>
  </r>
  <r>
    <s v="Unpermitted Source"/>
    <s v="56"/>
    <x v="5"/>
    <s v="2310021411"/>
    <x v="31"/>
    <n v="205.15751373937584"/>
    <n v="0"/>
    <n v="51.289378434843961"/>
    <n v="0"/>
    <n v="0"/>
  </r>
  <r>
    <s v="Unpermitted Source"/>
    <s v="56"/>
    <x v="1"/>
    <s v="2310021411"/>
    <x v="31"/>
    <n v="1.2186182306396944"/>
    <n v="0"/>
    <n v="6.6307168431865691"/>
    <n v="0"/>
    <n v="0"/>
  </r>
  <r>
    <s v="Unpermitted Source"/>
    <s v="56"/>
    <x v="2"/>
    <s v="2310021411"/>
    <x v="31"/>
    <n v="0.6442729406391875"/>
    <n v="0"/>
    <n v="3.5056027652426365"/>
    <n v="0"/>
    <n v="0"/>
  </r>
  <r>
    <s v="Unpermitted Source"/>
    <s v="56"/>
    <x v="4"/>
    <s v="2310001640"/>
    <x v="32"/>
    <n v="0"/>
    <n v="9.1713117921584514E-2"/>
    <n v="0"/>
    <n v="0"/>
    <n v="0"/>
  </r>
  <r>
    <s v="Unpermitted Source"/>
    <s v="49"/>
    <x v="6"/>
    <s v="2310001640"/>
    <x v="32"/>
    <n v="0"/>
    <n v="8.2217870265633255E-4"/>
    <n v="0"/>
    <n v="0"/>
    <n v="0"/>
  </r>
  <r>
    <s v="Unpermitted Source"/>
    <s v="49"/>
    <x v="7"/>
    <s v="2310001640"/>
    <x v="32"/>
    <n v="0"/>
    <n v="8.9320414139955479E-3"/>
    <n v="0"/>
    <n v="0"/>
    <n v="0"/>
  </r>
  <r>
    <s v="Unpermitted Source"/>
    <s v="56"/>
    <x v="3"/>
    <s v="2310001640"/>
    <x v="32"/>
    <n v="0"/>
    <n v="4.808098163560768E-6"/>
    <n v="0"/>
    <n v="0"/>
    <n v="0"/>
  </r>
  <r>
    <s v="Unpermitted Source"/>
    <s v="56"/>
    <x v="0"/>
    <s v="2310001640"/>
    <x v="32"/>
    <n v="0"/>
    <n v="6.816063753184276E-2"/>
    <n v="0"/>
    <n v="0"/>
    <n v="0"/>
  </r>
  <r>
    <s v="Unpermitted Source"/>
    <s v="56"/>
    <x v="5"/>
    <s v="2310001640"/>
    <x v="32"/>
    <n v="0"/>
    <n v="0"/>
    <n v="0"/>
    <n v="0"/>
    <n v="0"/>
  </r>
  <r>
    <s v="Unpermitted Source"/>
    <s v="56"/>
    <x v="1"/>
    <s v="2310001640"/>
    <x v="32"/>
    <n v="0"/>
    <n v="0.18302683592473087"/>
    <n v="0"/>
    <n v="0"/>
    <n v="0"/>
  </r>
  <r>
    <s v="Unpermitted Source"/>
    <s v="56"/>
    <x v="2"/>
    <s v="2310001640"/>
    <x v="32"/>
    <n v="0"/>
    <n v="9.7077299541152989E-2"/>
    <n v="0"/>
    <n v="0"/>
    <n v="0"/>
  </r>
  <r>
    <s v="Unpermitted Source"/>
    <s v="56"/>
    <x v="4"/>
    <s v="2310001650"/>
    <x v="33"/>
    <n v="0"/>
    <n v="3.3494823817756515E-2"/>
    <n v="0"/>
    <n v="0"/>
    <n v="0"/>
  </r>
  <r>
    <s v="Unpermitted Source"/>
    <s v="49"/>
    <x v="6"/>
    <s v="2310001650"/>
    <x v="33"/>
    <n v="0"/>
    <n v="3.0027035844241306E-4"/>
    <n v="0"/>
    <n v="0"/>
    <n v="0"/>
  </r>
  <r>
    <s v="Unpermitted Source"/>
    <s v="49"/>
    <x v="7"/>
    <s v="2310001650"/>
    <x v="33"/>
    <n v="0"/>
    <n v="3.2620977268539124E-3"/>
    <n v="0"/>
    <n v="0"/>
    <n v="0"/>
  </r>
  <r>
    <s v="Unpermitted Source"/>
    <s v="56"/>
    <x v="3"/>
    <s v="2310001650"/>
    <x v="33"/>
    <n v="0"/>
    <n v="1.7559800008614099E-6"/>
    <n v="0"/>
    <n v="0"/>
    <n v="0"/>
  </r>
  <r>
    <s v="Unpermitted Source"/>
    <s v="56"/>
    <x v="0"/>
    <s v="2310001650"/>
    <x v="33"/>
    <n v="0"/>
    <n v="2.4893151570607862E-2"/>
    <n v="0"/>
    <n v="0"/>
    <n v="0"/>
  </r>
  <r>
    <s v="Unpermitted Source"/>
    <s v="56"/>
    <x v="5"/>
    <s v="2310001650"/>
    <x v="33"/>
    <n v="0"/>
    <n v="0"/>
    <n v="0"/>
    <n v="0"/>
    <n v="0"/>
  </r>
  <r>
    <s v="Unpermitted Source"/>
    <s v="56"/>
    <x v="1"/>
    <s v="2310001650"/>
    <x v="33"/>
    <n v="0"/>
    <n v="6.6843781589258341E-2"/>
    <n v="0"/>
    <n v="0"/>
    <n v="0"/>
  </r>
  <r>
    <s v="Unpermitted Source"/>
    <s v="56"/>
    <x v="2"/>
    <s v="2310001650"/>
    <x v="33"/>
    <n v="0"/>
    <n v="3.5453892731186265E-2"/>
    <n v="0"/>
    <n v="0"/>
    <n v="0"/>
  </r>
  <r>
    <s v="Unpermitted Source"/>
    <s v="56"/>
    <x v="4"/>
    <s v="2310021410"/>
    <x v="3"/>
    <n v="27.353148208761979"/>
    <n v="827.80659136040413"/>
    <n v="22.97664449536007"/>
    <n v="1.6327626106700401"/>
    <n v="2.0788392638659103"/>
  </r>
  <r>
    <s v="Unpermitted Source"/>
    <s v="49"/>
    <x v="6"/>
    <s v="2310021410"/>
    <x v="3"/>
    <n v="0.24510540321086571"/>
    <n v="7.5064321095286717"/>
    <n v="0.20588853869712723"/>
    <n v="1.4630818177913099E-2"/>
    <n v="1.8628010644025795E-2"/>
  </r>
  <r>
    <s v="Unpermitted Source"/>
    <s v="49"/>
    <x v="7"/>
    <s v="2310021410"/>
    <x v="3"/>
    <n v="2.6627929003758748"/>
    <n v="71.586206083835407"/>
    <n v="2.2367460363157354"/>
    <n v="0.1589472865978428"/>
    <n v="0.20237226042856651"/>
  </r>
  <r>
    <s v="Unpermitted Source"/>
    <s v="56"/>
    <x v="3"/>
    <s v="2310021410"/>
    <x v="3"/>
    <n v="1.4333755365463286E-3"/>
    <n v="4.3897588594926859E-2"/>
    <n v="1.2040354506989161E-3"/>
    <n v="8.5560973283955262E-5"/>
    <n v="1.0893654077752096E-4"/>
  </r>
  <r>
    <s v="Unpermitted Source"/>
    <s v="56"/>
    <x v="0"/>
    <s v="2310021410"/>
    <x v="3"/>
    <n v="20.319841041096943"/>
    <n v="618.29609602725759"/>
    <n v="17.068666474521436"/>
    <n v="1.212930828051229"/>
    <n v="1.5443079191233677"/>
  </r>
  <r>
    <s v="Unpermitted Source"/>
    <s v="56"/>
    <x v="5"/>
    <s v="2310021410"/>
    <x v="3"/>
    <n v="0"/>
    <n v="3676.452587462546"/>
    <n v="0"/>
    <n v="0"/>
    <n v="0"/>
  </r>
  <r>
    <s v="Unpermitted Source"/>
    <s v="56"/>
    <x v="1"/>
    <s v="2310021410"/>
    <x v="3"/>
    <n v="54.565116748059175"/>
    <n v="1668.7227885973102"/>
    <n v="45.834698068369711"/>
    <n v="3.257097932315447"/>
    <n v="4.1469488728524988"/>
  </r>
  <r>
    <s v="Unpermitted Source"/>
    <s v="56"/>
    <x v="2"/>
    <s v="2310021410"/>
    <x v="3"/>
    <n v="28.940387983513798"/>
    <n v="886.30872586180226"/>
    <n v="24.309925906151591"/>
    <n v="1.7275080395546369"/>
    <n v="2.1994694867470486"/>
  </r>
  <r>
    <s v="Unpermitted Source"/>
    <s v="56"/>
    <x v="4"/>
    <s v="2310021411"/>
    <x v="34"/>
    <n v="0"/>
    <n v="0"/>
    <n v="0"/>
    <n v="0"/>
    <n v="0"/>
  </r>
  <r>
    <s v="Unpermitted Source"/>
    <s v="49"/>
    <x v="6"/>
    <s v="2310021411"/>
    <x v="34"/>
    <n v="0"/>
    <n v="0"/>
    <n v="0"/>
    <n v="0"/>
    <n v="0"/>
  </r>
  <r>
    <s v="Unpermitted Source"/>
    <s v="49"/>
    <x v="7"/>
    <s v="2310021411"/>
    <x v="34"/>
    <n v="0"/>
    <n v="0"/>
    <n v="0"/>
    <n v="0"/>
    <n v="0"/>
  </r>
  <r>
    <s v="Unpermitted Source"/>
    <s v="56"/>
    <x v="3"/>
    <s v="2310021411"/>
    <x v="34"/>
    <n v="0"/>
    <n v="0"/>
    <n v="0"/>
    <n v="0"/>
    <n v="0"/>
  </r>
  <r>
    <s v="Unpermitted Source"/>
    <s v="56"/>
    <x v="0"/>
    <s v="2310021411"/>
    <x v="34"/>
    <n v="0"/>
    <n v="0"/>
    <n v="0"/>
    <n v="0"/>
    <n v="0"/>
  </r>
  <r>
    <s v="Unpermitted Source"/>
    <s v="56"/>
    <x v="5"/>
    <s v="2310021411"/>
    <x v="34"/>
    <n v="60.737598509085352"/>
    <n v="0"/>
    <n v="15.184399627271338"/>
    <n v="0"/>
    <n v="0"/>
  </r>
  <r>
    <s v="Unpermitted Source"/>
    <s v="56"/>
    <x v="1"/>
    <s v="2310021411"/>
    <x v="34"/>
    <n v="0"/>
    <n v="0"/>
    <n v="0"/>
    <n v="0"/>
    <n v="0"/>
  </r>
  <r>
    <s v="Unpermitted Source"/>
    <s v="56"/>
    <x v="2"/>
    <s v="2310021411"/>
    <x v="34"/>
    <n v="0"/>
    <n v="0"/>
    <n v="0"/>
    <n v="0"/>
    <n v="0"/>
  </r>
</pivotCacheRecords>
</file>

<file path=xl/pivotCache/pivotCacheRecords3.xml><?xml version="1.0" encoding="utf-8"?>
<pivotCacheRecords xmlns="http://schemas.openxmlformats.org/spreadsheetml/2006/main" xmlns:r="http://schemas.openxmlformats.org/officeDocument/2006/relationships" count="1337">
  <r>
    <s v="WYDEQ Permitted Sources"/>
    <n v="56023"/>
    <x v="0"/>
    <n v="20200202"/>
    <x v="0"/>
    <n v="0"/>
    <n v="0"/>
    <n v="0"/>
    <n v="0"/>
    <n v="0"/>
    <x v="0"/>
  </r>
  <r>
    <s v="WYDEQ Permitted Sources"/>
    <n v="56023"/>
    <x v="0"/>
    <n v="20200202"/>
    <x v="0"/>
    <n v="0"/>
    <n v="0"/>
    <n v="0"/>
    <n v="0"/>
    <n v="0"/>
    <x v="0"/>
  </r>
  <r>
    <s v="WYDEQ Permitted Sources"/>
    <n v="56023"/>
    <x v="0"/>
    <n v="20200202"/>
    <x v="0"/>
    <n v="0"/>
    <n v="0"/>
    <n v="0"/>
    <n v="0"/>
    <n v="0"/>
    <x v="0"/>
  </r>
  <r>
    <s v="WYDEQ Permitted Sources"/>
    <n v="56023"/>
    <x v="0"/>
    <n v="20200202"/>
    <x v="0"/>
    <n v="0"/>
    <n v="0"/>
    <n v="0"/>
    <n v="0"/>
    <n v="0"/>
    <x v="0"/>
  </r>
  <r>
    <s v="WYDEQ Permitted Sources"/>
    <n v="56023"/>
    <x v="0"/>
    <n v="20200253"/>
    <x v="0"/>
    <n v="7.125206349473566"/>
    <n v="5.2081504947423508E-2"/>
    <n v="0.99639244300303542"/>
    <n v="0"/>
    <n v="3.5352880532170623E-2"/>
    <x v="0"/>
  </r>
  <r>
    <s v="WYDEQ Permitted Sources"/>
    <n v="56023"/>
    <x v="0"/>
    <n v="20200253"/>
    <x v="0"/>
    <n v="13.359761905262935"/>
    <n v="1.4053739430257136E-2"/>
    <n v="5.4801584365166933"/>
    <n v="0"/>
    <n v="9.5396661753476292E-3"/>
    <x v="0"/>
  </r>
  <r>
    <s v="WYDEQ Permitted Sources"/>
    <n v="56023"/>
    <x v="0"/>
    <n v="20200202"/>
    <x v="0"/>
    <n v="0"/>
    <n v="0"/>
    <n v="0"/>
    <n v="0"/>
    <n v="0"/>
    <x v="0"/>
  </r>
  <r>
    <s v="WYDEQ Permitted Sources"/>
    <n v="56037"/>
    <x v="1"/>
    <n v="20200202"/>
    <x v="0"/>
    <n v="0"/>
    <n v="2.0682225690323479"/>
    <n v="0"/>
    <n v="0"/>
    <n v="0"/>
    <x v="0"/>
  </r>
  <r>
    <s v="WYDEQ Permitted Sources"/>
    <n v="56037"/>
    <x v="1"/>
    <n v="20200202"/>
    <x v="0"/>
    <n v="0"/>
    <n v="0"/>
    <n v="0"/>
    <n v="0"/>
    <n v="0"/>
    <x v="0"/>
  </r>
  <r>
    <s v="WYDEQ Permitted Sources"/>
    <n v="56037"/>
    <x v="1"/>
    <n v="20200254"/>
    <x v="0"/>
    <n v="17.813015873683913"/>
    <n v="3.974482414230986"/>
    <n v="6.4765508795197304"/>
    <n v="0"/>
    <n v="0.34821335779657564"/>
    <x v="0"/>
  </r>
  <r>
    <s v="WYDEQ Permitted Sources"/>
    <n v="56037"/>
    <x v="1"/>
    <n v="20200202"/>
    <x v="0"/>
    <n v="5.343904762105173"/>
    <n v="0"/>
    <n v="5.978354658018211"/>
    <n v="0"/>
    <n v="0"/>
    <x v="0"/>
  </r>
  <r>
    <s v="WYDEQ Permitted Sources"/>
    <n v="56037"/>
    <x v="1"/>
    <n v="20200202"/>
    <x v="0"/>
    <n v="0"/>
    <n v="0"/>
    <n v="0"/>
    <n v="0"/>
    <n v="0"/>
    <x v="0"/>
  </r>
  <r>
    <s v="WYDEQ Permitted Sources"/>
    <n v="56037"/>
    <x v="1"/>
    <n v="20200202"/>
    <x v="0"/>
    <n v="0"/>
    <n v="0"/>
    <n v="0"/>
    <n v="0"/>
    <n v="0"/>
    <x v="0"/>
  </r>
  <r>
    <s v="WYDEQ Permitted Sources"/>
    <n v="56037"/>
    <x v="1"/>
    <n v="20200202"/>
    <x v="0"/>
    <n v="0"/>
    <n v="0"/>
    <n v="9.9639244300303531"/>
    <n v="0"/>
    <n v="0"/>
    <x v="0"/>
  </r>
  <r>
    <s v="WYDEQ Permitted Sources"/>
    <n v="56037"/>
    <x v="1"/>
    <n v="20200202"/>
    <x v="0"/>
    <n v="0"/>
    <n v="0"/>
    <n v="65.761901238200323"/>
    <n v="0"/>
    <n v="0"/>
    <x v="0"/>
  </r>
  <r>
    <s v="WYDEQ Permitted Sources"/>
    <n v="56037"/>
    <x v="1"/>
    <n v="20200253"/>
    <x v="0"/>
    <n v="211.08423810315441"/>
    <n v="1.6170067250342919"/>
    <n v="29.891773290091059"/>
    <n v="0"/>
    <n v="1.0976227669988214"/>
    <x v="0"/>
  </r>
  <r>
    <s v="WYDEQ Permitted Sources"/>
    <n v="56037"/>
    <x v="1"/>
    <n v="20200253"/>
    <x v="0"/>
    <n v="35.180706350525732"/>
    <n v="0.24800716641630247"/>
    <n v="32.880950619100162"/>
    <n v="0"/>
    <n v="0.16834705015319348"/>
    <x v="0"/>
  </r>
  <r>
    <s v="WYDEQ Permitted Sources"/>
    <n v="56037"/>
    <x v="1"/>
    <n v="20200253"/>
    <x v="0"/>
    <n v="21.598281746841742"/>
    <n v="0.21907299700106714"/>
    <n v="40.353893941622928"/>
    <n v="0"/>
    <n v="0.14870656096865423"/>
    <x v="0"/>
  </r>
  <r>
    <s v="WYDEQ Permitted Sources"/>
    <n v="56037"/>
    <x v="1"/>
    <n v="20200254"/>
    <x v="0"/>
    <n v="6.6798809526314677"/>
    <n v="2.2113413764087828"/>
    <n v="29.393577068589547"/>
    <n v="0"/>
    <n v="0.19374059957006828"/>
    <x v="0"/>
  </r>
  <r>
    <s v="WYDEQ Permitted Sources"/>
    <n v="56037"/>
    <x v="1"/>
    <n v="20200202"/>
    <x v="0"/>
    <n v="0"/>
    <n v="0"/>
    <n v="0"/>
    <n v="0"/>
    <n v="0"/>
    <x v="0"/>
  </r>
  <r>
    <s v="WYDEQ Permitted Sources"/>
    <n v="56037"/>
    <x v="1"/>
    <n v="20200202"/>
    <x v="0"/>
    <n v="0"/>
    <n v="0.82728902761293932"/>
    <n v="0"/>
    <n v="0"/>
    <n v="0"/>
    <x v="0"/>
  </r>
  <r>
    <s v="WYDEQ Permitted Sources"/>
    <n v="56037"/>
    <x v="1"/>
    <n v="20200202"/>
    <x v="0"/>
    <n v="0"/>
    <n v="0"/>
    <n v="0"/>
    <n v="0"/>
    <n v="0"/>
    <x v="0"/>
  </r>
  <r>
    <s v="WYDEQ Permitted Sources"/>
    <n v="56037"/>
    <x v="1"/>
    <n v="20200202"/>
    <x v="0"/>
    <n v="0"/>
    <n v="2.8955115966452876E-2"/>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10341112845161742"/>
    <n v="0"/>
    <n v="0"/>
    <n v="0"/>
    <x v="0"/>
  </r>
  <r>
    <s v="WYDEQ Permitted Sources"/>
    <n v="56037"/>
    <x v="1"/>
    <n v="20200202"/>
    <x v="0"/>
    <n v="0"/>
    <n v="0"/>
    <n v="0"/>
    <n v="0"/>
    <n v="0"/>
    <x v="0"/>
  </r>
  <r>
    <s v="WYDEQ Permitted Sources"/>
    <n v="56037"/>
    <x v="1"/>
    <n v="20200202"/>
    <x v="0"/>
    <n v="0"/>
    <n v="0"/>
    <n v="0"/>
    <n v="0"/>
    <n v="0"/>
    <x v="0"/>
  </r>
  <r>
    <s v="WYDEQ Permitted Sources"/>
    <n v="56037"/>
    <x v="1"/>
    <n v="20200253"/>
    <x v="0"/>
    <n v="2.6719523810525865"/>
    <n v="3.5547693853003333E-2"/>
    <n v="2.9891773290091055"/>
    <n v="0"/>
    <n v="2.4129743855291055E-2"/>
    <x v="0"/>
  </r>
  <r>
    <s v="WYDEQ Permitted Sources"/>
    <n v="56037"/>
    <x v="1"/>
    <n v="20200253"/>
    <x v="0"/>
    <n v="3.562603174736783"/>
    <n v="4.9601433283260478E-2"/>
    <n v="5.978354658018211"/>
    <n v="0"/>
    <n v="3.3669410030638683E-2"/>
    <x v="0"/>
  </r>
  <r>
    <s v="WYDEQ Permitted Sources"/>
    <n v="56037"/>
    <x v="1"/>
    <n v="20200254"/>
    <x v="0"/>
    <n v="0.17813015873683913"/>
    <n v="0.19443985276917761"/>
    <n v="4.981962215015176E-2"/>
    <n v="0"/>
    <n v="1.7035313524044741E-2"/>
    <x v="0"/>
  </r>
  <r>
    <s v="WYDEQ Permitted Sources"/>
    <n v="56037"/>
    <x v="1"/>
    <n v="20200254"/>
    <x v="0"/>
    <n v="0.44532539684209788"/>
    <n v="0.19443985276917761"/>
    <n v="0.99639244300303542"/>
    <n v="0"/>
    <n v="1.7035313524044741E-2"/>
    <x v="0"/>
  </r>
  <r>
    <s v="WYDEQ Permitted Sources"/>
    <n v="56037"/>
    <x v="1"/>
    <n v="20200254"/>
    <x v="0"/>
    <n v="0.89065079368419575"/>
    <n v="0.33285466321503288"/>
    <n v="0.99639244300303542"/>
    <n v="0"/>
    <n v="2.9162146880144395E-2"/>
    <x v="0"/>
  </r>
  <r>
    <s v="WYDEQ Permitted Sources"/>
    <n v="56037"/>
    <x v="1"/>
    <n v="20200254"/>
    <x v="0"/>
    <n v="1.2023785714736643"/>
    <n v="0.34603702611463816"/>
    <n v="1.1458513094534908"/>
    <n v="0"/>
    <n v="3.0317083390249116E-2"/>
    <x v="0"/>
  </r>
  <r>
    <s v="WYDEQ Permitted Sources"/>
    <n v="56037"/>
    <x v="1"/>
    <n v="20200254"/>
    <x v="0"/>
    <n v="0.89065079368419575"/>
    <n v="0.31308111886562501"/>
    <n v="0.99639244300303542"/>
    <n v="0"/>
    <n v="2.7429742114987301E-2"/>
    <x v="0"/>
  </r>
  <r>
    <s v="WYDEQ Permitted Sources"/>
    <n v="56037"/>
    <x v="1"/>
    <n v="20200254"/>
    <x v="0"/>
    <n v="0.89065079368419575"/>
    <n v="0.34603702611463816"/>
    <n v="1.4945886645045527"/>
    <n v="0"/>
    <n v="3.0317083390249119E-2"/>
    <x v="0"/>
  </r>
  <r>
    <s v="WYDEQ Permitted Sources"/>
    <n v="56037"/>
    <x v="1"/>
    <n v="20200254"/>
    <x v="0"/>
    <n v="1.7813015873683915"/>
    <n v="0.55695483250832245"/>
    <n v="2.9891773290091055"/>
    <n v="0"/>
    <n v="4.8796067551924775E-2"/>
    <x v="0"/>
  </r>
  <r>
    <s v="WYDEQ Permitted Sources"/>
    <n v="56037"/>
    <x v="1"/>
    <n v="20200254"/>
    <x v="0"/>
    <n v="1.7813015873683915"/>
    <n v="0.56025042323322383"/>
    <n v="2.9891773290091055"/>
    <n v="0"/>
    <n v="4.9084801679450972E-2"/>
    <x v="0"/>
  </r>
  <r>
    <s v="WYDEQ Permitted Sources"/>
    <n v="56037"/>
    <x v="1"/>
    <n v="20200254"/>
    <x v="0"/>
    <n v="2.2266269842104891"/>
    <n v="0.66900491715496713"/>
    <n v="3.4873735505106231"/>
    <n v="0"/>
    <n v="5.8613027887814959E-2"/>
    <x v="0"/>
  </r>
  <r>
    <s v="WYDEQ Permitted Sources"/>
    <n v="56037"/>
    <x v="1"/>
    <n v="20200254"/>
    <x v="0"/>
    <n v="2.2266269842104891"/>
    <n v="0.66900491715496713"/>
    <n v="3.4873735505106231"/>
    <n v="0"/>
    <n v="5.8613027887814959E-2"/>
    <x v="0"/>
  </r>
  <r>
    <s v="WYDEQ Permitted Sources"/>
    <n v="56037"/>
    <x v="1"/>
    <n v="20200254"/>
    <x v="0"/>
    <n v="0.89065079368419575"/>
    <n v="0.13841481044585527"/>
    <n v="0.99639244300303542"/>
    <n v="0"/>
    <n v="1.2126833356099648E-2"/>
    <x v="0"/>
  </r>
  <r>
    <s v="WYDEQ Permitted Sources"/>
    <n v="56037"/>
    <x v="1"/>
    <n v="20200254"/>
    <x v="0"/>
    <n v="8.0158571431577599"/>
    <n v="1.2457332940126971"/>
    <n v="8.967531987027316"/>
    <n v="0"/>
    <n v="0.10914150020489682"/>
    <x v="0"/>
  </r>
  <r>
    <s v="WYDEQ Permitted Sources"/>
    <n v="56037"/>
    <x v="1"/>
    <n v="20200254"/>
    <x v="0"/>
    <n v="4.4532539684209782"/>
    <n v="0.69207405222927609"/>
    <n v="4.9819622150151766"/>
    <n v="0"/>
    <n v="6.0634166780498232E-2"/>
    <x v="0"/>
  </r>
  <r>
    <s v="WYDEQ Permitted Sources"/>
    <n v="56037"/>
    <x v="1"/>
    <n v="20200254"/>
    <x v="0"/>
    <n v="0.44532539684209788"/>
    <n v="0.14171040117075659"/>
    <n v="0.99639244300303542"/>
    <n v="0"/>
    <n v="1.2415567483625831E-2"/>
    <x v="0"/>
  </r>
  <r>
    <s v="WYDEQ Permitted Sources"/>
    <n v="56037"/>
    <x v="1"/>
    <n v="20200254"/>
    <x v="0"/>
    <n v="21.375619048420692"/>
    <n v="6.9207405222927614"/>
    <n v="35.870127948109271"/>
    <n v="0"/>
    <n v="0.60634166780498233"/>
    <x v="0"/>
  </r>
  <r>
    <s v="WYDEQ Permitted Sources"/>
    <n v="56037"/>
    <x v="1"/>
    <n v="20200254"/>
    <x v="0"/>
    <n v="1.3359761905262932"/>
    <n v="0.18784867131937494"/>
    <n v="1.4945886645045527"/>
    <n v="0"/>
    <n v="1.6457845268992379E-2"/>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4"/>
    <x v="0"/>
    <n v="4.0079285715788808"/>
    <n v="1.3676701508340461"/>
    <n v="4.4837659935136589"/>
    <n v="0"/>
    <n v="0.1198246629233656"/>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3"/>
    <x v="0"/>
    <n v="1.7813015873683915"/>
    <n v="1.405373943025714E-2"/>
    <n v="0.49819622150151771"/>
    <n v="0"/>
    <n v="9.5396661753476292E-3"/>
    <x v="0"/>
  </r>
  <r>
    <s v="WYDEQ Permitted Sources"/>
    <n v="56037"/>
    <x v="1"/>
    <n v="20200253"/>
    <x v="0"/>
    <n v="1.7813015873683915"/>
    <n v="2.7280788305793262E-2"/>
    <n v="1.9927848860060708"/>
    <n v="0"/>
    <n v="1.8518175516851278E-2"/>
    <x v="0"/>
  </r>
  <r>
    <s v="WYDEQ Permitted Sources"/>
    <n v="56037"/>
    <x v="1"/>
    <n v="20200253"/>
    <x v="0"/>
    <n v="1.7813015873683915"/>
    <n v="1.405373943025714E-2"/>
    <n v="0.49819622150151771"/>
    <n v="0"/>
    <n v="9.5396661753476292E-3"/>
    <x v="0"/>
  </r>
  <r>
    <s v="WYDEQ Permitted Sources"/>
    <n v="56037"/>
    <x v="1"/>
    <n v="20200254"/>
    <x v="0"/>
    <n v="12.469111111578737"/>
    <n v="5.5365924178342079"/>
    <n v="5.978354658018211"/>
    <n v="0"/>
    <n v="0.48507333424398574"/>
    <x v="0"/>
  </r>
  <r>
    <s v="WYDEQ Permitted Sources"/>
    <n v="56037"/>
    <x v="1"/>
    <n v="20200254"/>
    <x v="0"/>
    <n v="24.938222223157474"/>
    <n v="11.883900153994142"/>
    <n v="11.956709316036422"/>
    <n v="0"/>
    <n v="1.0411752638594127"/>
    <x v="0"/>
  </r>
  <r>
    <s v="WYDEQ Permitted Sources"/>
    <n v="56037"/>
    <x v="1"/>
    <n v="20200254"/>
    <x v="0"/>
    <n v="16.477039683157621"/>
    <n v="5.5365924178342105"/>
    <n v="36.86652039111231"/>
    <n v="0"/>
    <n v="0.48507333424398608"/>
    <x v="0"/>
  </r>
  <r>
    <s v="WYDEQ Permitted Sources"/>
    <n v="56037"/>
    <x v="1"/>
    <n v="20200202"/>
    <x v="0"/>
    <n v="0"/>
    <n v="1.8614003121291134"/>
    <n v="0"/>
    <n v="0"/>
    <n v="0"/>
    <x v="0"/>
  </r>
  <r>
    <s v="WYDEQ Permitted Sources"/>
    <n v="56037"/>
    <x v="1"/>
    <n v="20200202"/>
    <x v="0"/>
    <n v="0"/>
    <n v="0"/>
    <n v="0"/>
    <n v="0"/>
    <n v="0"/>
    <x v="0"/>
  </r>
  <r>
    <s v="WYDEQ Permitted Sources"/>
    <n v="56037"/>
    <x v="1"/>
    <n v="20200202"/>
    <x v="0"/>
    <n v="0"/>
    <n v="0"/>
    <n v="0"/>
    <n v="0"/>
    <n v="0"/>
    <x v="0"/>
  </r>
  <r>
    <s v="WYDEQ Permitted Sources"/>
    <n v="56037"/>
    <x v="1"/>
    <n v="20200253"/>
    <x v="0"/>
    <n v="10.999537301999815"/>
    <n v="8.4322436581542815E-2"/>
    <n v="1.7935063974054639"/>
    <n v="0"/>
    <n v="5.7237997052085779E-2"/>
    <x v="0"/>
  </r>
  <r>
    <s v="WYDEQ Permitted Sources"/>
    <n v="56037"/>
    <x v="1"/>
    <n v="20200254"/>
    <x v="0"/>
    <n v="6.9916087304209364"/>
    <n v="1.3182362899605262"/>
    <n v="1.1956709316036425"/>
    <n v="0"/>
    <n v="0.11549365101047285"/>
    <x v="0"/>
  </r>
  <r>
    <s v="WYDEQ Permitted Sources"/>
    <n v="56037"/>
    <x v="1"/>
    <n v="20200253"/>
    <x v="0"/>
    <n v="207.52163492841763"/>
    <n v="1.5872458650643348"/>
    <n v="29.891773290091059"/>
    <n v="0"/>
    <n v="1.0774211209804379"/>
    <x v="0"/>
  </r>
  <r>
    <s v="WYDEQ Permitted Sources"/>
    <n v="56037"/>
    <x v="1"/>
    <n v="20200254"/>
    <x v="0"/>
    <n v="25.828873016841673"/>
    <n v="4.3534753475946362"/>
    <n v="31.884558176097133"/>
    <n v="0"/>
    <n v="0.38141778246208641"/>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3"/>
    <x v="0"/>
    <n v="44.131746827051899"/>
    <n v="0.90174504009810375"/>
    <n v="43.193612404181572"/>
    <n v="0"/>
    <n v="0.15768507031015788"/>
    <x v="0"/>
  </r>
  <r>
    <s v="WYDEQ Permitted Sources"/>
    <n v="56037"/>
    <x v="1"/>
    <n v="20200253"/>
    <x v="0"/>
    <n v="39.455830160209864"/>
    <n v="0.45500896518711653"/>
    <n v="2.4411614853574366"/>
    <n v="0"/>
    <n v="0.1256991307810511"/>
    <x v="0"/>
  </r>
  <r>
    <s v="WYDEQ Permitted Sources"/>
    <n v="56037"/>
    <x v="1"/>
    <n v="20200253"/>
    <x v="0"/>
    <n v="14.134628095768186"/>
    <n v="0.10829646266845205"/>
    <n v="15.095345511495985"/>
    <n v="0"/>
    <n v="7.3511545233561126E-2"/>
    <x v="0"/>
  </r>
  <r>
    <s v="WYDEQ Permitted Sources"/>
    <n v="56037"/>
    <x v="1"/>
    <n v="20200254"/>
    <x v="0"/>
    <n v="4.0079285715788808"/>
    <n v="1.3182362899605264"/>
    <n v="8.9675319870273178"/>
    <n v="0"/>
    <n v="0.11549365101047286"/>
    <x v="0"/>
  </r>
  <r>
    <s v="WYDEQ Permitted Sources"/>
    <n v="56037"/>
    <x v="1"/>
    <n v="20200254"/>
    <x v="0"/>
    <n v="22.26626984210489"/>
    <n v="4.1364451380646958"/>
    <n v="2.4909811075075883"/>
    <n v="0"/>
    <n v="0.43310119128927305"/>
    <x v="0"/>
  </r>
  <r>
    <s v="WYDEQ Permitted Sources"/>
    <n v="56037"/>
    <x v="1"/>
    <n v="20200254"/>
    <x v="0"/>
    <n v="0.80158571431577619"/>
    <n v="4.3238150310705254"/>
    <n v="8.8180731205768623"/>
    <n v="0"/>
    <n v="0.378819175314351"/>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433.74693652420336"/>
    <n v="0"/>
    <n v="26.902595961081957"/>
    <n v="0"/>
    <n v="0"/>
    <x v="0"/>
  </r>
  <r>
    <s v="WYDEQ Permitted Sources"/>
    <n v="56037"/>
    <x v="1"/>
    <n v="20200202"/>
    <x v="0"/>
    <n v="0"/>
    <n v="0"/>
    <n v="0"/>
    <n v="0"/>
    <n v="0"/>
    <x v="0"/>
  </r>
  <r>
    <s v="WYDEQ Permitted Sources"/>
    <n v="56037"/>
    <x v="1"/>
    <n v="20200202"/>
    <x v="0"/>
    <n v="0"/>
    <n v="0"/>
    <n v="0"/>
    <n v="0"/>
    <n v="0"/>
    <x v="0"/>
  </r>
  <r>
    <s v="WYDEQ Permitted Sources"/>
    <n v="56037"/>
    <x v="1"/>
    <n v="20200202"/>
    <x v="0"/>
    <n v="0"/>
    <n v="4.7569119087743994"/>
    <n v="0"/>
    <n v="0"/>
    <n v="0"/>
    <x v="0"/>
  </r>
  <r>
    <s v="WYDEQ Permitted Sources"/>
    <n v="56037"/>
    <x v="1"/>
    <n v="20200202"/>
    <x v="0"/>
    <n v="0"/>
    <n v="0"/>
    <n v="0"/>
    <n v="0"/>
    <n v="0"/>
    <x v="0"/>
  </r>
  <r>
    <s v="WYDEQ Permitted Sources"/>
    <n v="56037"/>
    <x v="1"/>
    <n v="20200202"/>
    <x v="0"/>
    <n v="0"/>
    <n v="0"/>
    <n v="0"/>
    <n v="0"/>
    <n v="0"/>
    <x v="0"/>
  </r>
  <r>
    <s v="WYDEQ Permitted Sources"/>
    <n v="56037"/>
    <x v="1"/>
    <n v="20200253"/>
    <x v="0"/>
    <n v="57.001650795788528"/>
    <n v="0.35961039130363848"/>
    <n v="19.927848860060706"/>
    <n v="0"/>
    <n v="0.24410322272213053"/>
    <x v="0"/>
  </r>
  <r>
    <s v="WYDEQ Permitted Sources"/>
    <n v="56037"/>
    <x v="1"/>
    <n v="20200253"/>
    <x v="0"/>
    <n v="5.343904762105173"/>
    <n v="0.41364451380646966"/>
    <n v="9.9639244300303531"/>
    <n v="0"/>
    <n v="2.5252057522979009E-2"/>
    <x v="0"/>
  </r>
  <r>
    <s v="WYDEQ Permitted Sources"/>
    <n v="56037"/>
    <x v="1"/>
    <n v="20200253"/>
    <x v="0"/>
    <n v="9.7080936511577338"/>
    <n v="7.4402149924890748E-2"/>
    <n v="1.3949494202042496"/>
    <n v="0"/>
    <n v="5.0504115045958038E-2"/>
    <x v="0"/>
  </r>
  <r>
    <s v="WYDEQ Permitted Sources"/>
    <n v="56037"/>
    <x v="1"/>
    <n v="20200253"/>
    <x v="0"/>
    <n v="33.221274604420501"/>
    <n v="0.15541782428754952"/>
    <n v="2.092424130306374"/>
    <n v="0"/>
    <n v="0.10549748476266788"/>
    <x v="0"/>
  </r>
  <r>
    <s v="WYDEQ Permitted Sources"/>
    <n v="56037"/>
    <x v="1"/>
    <n v="20200253"/>
    <x v="0"/>
    <n v="24.938222223157474"/>
    <n v="0.11656336821566209"/>
    <n v="1.5444082866547046"/>
    <n v="0"/>
    <n v="7.91231135720009E-2"/>
    <x v="0"/>
  </r>
  <r>
    <s v="WYDEQ Permitted Sources"/>
    <n v="56037"/>
    <x v="1"/>
    <n v="20200253"/>
    <x v="0"/>
    <n v="53.082787303578066"/>
    <n v="0.27942140749570077"/>
    <n v="51.961865902608288"/>
    <n v="0"/>
    <n v="0.18967100983926463"/>
    <x v="0"/>
  </r>
  <r>
    <s v="WYDEQ Permitted Sources"/>
    <n v="56037"/>
    <x v="1"/>
    <n v="20200253"/>
    <x v="0"/>
    <n v="80.069506352209189"/>
    <n v="0.42161218290771396"/>
    <n v="78.416085264338875"/>
    <n v="0"/>
    <n v="0.28618998526042883"/>
    <x v="0"/>
  </r>
  <r>
    <s v="WYDEQ Permitted Sources"/>
    <n v="56037"/>
    <x v="1"/>
    <n v="20200253"/>
    <x v="0"/>
    <n v="23.201453175473297"/>
    <n v="0.12235020209870918"/>
    <n v="1.5942279088048563"/>
    <n v="0"/>
    <n v="8.3051211408908768E-2"/>
    <x v="0"/>
  </r>
  <r>
    <s v="WYDEQ Permitted Sources"/>
    <n v="56037"/>
    <x v="1"/>
    <n v="20200254"/>
    <x v="0"/>
    <n v="1.7813015873683915"/>
    <n v="0.18125748986957232"/>
    <n v="2.9891773290091055"/>
    <n v="0"/>
    <n v="1.5880377013940017E-2"/>
    <x v="0"/>
  </r>
  <r>
    <s v="WYDEQ Permitted Sources"/>
    <n v="56037"/>
    <x v="1"/>
    <n v="20200254"/>
    <x v="0"/>
    <n v="1.7813015873683915"/>
    <n v="0.23398694146799337"/>
    <n v="2.9891773290091055"/>
    <n v="0"/>
    <n v="2.0500123054358929E-2"/>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2.0682225690323479"/>
    <n v="0"/>
    <n v="0"/>
    <n v="0"/>
    <x v="0"/>
  </r>
  <r>
    <s v="WYDEQ Permitted Sources"/>
    <n v="56037"/>
    <x v="1"/>
    <n v="20200254"/>
    <x v="0"/>
    <n v="6.2345555557893686"/>
    <n v="2.0682225690323479"/>
    <n v="13.949494202042493"/>
    <n v="0"/>
    <n v="0.18276870272407322"/>
    <x v="0"/>
  </r>
  <r>
    <s v="WYDEQ Permitted Sources"/>
    <n v="56037"/>
    <x v="1"/>
    <n v="20200202"/>
    <x v="0"/>
    <n v="0"/>
    <n v="0.62046677070970424"/>
    <n v="0"/>
    <n v="0"/>
    <n v="0"/>
    <x v="0"/>
  </r>
  <r>
    <s v="WYDEQ Permitted Sources"/>
    <n v="56037"/>
    <x v="1"/>
    <n v="20200202"/>
    <x v="0"/>
    <n v="0"/>
    <n v="0"/>
    <n v="0"/>
    <n v="0"/>
    <n v="0"/>
    <x v="0"/>
  </r>
  <r>
    <s v="WYDEQ Permitted Sources"/>
    <n v="56037"/>
    <x v="1"/>
    <n v="20200202"/>
    <x v="0"/>
    <n v="0"/>
    <n v="0"/>
    <n v="0"/>
    <n v="0"/>
    <n v="0"/>
    <x v="0"/>
  </r>
  <r>
    <s v="WYDEQ Permitted Sources"/>
    <n v="56037"/>
    <x v="1"/>
    <n v="20200253"/>
    <x v="0"/>
    <n v="8.4611825399998555"/>
    <n v="0.14467084707617636"/>
    <n v="1.9927848860060708"/>
    <n v="0"/>
    <n v="9.8202445922696169E-2"/>
    <x v="0"/>
  </r>
  <r>
    <s v="WYDEQ Permitted Sources"/>
    <n v="56037"/>
    <x v="1"/>
    <n v="20200254"/>
    <x v="0"/>
    <n v="7.5705317463156616"/>
    <n v="2.6035166726720393"/>
    <n v="8.4693357655257984"/>
    <n v="0"/>
    <n v="0.22809996074568381"/>
    <x v="0"/>
  </r>
  <r>
    <s v="WYDEQ Permitted Sources"/>
    <n v="56037"/>
    <x v="1"/>
    <n v="20200254"/>
    <x v="0"/>
    <n v="1.3359761905262932"/>
    <n v="0.82728902761293932"/>
    <n v="2.9891773290091055"/>
    <n v="0"/>
    <n v="4.18664484912964E-2"/>
    <x v="0"/>
  </r>
  <r>
    <s v="WYDEQ Permitted Sources"/>
    <n v="56037"/>
    <x v="1"/>
    <n v="20200254"/>
    <x v="0"/>
    <n v="3.1172777778946843"/>
    <n v="1.0183375339945064"/>
    <n v="2.9891773290091055"/>
    <n v="0"/>
    <n v="8.9218845405590261E-2"/>
    <x v="0"/>
  </r>
  <r>
    <s v="WYDEQ Permitted Sources"/>
    <n v="56037"/>
    <x v="1"/>
    <n v="20200254"/>
    <x v="0"/>
    <n v="3.1172777778946843"/>
    <n v="0.87333154209884822"/>
    <n v="5.4801584365166933"/>
    <n v="0"/>
    <n v="7.6514543794438228E-2"/>
    <x v="0"/>
  </r>
  <r>
    <s v="WYDEQ Permitted Sources"/>
    <n v="56037"/>
    <x v="1"/>
    <n v="20200254"/>
    <x v="0"/>
    <n v="3.2063428572631048"/>
    <n v="0.74456012485164536"/>
    <n v="5.3805191922163909"/>
    <n v="0"/>
    <n v="4.7063662786767706E-2"/>
    <x v="0"/>
  </r>
  <r>
    <s v="WYDEQ Permitted Sources"/>
    <n v="56037"/>
    <x v="1"/>
    <n v="20200202"/>
    <x v="0"/>
    <n v="0"/>
    <n v="0"/>
    <n v="0"/>
    <n v="0"/>
    <n v="0"/>
    <x v="0"/>
  </r>
  <r>
    <s v="WYDEQ Permitted Sources"/>
    <n v="56037"/>
    <x v="1"/>
    <n v="20200202"/>
    <x v="0"/>
    <n v="0"/>
    <n v="0"/>
    <n v="0"/>
    <n v="0"/>
    <n v="0"/>
    <x v="0"/>
  </r>
  <r>
    <s v="WYDEQ Permitted Sources"/>
    <n v="56037"/>
    <x v="1"/>
    <n v="20200254"/>
    <x v="0"/>
    <n v="3.1172777778946843"/>
    <n v="1.6477953624506572"/>
    <n v="0.49819622150151771"/>
    <n v="0"/>
    <n v="0.14436706376309102"/>
    <x v="0"/>
  </r>
  <r>
    <s v="WYDEQ Permitted Sources"/>
    <n v="56037"/>
    <x v="1"/>
    <n v="20200253"/>
    <x v="0"/>
    <n v="15.096530952947116"/>
    <n v="9.5069413792915933E-2"/>
    <n v="2.092424130306374"/>
    <n v="0"/>
    <n v="6.45330358920575E-2"/>
    <x v="0"/>
  </r>
  <r>
    <s v="WYDEQ Permitted Sources"/>
    <n v="56037"/>
    <x v="1"/>
    <n v="20200253"/>
    <x v="0"/>
    <n v="24.492896826315381"/>
    <n v="0.18765875592166881"/>
    <n v="3.4873735505106231"/>
    <n v="0"/>
    <n v="0.12738260128258305"/>
    <x v="0"/>
  </r>
  <r>
    <s v="WYDEQ Permitted Sources"/>
    <n v="56037"/>
    <x v="1"/>
    <n v="20200254"/>
    <x v="0"/>
    <n v="124.78017619515583"/>
    <n v="15.818835479526319"/>
    <n v="37.862912834115328"/>
    <n v="0"/>
    <n v="1.3859238121256741"/>
    <x v="0"/>
  </r>
  <r>
    <s v="WYDEQ Permitted Sources"/>
    <n v="56037"/>
    <x v="1"/>
    <n v="20200202"/>
    <x v="0"/>
    <n v="0"/>
    <n v="0"/>
    <n v="0"/>
    <n v="0"/>
    <n v="0"/>
    <x v="0"/>
  </r>
  <r>
    <s v="WYDEQ Permitted Sources"/>
    <n v="56037"/>
    <x v="1"/>
    <n v="20200202"/>
    <x v="0"/>
    <n v="0"/>
    <n v="0"/>
    <n v="0"/>
    <n v="0"/>
    <n v="0"/>
    <x v="0"/>
  </r>
  <r>
    <s v="WYDEQ Permitted Sources"/>
    <n v="56037"/>
    <x v="1"/>
    <n v="20200254"/>
    <x v="0"/>
    <n v="0.44532539684209788"/>
    <n v="0.22410016929328949"/>
    <n v="0.49819622150151771"/>
    <n v="0"/>
    <n v="1.9633920671780384E-2"/>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4"/>
    <x v="0"/>
    <n v="4.4532539684209782"/>
    <n v="0.64264019135575645"/>
    <n v="4.9819622150151766"/>
    <n v="0"/>
    <n v="5.6303154867605509E-2"/>
    <x v="0"/>
  </r>
  <r>
    <s v="WYDEQ Permitted Sources"/>
    <n v="56037"/>
    <x v="1"/>
    <n v="20200254"/>
    <x v="0"/>
    <n v="1.3359761905262932"/>
    <n v="0.43501797568697365"/>
    <n v="1.4945886645045527"/>
    <n v="0"/>
    <n v="3.8112904833456036E-2"/>
    <x v="0"/>
  </r>
  <r>
    <s v="WYDEQ Permitted Sources"/>
    <n v="56037"/>
    <x v="1"/>
    <n v="20200202"/>
    <x v="0"/>
    <n v="0"/>
    <n v="20.061758919613773"/>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20682225690323483"/>
    <n v="0"/>
    <n v="0"/>
    <n v="0"/>
    <x v="0"/>
  </r>
  <r>
    <s v="WYDEQ Permitted Sources"/>
    <n v="56037"/>
    <x v="1"/>
    <n v="20200202"/>
    <x v="0"/>
    <n v="0"/>
    <n v="0"/>
    <n v="0"/>
    <n v="0"/>
    <n v="0"/>
    <x v="0"/>
  </r>
  <r>
    <s v="WYDEQ Permitted Sources"/>
    <n v="56037"/>
    <x v="1"/>
    <n v="20200202"/>
    <x v="0"/>
    <n v="0"/>
    <n v="4.2812207178969599"/>
    <n v="0"/>
    <n v="0"/>
    <n v="0"/>
    <x v="0"/>
  </r>
  <r>
    <s v="WYDEQ Permitted Sources"/>
    <n v="56037"/>
    <x v="1"/>
    <n v="20200202"/>
    <x v="0"/>
    <n v="0"/>
    <n v="0"/>
    <n v="0"/>
    <n v="0"/>
    <n v="0"/>
    <x v="0"/>
  </r>
  <r>
    <s v="WYDEQ Permitted Sources"/>
    <n v="56037"/>
    <x v="1"/>
    <n v="20200202"/>
    <x v="0"/>
    <n v="2.4047571429473287"/>
    <n v="8.2728902761293924E-2"/>
    <n v="0.19927848860060704"/>
    <n v="0"/>
    <n v="0"/>
    <x v="0"/>
  </r>
  <r>
    <s v="WYDEQ Permitted Sources"/>
    <n v="56037"/>
    <x v="1"/>
    <n v="20200202"/>
    <x v="0"/>
    <n v="0"/>
    <n v="0"/>
    <n v="0"/>
    <n v="0"/>
    <n v="0"/>
    <x v="0"/>
  </r>
  <r>
    <s v="WYDEQ Permitted Sources"/>
    <n v="56037"/>
    <x v="1"/>
    <n v="20200202"/>
    <x v="0"/>
    <n v="0"/>
    <n v="0"/>
    <n v="0"/>
    <n v="0"/>
    <n v="0"/>
    <x v="0"/>
  </r>
  <r>
    <s v="WYDEQ Permitted Sources"/>
    <n v="56037"/>
    <x v="1"/>
    <n v="20200253"/>
    <x v="0"/>
    <n v="1.7813015873683915"/>
    <n v="1.405373943025714E-2"/>
    <n v="0.49819622150151771"/>
    <n v="0"/>
    <n v="9.5396661753476292E-3"/>
    <x v="0"/>
  </r>
  <r>
    <s v="WYDEQ Permitted Sources"/>
    <n v="56037"/>
    <x v="1"/>
    <n v="20200253"/>
    <x v="0"/>
    <n v="3.1172777778946843"/>
    <n v="1.4053739430257133E-2"/>
    <n v="0.99639244300303542"/>
    <n v="0"/>
    <n v="9.5396661753476258E-3"/>
    <x v="0"/>
  </r>
  <r>
    <s v="WYDEQ Permitted Sources"/>
    <n v="56037"/>
    <x v="1"/>
    <n v="20200253"/>
    <x v="0"/>
    <n v="8.1049222225261808"/>
    <n v="6.2001791604075589E-2"/>
    <n v="1.1458513094534908"/>
    <n v="0"/>
    <n v="4.208676253829835E-2"/>
    <x v="0"/>
  </r>
  <r>
    <s v="WYDEQ Permitted Sources"/>
    <n v="56037"/>
    <x v="1"/>
    <n v="20200253"/>
    <x v="0"/>
    <n v="8.1049222225261808"/>
    <n v="6.2001791604075589E-2"/>
    <n v="1.1458513094534908"/>
    <n v="0"/>
    <n v="4.208676253829835E-2"/>
    <x v="0"/>
  </r>
  <r>
    <s v="WYDEQ Permitted Sources"/>
    <n v="56037"/>
    <x v="1"/>
    <n v="20200253"/>
    <x v="0"/>
    <n v="6.8134785716840964"/>
    <n v="5.2081504947423495E-2"/>
    <n v="0.94657282085288363"/>
    <n v="0"/>
    <n v="3.5352880532170616E-2"/>
    <x v="0"/>
  </r>
  <r>
    <s v="WYDEQ Permitted Sources"/>
    <n v="56037"/>
    <x v="1"/>
    <n v="20200253"/>
    <x v="0"/>
    <n v="6.8134785716840964"/>
    <n v="5.2081504947423495E-2"/>
    <n v="0.94657282085288363"/>
    <n v="0"/>
    <n v="3.5352880532170616E-2"/>
    <x v="0"/>
  </r>
  <r>
    <s v="WYDEQ Permitted Sources"/>
    <n v="56037"/>
    <x v="1"/>
    <n v="20200253"/>
    <x v="0"/>
    <n v="38.832374604630935"/>
    <n v="0.29760859969956299"/>
    <n v="5.5299780586668463"/>
    <n v="0"/>
    <n v="0.20201646018383215"/>
    <x v="0"/>
  </r>
  <r>
    <s v="WYDEQ Permitted Sources"/>
    <n v="56037"/>
    <x v="1"/>
    <n v="20200253"/>
    <x v="0"/>
    <n v="28.05550000105216"/>
    <n v="0.40342499070385185"/>
    <n v="6.4765508795197304"/>
    <n v="0"/>
    <n v="0.27384453491586136"/>
    <x v="0"/>
  </r>
  <r>
    <s v="WYDEQ Permitted Sources"/>
    <n v="56037"/>
    <x v="1"/>
    <n v="20200254"/>
    <x v="0"/>
    <n v="49.431119049472869"/>
    <n v="16.609777253502628"/>
    <n v="110.59956117333694"/>
    <n v="0"/>
    <n v="1.455220002731958"/>
    <x v="0"/>
  </r>
  <r>
    <s v="WYDEQ Permitted Sources"/>
    <n v="56037"/>
    <x v="1"/>
    <n v="20200254"/>
    <x v="0"/>
    <n v="9.7971587305261512"/>
    <n v="3.2955907249013148"/>
    <n v="21.920633746066773"/>
    <n v="0"/>
    <n v="0.28873412752618205"/>
    <x v="0"/>
  </r>
  <r>
    <s v="WYDEQ Permitted Sources"/>
    <n v="56037"/>
    <x v="1"/>
    <n v="20200254"/>
    <x v="0"/>
    <n v="16.209844445052362"/>
    <n v="3.7641650756388736"/>
    <n v="27.201513693982864"/>
    <n v="0"/>
    <n v="0.21655059564463658"/>
    <x v="0"/>
  </r>
  <r>
    <s v="WYDEQ Permitted Sources"/>
    <n v="56037"/>
    <x v="1"/>
    <n v="20200254"/>
    <x v="0"/>
    <n v="26.98671904863113"/>
    <n v="4.5314372467393085"/>
    <n v="37.763273589815043"/>
    <n v="0"/>
    <n v="0.39700942534850037"/>
    <x v="0"/>
  </r>
  <r>
    <s v="WYDEQ Permitted Sources"/>
    <n v="56037"/>
    <x v="1"/>
    <n v="20200254"/>
    <x v="0"/>
    <n v="2.2266269842104891"/>
    <n v="0.66900491715496713"/>
    <n v="2.4909811075075883"/>
    <n v="0"/>
    <n v="5.8613027887814959E-2"/>
    <x v="0"/>
  </r>
  <r>
    <s v="WYDEQ Permitted Sources"/>
    <n v="56037"/>
    <x v="1"/>
    <n v="20200202"/>
    <x v="0"/>
    <n v="0"/>
    <n v="0"/>
    <n v="0"/>
    <n v="0"/>
    <n v="0"/>
    <x v="0"/>
  </r>
  <r>
    <s v="WYDEQ Permitted Sources"/>
    <n v="56037"/>
    <x v="1"/>
    <n v="20200202"/>
    <x v="0"/>
    <n v="0"/>
    <n v="0"/>
    <n v="0"/>
    <n v="0"/>
    <n v="0"/>
    <x v="0"/>
  </r>
  <r>
    <s v="WYDEQ Permitted Sources"/>
    <n v="56037"/>
    <x v="1"/>
    <n v="20200202"/>
    <x v="0"/>
    <n v="3.8297984128420421"/>
    <n v="0"/>
    <n v="10.960316873033387"/>
    <n v="0"/>
    <n v="0"/>
    <x v="0"/>
  </r>
  <r>
    <s v="WYDEQ Permitted Sources"/>
    <n v="56037"/>
    <x v="1"/>
    <n v="20200202"/>
    <x v="0"/>
    <n v="19.148992064210205"/>
    <n v="5.9978454501938092"/>
    <n v="38.361109055616858"/>
    <n v="0"/>
    <n v="0"/>
    <x v="0"/>
  </r>
  <r>
    <s v="WYDEQ Permitted Sources"/>
    <n v="56037"/>
    <x v="1"/>
    <n v="20200254"/>
    <x v="0"/>
    <n v="2.2266269842104891"/>
    <n v="2.6298813984712499"/>
    <n v="23.415222410571332"/>
    <n v="0"/>
    <n v="0.2304098337658933"/>
    <x v="0"/>
  </r>
  <r>
    <s v="WYDEQ Permitted Sources"/>
    <n v="56037"/>
    <x v="1"/>
    <n v="20200254"/>
    <x v="0"/>
    <n v="3.6516682541052021"/>
    <n v="3.5790115272428289"/>
    <n v="25.657105407328157"/>
    <n v="0"/>
    <n v="0.31356526249343381"/>
    <x v="0"/>
  </r>
  <r>
    <s v="WYDEQ Permitted Sources"/>
    <n v="56037"/>
    <x v="1"/>
    <n v="20200254"/>
    <x v="0"/>
    <n v="16.031714286315523"/>
    <n v="3.6284453881163485"/>
    <n v="36.368324169610787"/>
    <n v="0"/>
    <n v="0.31789627440632656"/>
    <x v="0"/>
  </r>
  <r>
    <s v="WYDEQ Permitted Sources"/>
    <n v="56037"/>
    <x v="1"/>
    <n v="20200254"/>
    <x v="0"/>
    <n v="5.5665674605262225"/>
    <n v="1.8653043502941447"/>
    <n v="6.2274527687689698"/>
    <n v="0"/>
    <n v="0.16342351617981907"/>
    <x v="0"/>
  </r>
  <r>
    <s v="WYDEQ Permitted Sources"/>
    <n v="56037"/>
    <x v="1"/>
    <n v="20200254"/>
    <x v="0"/>
    <n v="0.44532539684209788"/>
    <n v="0.19773544349407887"/>
    <n v="1.4945886645045527"/>
    <n v="0"/>
    <n v="1.7324047651570924E-2"/>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54"/>
    <x v="0"/>
    <n v="8.3721174606314381"/>
    <n v="1.8784867131937493"/>
    <n v="4.9819622150151766"/>
    <n v="0"/>
    <n v="0.16457845268992377"/>
    <x v="0"/>
  </r>
  <r>
    <s v="WYDEQ Permitted Sources"/>
    <n v="56041"/>
    <x v="2"/>
    <n v="20200202"/>
    <x v="0"/>
    <n v="0"/>
    <n v="0"/>
    <n v="0"/>
    <n v="0"/>
    <n v="0"/>
    <x v="0"/>
  </r>
  <r>
    <s v="WYDEQ Permitted Sources"/>
    <n v="56041"/>
    <x v="2"/>
    <n v="20200202"/>
    <x v="0"/>
    <n v="0"/>
    <n v="0.41364451380646966"/>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53"/>
    <x v="0"/>
    <n v="8.9065079368419564"/>
    <n v="6.7788625487122653E-2"/>
    <n v="1.4945886645045527"/>
    <n v="0"/>
    <n v="4.6014860375206204E-2"/>
    <x v="0"/>
  </r>
  <r>
    <s v="WYDEQ Permitted Sources"/>
    <n v="56041"/>
    <x v="2"/>
    <n v="20200254"/>
    <x v="0"/>
    <n v="6.2345555557893686"/>
    <n v="2.0682225690323479"/>
    <n v="0"/>
    <n v="0"/>
    <n v="0.18334617097912562"/>
    <x v="0"/>
  </r>
  <r>
    <s v="WYDEQ Permitted Sources"/>
    <n v="56041"/>
    <x v="2"/>
    <n v="20200254"/>
    <x v="0"/>
    <n v="15.630921429157633"/>
    <n v="4.3501797568697365"/>
    <n v="37.862912834115328"/>
    <n v="0"/>
    <n v="0.38112904833456041"/>
    <x v="0"/>
  </r>
  <r>
    <s v="WYDEQ Permitted Sources"/>
    <n v="56041"/>
    <x v="2"/>
    <n v="20200202"/>
    <x v="0"/>
    <n v="0"/>
    <n v="0"/>
    <n v="0"/>
    <n v="0"/>
    <n v="0"/>
    <x v="0"/>
  </r>
  <r>
    <s v="WYDEQ Permitted Sources"/>
    <n v="56041"/>
    <x v="2"/>
    <n v="20200253"/>
    <x v="0"/>
    <n v="27.164849207367965"/>
    <n v="0.20667263868025193"/>
    <n v="1.9927848860060708"/>
    <n v="0"/>
    <n v="0.14028920846099452"/>
    <x v="0"/>
  </r>
  <r>
    <s v="WYDEQ Permitted Sources"/>
    <n v="56041"/>
    <x v="2"/>
    <n v="20200253"/>
    <x v="0"/>
    <n v="27.209381747052181"/>
    <n v="0.20667263868025199"/>
    <n v="2.092424130306374"/>
    <n v="0"/>
    <n v="0.14028920846099455"/>
    <x v="0"/>
  </r>
  <r>
    <s v="WYDEQ Permitted Sources"/>
    <n v="56041"/>
    <x v="2"/>
    <n v="20200253"/>
    <x v="0"/>
    <n v="27.164849207367965"/>
    <n v="0.20667263868025193"/>
    <n v="1.9927848860060708"/>
    <n v="0"/>
    <n v="0.14028920846099452"/>
    <x v="0"/>
  </r>
  <r>
    <s v="WYDEQ Permitted Sources"/>
    <n v="56041"/>
    <x v="2"/>
    <n v="20200253"/>
    <x v="0"/>
    <n v="27.209381747052181"/>
    <n v="0.20667263868025199"/>
    <n v="2.092424130306374"/>
    <n v="0"/>
    <n v="0.14028920846099455"/>
    <x v="0"/>
  </r>
  <r>
    <s v="WYDEQ Permitted Sources"/>
    <n v="56041"/>
    <x v="2"/>
    <n v="20200253"/>
    <x v="0"/>
    <n v="1.3359761905262932"/>
    <n v="1.3557725097424528E-2"/>
    <n v="2.4909811075075883"/>
    <n v="0"/>
    <n v="9.2029720750412391E-3"/>
    <x v="0"/>
  </r>
  <r>
    <s v="WYDEQ Permitted Sources"/>
    <n v="56041"/>
    <x v="2"/>
    <n v="20200254"/>
    <x v="0"/>
    <n v="6.1900230161051599"/>
    <n v="1.9246249833423685"/>
    <n v="2.0426045081562223"/>
    <n v="0"/>
    <n v="0.16862073047529039"/>
    <x v="0"/>
  </r>
  <r>
    <s v="WYDEQ Permitted Sources"/>
    <n v="56037"/>
    <x v="1"/>
    <n v="20200202"/>
    <x v="0"/>
    <n v="0"/>
    <n v="16.75260280916202"/>
    <n v="0"/>
    <n v="0"/>
    <n v="0"/>
    <x v="0"/>
  </r>
  <r>
    <s v="WYDEQ Permitted Sources"/>
    <n v="56023"/>
    <x v="0"/>
    <n v="20200253"/>
    <x v="0"/>
    <n v="89.573651435644749"/>
    <n v="18.175539745363565"/>
    <n v="100.13513292129156"/>
    <n v="0"/>
    <n v="7.5756172568937019E-2"/>
    <x v="0"/>
  </r>
  <r>
    <s v="WYDEQ Permitted Sources"/>
    <n v="56023"/>
    <x v="0"/>
    <n v="20200253"/>
    <x v="0"/>
    <n v="89.573651435644749"/>
    <n v="18.175539745363565"/>
    <n v="100.13513292129156"/>
    <n v="0"/>
    <n v="7.5756172568937019E-2"/>
    <x v="0"/>
  </r>
  <r>
    <s v="WYDEQ Permitted Sources"/>
    <n v="56023"/>
    <x v="0"/>
    <n v="20200253"/>
    <x v="0"/>
    <n v="235.37133706597828"/>
    <n v="47.79493784891902"/>
    <n v="263.68918335940106"/>
    <n v="0"/>
    <n v="0.19921067601461229"/>
    <x v="0"/>
  </r>
  <r>
    <s v="WYDEQ Permitted Sources"/>
    <n v="56037"/>
    <x v="1"/>
    <n v="20100102"/>
    <x v="0"/>
    <n v="0"/>
    <n v="0"/>
    <n v="0"/>
    <n v="0"/>
    <n v="0"/>
    <x v="0"/>
  </r>
  <r>
    <s v="WYDEQ Permitted Sources"/>
    <n v="56037"/>
    <x v="1"/>
    <n v="20200202"/>
    <x v="0"/>
    <n v="0"/>
    <n v="0"/>
    <n v="0"/>
    <n v="0"/>
    <n v="0"/>
    <x v="0"/>
  </r>
  <r>
    <s v="WYDEQ Permitted Sources"/>
    <n v="56037"/>
    <x v="1"/>
    <n v="20200202"/>
    <x v="0"/>
    <n v="0"/>
    <n v="0"/>
    <n v="0"/>
    <n v="0"/>
    <n v="0"/>
    <x v="0"/>
  </r>
  <r>
    <s v="WYDEQ Permitted Sources"/>
    <n v="56037"/>
    <x v="1"/>
    <n v="20200253"/>
    <x v="0"/>
    <n v="5.7892301589472721"/>
    <n v="7.1922078260727704E-2"/>
    <n v="7.9711395440242834"/>
    <n v="0"/>
    <n v="4.8820644544426105E-2"/>
    <x v="0"/>
  </r>
  <r>
    <s v="WYDEQ Permitted Sources"/>
    <n v="56037"/>
    <x v="1"/>
    <n v="20200253"/>
    <x v="0"/>
    <n v="17.278625397473402"/>
    <n v="0.13227048875536129"/>
    <n v="2.4411614853574366"/>
    <n v="0"/>
    <n v="8.9785093415036515E-2"/>
    <x v="0"/>
  </r>
  <r>
    <s v="WYDEQ Permitted Sources"/>
    <n v="56037"/>
    <x v="1"/>
    <n v="20200254"/>
    <x v="0"/>
    <n v="197.94713889631251"/>
    <n v="73.821232237789488"/>
    <n v="116.82701394210591"/>
    <n v="0"/>
    <n v="6.4676444565864806"/>
    <x v="0"/>
  </r>
  <r>
    <s v="WYDEQ Permitted Sources"/>
    <n v="56037"/>
    <x v="1"/>
    <n v="20200202"/>
    <x v="0"/>
    <n v="0"/>
    <n v="0"/>
    <n v="19.230374149958582"/>
    <n v="0"/>
    <n v="0"/>
    <x v="0"/>
  </r>
  <r>
    <s v="WYDEQ Permitted Sources"/>
    <n v="56037"/>
    <x v="1"/>
    <n v="20200202"/>
    <x v="0"/>
    <n v="0"/>
    <n v="0"/>
    <n v="19.230374149958582"/>
    <n v="0"/>
    <n v="0"/>
    <x v="0"/>
  </r>
  <r>
    <s v="WYDEQ Permitted Sources"/>
    <n v="56037"/>
    <x v="1"/>
    <n v="20200202"/>
    <x v="0"/>
    <n v="0"/>
    <n v="0"/>
    <n v="28.99502009138833"/>
    <n v="0"/>
    <n v="0"/>
    <x v="0"/>
  </r>
  <r>
    <s v="WYDEQ Permitted Sources"/>
    <n v="56037"/>
    <x v="1"/>
    <n v="20200202"/>
    <x v="0"/>
    <n v="0"/>
    <n v="0"/>
    <n v="0"/>
    <n v="0"/>
    <n v="0"/>
    <x v="0"/>
  </r>
  <r>
    <s v="WYDEQ Permitted Sources"/>
    <n v="56037"/>
    <x v="1"/>
    <n v="20200253"/>
    <x v="0"/>
    <n v="11.355797619473496"/>
    <n v="8.6802508245705845E-2"/>
    <n v="1.8433260195556151"/>
    <n v="0"/>
    <n v="5.8921467553617712E-2"/>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3"/>
    <x v="0"/>
    <n v="276.27987620083752"/>
    <n v="2.1163278200857802"/>
    <n v="39.257862254319598"/>
    <n v="0"/>
    <n v="1.4365614946405842"/>
    <x v="0"/>
  </r>
  <r>
    <s v="WYDEQ Permitted Sources"/>
    <n v="56037"/>
    <x v="1"/>
    <n v="20200253"/>
    <x v="0"/>
    <n v="133.77574921136622"/>
    <n v="1.0250962878540499"/>
    <n v="19.031095661357973"/>
    <n v="0"/>
    <n v="0.69583447396653308"/>
    <x v="0"/>
  </r>
  <r>
    <s v="WYDEQ Permitted Sources"/>
    <n v="56037"/>
    <x v="1"/>
    <n v="20200253"/>
    <x v="0"/>
    <n v="163.34535556168149"/>
    <n v="1.1242991544205709"/>
    <n v="23.21594392197072"/>
    <n v="0"/>
    <n v="0.76317329402781042"/>
    <x v="0"/>
  </r>
  <r>
    <s v="WYDEQ Permitted Sources"/>
    <n v="56037"/>
    <x v="1"/>
    <n v="20200254"/>
    <x v="0"/>
    <n v="60.118928573683213"/>
    <n v="28.721073167514962"/>
    <n v="23.913418632072855"/>
    <n v="0"/>
    <n v="2.516317921390677"/>
    <x v="0"/>
  </r>
  <r>
    <s v="WYDEQ Permitted Sources"/>
    <n v="56037"/>
    <x v="1"/>
    <n v="20200254"/>
    <x v="0"/>
    <n v="40.079285715788806"/>
    <n v="19.147382111676645"/>
    <n v="15.942279088048567"/>
    <n v="0"/>
    <n v="1.6775452809271179"/>
    <x v="0"/>
  </r>
  <r>
    <s v="WYDEQ Permitted Sources"/>
    <n v="56037"/>
    <x v="1"/>
    <n v="20200254"/>
    <x v="0"/>
    <n v="1.3359761905262932"/>
    <n v="0.41364451380646966"/>
    <n v="2.9891773290091055"/>
    <n v="0"/>
    <n v="3.955657547108693E-2"/>
    <x v="0"/>
  </r>
  <r>
    <s v="WYDEQ Permitted Sources"/>
    <n v="56037"/>
    <x v="1"/>
    <n v="20200254"/>
    <x v="0"/>
    <n v="28.500825397894264"/>
    <n v="10.545890319684212"/>
    <n v="17.935063974054636"/>
    <n v="0"/>
    <n v="0.92394920808378278"/>
    <x v="0"/>
  </r>
  <r>
    <s v="WYDEQ Permitted Sources"/>
    <n v="56037"/>
    <x v="1"/>
    <n v="20200254"/>
    <x v="0"/>
    <n v="197.94713889631251"/>
    <n v="73.821232237789488"/>
    <n v="123.10428633302499"/>
    <n v="0"/>
    <n v="6.4676444565864806"/>
    <x v="0"/>
  </r>
  <r>
    <s v="WYDEQ Permitted Sources"/>
    <n v="56037"/>
    <x v="1"/>
    <n v="20200254"/>
    <x v="0"/>
    <n v="5.343904762105173"/>
    <n v="1.8356440337700326"/>
    <n v="12.45490553753794"/>
    <n v="0"/>
    <n v="0.16082490903208341"/>
    <x v="0"/>
  </r>
  <r>
    <s v="WYDEQ Permitted Sources"/>
    <n v="56037"/>
    <x v="1"/>
    <n v="20200254"/>
    <x v="0"/>
    <n v="24.938222223157474"/>
    <n v="4.152444313375657"/>
    <n v="27.898988404084985"/>
    <n v="0"/>
    <n v="0.36380500068298938"/>
    <x v="0"/>
  </r>
  <r>
    <s v="WYDEQ Permitted Sources"/>
    <n v="56037"/>
    <x v="1"/>
    <n v="20200254"/>
    <x v="0"/>
    <n v="25.116352381894313"/>
    <n v="4.2183561278736823"/>
    <n v="28.09826689268559"/>
    <n v="0"/>
    <n v="0.36957968323351303"/>
    <x v="0"/>
  </r>
  <r>
    <s v="WYDEQ Permitted Sources"/>
    <n v="56037"/>
    <x v="1"/>
    <n v="20200254"/>
    <x v="0"/>
    <n v="13.805087302105035"/>
    <n v="2.310209098155823"/>
    <n v="15.444082866547049"/>
    <n v="0"/>
    <n v="0.20240262339585366"/>
    <x v="0"/>
  </r>
  <r>
    <s v="WYDEQ Permitted Sources"/>
    <n v="56037"/>
    <x v="1"/>
    <n v="20200254"/>
    <x v="0"/>
    <n v="11.044069841684026"/>
    <n v="2.4716930436759861"/>
    <n v="16.440475309550081"/>
    <n v="0"/>
    <n v="0.21655059564463658"/>
    <x v="0"/>
  </r>
  <r>
    <s v="WYDEQ Permitted Sources"/>
    <n v="56037"/>
    <x v="1"/>
    <n v="20200254"/>
    <x v="0"/>
    <n v="19.594317461052302"/>
    <n v="6.4447107509181274"/>
    <n v="34.873735505106239"/>
    <n v="0"/>
    <n v="0.56463562716231164"/>
    <x v="0"/>
  </r>
  <r>
    <s v="WYDEQ Permitted Sources"/>
    <n v="56037"/>
    <x v="1"/>
    <n v="20200254"/>
    <x v="0"/>
    <n v="3.3844730159999439"/>
    <n v="0.3789929333636512"/>
    <n v="3.3877343062103202"/>
    <n v="0"/>
    <n v="3.3204424665510934E-2"/>
    <x v="0"/>
  </r>
  <r>
    <s v="WYDEQ Permitted Sources"/>
    <n v="56037"/>
    <x v="1"/>
    <n v="20200254"/>
    <x v="0"/>
    <n v="12.469111111578737"/>
    <n v="5.9419500769970712"/>
    <n v="5.4801584365166933"/>
    <n v="0"/>
    <n v="0.52058763192970636"/>
    <x v="0"/>
  </r>
  <r>
    <s v="WYDEQ Permitted Sources"/>
    <n v="56037"/>
    <x v="1"/>
    <n v="20200254"/>
    <x v="0"/>
    <n v="16.477039683157621"/>
    <n v="5.5365924178342105"/>
    <n v="36.86652039111231"/>
    <n v="0"/>
    <n v="0.48507333424398608"/>
    <x v="0"/>
  </r>
  <r>
    <s v="WYDEQ Permitted Sources"/>
    <n v="56037"/>
    <x v="1"/>
    <n v="20200202"/>
    <x v="0"/>
    <n v="0"/>
    <n v="0"/>
    <n v="0"/>
    <n v="0"/>
    <n v="0"/>
    <x v="0"/>
  </r>
  <r>
    <s v="WYDEQ Permitted Sources"/>
    <n v="56037"/>
    <x v="1"/>
    <n v="20200254"/>
    <x v="0"/>
    <n v="7.3478690478946138"/>
    <n v="1.232550931113092"/>
    <n v="12.305446671087486"/>
    <n v="0"/>
    <n v="0.10798656369479211"/>
    <x v="0"/>
  </r>
  <r>
    <s v="WYDEQ Permitted Sources"/>
    <n v="56037"/>
    <x v="1"/>
    <n v="20200254"/>
    <x v="0"/>
    <n v="5.1657746033683347"/>
    <n v="3.5559423921685189"/>
    <n v="30.63906762234334"/>
    <n v="0"/>
    <n v="0.31154412360075051"/>
    <x v="0"/>
  </r>
  <r>
    <s v="WYDEQ Permitted Sources"/>
    <n v="56037"/>
    <x v="1"/>
    <n v="20200254"/>
    <x v="0"/>
    <n v="21.197488889683857"/>
    <n v="3.5559423921685189"/>
    <n v="35.571210215208353"/>
    <n v="0"/>
    <n v="0.31154412360075046"/>
    <x v="0"/>
  </r>
  <r>
    <s v="WYDEQ Permitted Sources"/>
    <n v="56037"/>
    <x v="1"/>
    <n v="20200254"/>
    <x v="0"/>
    <n v="6.7244134923156773"/>
    <n v="4.3172238496207234"/>
    <n v="31.635460065346365"/>
    <n v="0"/>
    <n v="0.37824170705929855"/>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3"/>
    <x v="0"/>
    <n v="62.345555557893704"/>
    <n v="0.81015674362658785"/>
    <n v="10.960316873033387"/>
    <n v="0"/>
    <n v="0.54993369716709861"/>
    <x v="0"/>
  </r>
  <r>
    <s v="WYDEQ Permitted Sources"/>
    <n v="56037"/>
    <x v="1"/>
    <n v="20200253"/>
    <x v="0"/>
    <n v="11.088602381368236"/>
    <n v="6.6135244377680605E-2"/>
    <n v="2.6404399739580438"/>
    <n v="0"/>
    <n v="4.4892546707518237E-2"/>
    <x v="0"/>
  </r>
  <r>
    <s v="WYDEQ Permitted Sources"/>
    <n v="56037"/>
    <x v="1"/>
    <n v="20200254"/>
    <x v="0"/>
    <n v="1.7813015873683915"/>
    <n v="0.20682225690323483"/>
    <n v="1.9927848860060708"/>
    <n v="0"/>
    <n v="2.800721037003966E-2"/>
    <x v="0"/>
  </r>
  <r>
    <s v="WYDEQ Permitted Sources"/>
    <n v="56037"/>
    <x v="1"/>
    <n v="20200254"/>
    <x v="0"/>
    <n v="1.4695738095789228"/>
    <n v="0.46138270148618415"/>
    <n v="3.2880950619100164"/>
    <n v="0"/>
    <n v="4.0422777853665486E-2"/>
    <x v="0"/>
  </r>
  <r>
    <s v="WYDEQ Permitted Sources"/>
    <n v="56037"/>
    <x v="1"/>
    <n v="20200254"/>
    <x v="0"/>
    <n v="26.719523810525871"/>
    <n v="4.5149592931148019"/>
    <n v="45.335856156638094"/>
    <n v="0"/>
    <n v="0.39556575471086952"/>
    <x v="0"/>
  </r>
  <r>
    <s v="WYDEQ Permitted Sources"/>
    <n v="56037"/>
    <x v="1"/>
    <n v="20200254"/>
    <x v="0"/>
    <n v="117.56590476631382"/>
    <n v="26.199946262965458"/>
    <n v="8.967531987027316"/>
    <n v="0"/>
    <n v="2.2954363138331475"/>
    <x v="0"/>
  </r>
  <r>
    <s v="WYDEQ Permitted Sources"/>
    <n v="56037"/>
    <x v="1"/>
    <n v="20200254"/>
    <x v="0"/>
    <n v="41.860587303157203"/>
    <n v="6.9734699738911843"/>
    <n v="4.9819622150151766"/>
    <n v="0"/>
    <n v="0.61096141384540137"/>
    <x v="0"/>
  </r>
  <r>
    <s v="WYDEQ Permitted Sources"/>
    <n v="56037"/>
    <x v="1"/>
    <n v="20200254"/>
    <x v="0"/>
    <n v="4.8540468255788669"/>
    <n v="2.3069135074309215"/>
    <n v="2.4411614853574366"/>
    <n v="0"/>
    <n v="0.20211388926832755"/>
    <x v="0"/>
  </r>
  <r>
    <s v="WYDEQ Permitted Sources"/>
    <n v="56037"/>
    <x v="1"/>
    <n v="20200202"/>
    <x v="0"/>
    <n v="0"/>
    <n v="0"/>
    <n v="0"/>
    <n v="0"/>
    <n v="0"/>
    <x v="0"/>
  </r>
  <r>
    <s v="WYDEQ Permitted Sources"/>
    <n v="56037"/>
    <x v="1"/>
    <n v="20200253"/>
    <x v="0"/>
    <n v="6.2345555557893686"/>
    <n v="5.7868338830470545E-2"/>
    <n v="6.9747471010212463"/>
    <n v="0"/>
    <n v="3.9280978369078456E-2"/>
    <x v="0"/>
  </r>
  <r>
    <s v="WYDEQ Permitted Sources"/>
    <n v="56037"/>
    <x v="1"/>
    <n v="20200254"/>
    <x v="0"/>
    <n v="8.9065079368419564"/>
    <n v="1.5192673241795065"/>
    <n v="14.94588664504553"/>
    <n v="0"/>
    <n v="0.13310643278956996"/>
    <x v="0"/>
  </r>
  <r>
    <s v="WYDEQ Permitted Sources"/>
    <n v="56037"/>
    <x v="1"/>
    <n v="20200254"/>
    <x v="0"/>
    <n v="0.89065079368419575"/>
    <n v="0.25376048581740129"/>
    <n v="0.99639244300303542"/>
    <n v="0"/>
    <n v="2.2232527819516023E-2"/>
    <x v="0"/>
  </r>
  <r>
    <s v="WYDEQ Permitted Sources"/>
    <n v="56037"/>
    <x v="1"/>
    <n v="20200254"/>
    <x v="0"/>
    <n v="1.7813015873683915"/>
    <n v="0.56025042323322383"/>
    <n v="1.9927848860060708"/>
    <n v="0"/>
    <n v="4.9084801679450972E-2"/>
    <x v="0"/>
  </r>
  <r>
    <s v="WYDEQ Permitted Sources"/>
    <n v="56037"/>
    <x v="1"/>
    <n v="20200254"/>
    <x v="0"/>
    <n v="10.687809524210346"/>
    <n v="1.7796189914467102"/>
    <n v="20.924241303063749"/>
    <n v="0"/>
    <n v="0.15591642886413834"/>
    <x v="0"/>
  </r>
  <r>
    <s v="WYDEQ Permitted Sources"/>
    <n v="56037"/>
    <x v="1"/>
    <n v="20200254"/>
    <x v="0"/>
    <n v="20.930293651578602"/>
    <n v="3.5559423921685194"/>
    <n v="35.371931726607748"/>
    <n v="0"/>
    <n v="0.31154412360075051"/>
    <x v="0"/>
  </r>
  <r>
    <s v="WYDEQ Permitted Sources"/>
    <n v="56037"/>
    <x v="1"/>
    <n v="20200254"/>
    <x v="0"/>
    <n v="20.930293651578602"/>
    <n v="3.5559423921685194"/>
    <n v="35.371931726607748"/>
    <n v="0"/>
    <n v="0.31154412360075051"/>
    <x v="0"/>
  </r>
  <r>
    <s v="WYDEQ Permitted Sources"/>
    <n v="56037"/>
    <x v="1"/>
    <n v="20200254"/>
    <x v="0"/>
    <n v="25.828873016841673"/>
    <n v="4.3172238496207225"/>
    <n v="43.343071270632038"/>
    <n v="0"/>
    <n v="0.37824170705929849"/>
    <x v="0"/>
  </r>
  <r>
    <s v="WYDEQ Permitted Sources"/>
    <n v="56037"/>
    <x v="1"/>
    <n v="20200254"/>
    <x v="0"/>
    <n v="25.828873016841673"/>
    <n v="4.3172238496207225"/>
    <n v="43.343071270632038"/>
    <n v="0"/>
    <n v="0.37824170705929849"/>
    <x v="0"/>
  </r>
  <r>
    <s v="WYDEQ Permitted Sources"/>
    <n v="56041"/>
    <x v="2"/>
    <n v="20200253"/>
    <x v="0"/>
    <n v="46.803699208104483"/>
    <n v="0.39433139460192085"/>
    <n v="52.360422879809505"/>
    <n v="0"/>
    <n v="0.26767180974357757"/>
    <x v="0"/>
  </r>
  <r>
    <s v="WYDEQ Permitted Sources"/>
    <n v="56041"/>
    <x v="2"/>
    <n v="20200254"/>
    <x v="0"/>
    <n v="12.780838889368207"/>
    <n v="5.2729451598421058"/>
    <n v="33.379146840601692"/>
    <n v="0"/>
    <n v="0.46197460404189139"/>
    <x v="0"/>
  </r>
  <r>
    <s v="WYDEQ Permitted Sources"/>
    <n v="56041"/>
    <x v="2"/>
    <n v="20200253"/>
    <x v="0"/>
    <n v="35.269771429894149"/>
    <n v="0.27280788305793258"/>
    <n v="5.0816014593154799"/>
    <n v="0"/>
    <n v="0.18518175516851273"/>
    <x v="0"/>
  </r>
  <r>
    <s v="WYDEQ Permitted Sources"/>
    <n v="56041"/>
    <x v="2"/>
    <n v="20200253"/>
    <x v="0"/>
    <n v="35.269771429894149"/>
    <n v="0.27280788305793258"/>
    <n v="5.0816014593154799"/>
    <n v="0"/>
    <n v="0.18518175516851273"/>
    <x v="0"/>
  </r>
  <r>
    <s v="WYDEQ Permitted Sources"/>
    <n v="56041"/>
    <x v="2"/>
    <n v="20200202"/>
    <x v="0"/>
    <n v="0"/>
    <n v="0"/>
    <n v="0"/>
    <n v="0"/>
    <n v="0"/>
    <x v="0"/>
  </r>
  <r>
    <s v="WYDEQ Permitted Sources"/>
    <n v="56041"/>
    <x v="2"/>
    <n v="20200202"/>
    <x v="0"/>
    <n v="0"/>
    <n v="0"/>
    <n v="0"/>
    <n v="0"/>
    <n v="0"/>
    <x v="0"/>
  </r>
  <r>
    <s v="WYDEQ Permitted Sources"/>
    <n v="56041"/>
    <x v="2"/>
    <n v="20200253"/>
    <x v="0"/>
    <n v="8.8827005167654907"/>
    <n v="6.5992638491510398"/>
    <n v="30.369243491544271"/>
    <n v="0"/>
    <n v="0.22277926303605933"/>
    <x v="0"/>
  </r>
  <r>
    <s v="WYDEQ Permitted Sources"/>
    <n v="56041"/>
    <x v="2"/>
    <n v="20200253"/>
    <x v="0"/>
    <n v="33.329970501169619"/>
    <n v="24.768017972884259"/>
    <n v="114.02791424183607"/>
    <n v="0"/>
    <n v="0.83612368242752744"/>
    <x v="0"/>
  </r>
  <r>
    <s v="WYDEQ Permitted Sources"/>
    <n v="56041"/>
    <x v="2"/>
    <n v="20200253"/>
    <x v="0"/>
    <n v="33.329970501169619"/>
    <n v="24.768017972884259"/>
    <n v="114.02791424183607"/>
    <n v="0"/>
    <n v="0.83612368242752744"/>
    <x v="0"/>
  </r>
  <r>
    <s v="WYDEQ Permitted Sources"/>
    <n v="56041"/>
    <x v="2"/>
    <n v="20200253"/>
    <x v="0"/>
    <n v="56.111000002104319"/>
    <n v="0.29347514692595777"/>
    <n v="14.796427778595074"/>
    <n v="0"/>
    <n v="0.19921067601461218"/>
    <x v="0"/>
  </r>
  <r>
    <s v="WYDEQ Permitted Sources"/>
    <n v="56041"/>
    <x v="2"/>
    <n v="20200254"/>
    <x v="0"/>
    <n v="30.816517461473168"/>
    <n v="7.9819207357109851"/>
    <n v="43.691808625683095"/>
    <n v="0"/>
    <n v="0.69931405686841297"/>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53"/>
    <x v="0"/>
    <n v="321.30227382157364"/>
    <n v="2.6139955340278278"/>
    <n v="310.57552448404613"/>
    <n v="0"/>
    <n v="1.7743779086146592"/>
    <x v="0"/>
  </r>
  <r>
    <s v="WYDEQ Permitted Sources"/>
    <n v="56041"/>
    <x v="2"/>
    <n v="20200253"/>
    <x v="0"/>
    <n v="24.492896826315381"/>
    <n v="0.12813703598175624"/>
    <n v="6.4765508795197304"/>
    <n v="0"/>
    <n v="8.6979309245816636E-2"/>
    <x v="0"/>
  </r>
  <r>
    <s v="WYDEQ Permitted Sources"/>
    <n v="56041"/>
    <x v="2"/>
    <n v="20200253"/>
    <x v="0"/>
    <n v="56.111000002104319"/>
    <n v="0.29347514692595777"/>
    <n v="14.796427778595074"/>
    <n v="0"/>
    <n v="0.19921067601461218"/>
    <x v="0"/>
  </r>
  <r>
    <s v="WYDEQ Permitted Sources"/>
    <n v="56041"/>
    <x v="2"/>
    <n v="20200253"/>
    <x v="0"/>
    <n v="97.214534130629957"/>
    <n v="0.84735781858903325"/>
    <n v="25.856383895928769"/>
    <n v="0"/>
    <n v="0.57518575469007771"/>
    <x v="0"/>
  </r>
  <r>
    <s v="WYDEQ Permitted Sources"/>
    <n v="56041"/>
    <x v="2"/>
    <n v="20200253"/>
    <x v="0"/>
    <n v="20.039642857894403"/>
    <n v="0.12185418776587659"/>
    <n v="12.45490553753794"/>
    <n v="0"/>
    <n v="8.2714517308602367E-2"/>
    <x v="0"/>
  </r>
  <r>
    <s v="WYDEQ Permitted Sources"/>
    <n v="56041"/>
    <x v="2"/>
    <n v="20200253"/>
    <x v="0"/>
    <n v="21.668053803120557"/>
    <n v="26.773531948213385"/>
    <n v="33.362158456674329"/>
    <n v="0"/>
    <n v="3.3995402541402977"/>
    <x v="0"/>
  </r>
  <r>
    <s v="WYDEQ Permitted Sources"/>
    <n v="56041"/>
    <x v="2"/>
    <n v="20200253"/>
    <x v="0"/>
    <n v="8.4336736359451248"/>
    <n v="6.6447841666853007"/>
    <n v="1.0899697835014754"/>
    <n v="0"/>
    <n v="0.84371428089554534"/>
    <x v="0"/>
  </r>
  <r>
    <s v="WYDEQ Permitted Sources"/>
    <n v="56041"/>
    <x v="2"/>
    <n v="20200254"/>
    <x v="0"/>
    <n v="5.2103071430525443"/>
    <n v="3.2955907249013152"/>
    <n v="29.293937824289241"/>
    <n v="0"/>
    <n v="0.28873412752618216"/>
    <x v="0"/>
  </r>
  <r>
    <s v="WYDEQ Permitted Sources"/>
    <n v="56041"/>
    <x v="2"/>
    <n v="20200254"/>
    <x v="0"/>
    <n v="1.8703666667368106"/>
    <n v="3.2955907249013148"/>
    <n v="31.83473855394697"/>
    <n v="0"/>
    <n v="0.2887341275261821"/>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53"/>
    <x v="0"/>
    <n v="161.65311905368151"/>
    <n v="1.2400358320815119"/>
    <n v="23.415222410571332"/>
    <n v="0"/>
    <n v="0.84173525076596734"/>
    <x v="0"/>
  </r>
  <r>
    <s v="WYDEQ Permitted Sources"/>
    <n v="56041"/>
    <x v="2"/>
    <n v="20200254"/>
    <x v="0"/>
    <n v="21.91000952463121"/>
    <n v="3.6745836582649667"/>
    <n v="36.717061524661851"/>
    <n v="0"/>
    <n v="0.32193855219169304"/>
    <x v="0"/>
  </r>
  <r>
    <s v="WYDEQ Permitted Sources"/>
    <n v="56041"/>
    <x v="2"/>
    <n v="20200254"/>
    <x v="0"/>
    <n v="52.058538890841234"/>
    <n v="6.9701743831662828"/>
    <n v="17.935063974054636"/>
    <n v="0"/>
    <n v="0.61067267971787531"/>
    <x v="0"/>
  </r>
  <r>
    <s v="WYDEQ Permitted Sources"/>
    <n v="56041"/>
    <x v="2"/>
    <n v="20200254"/>
    <x v="0"/>
    <n v="42.840303176209808"/>
    <n v="6.9701743831662801"/>
    <n v="17.935063974054636"/>
    <n v="0"/>
    <n v="0.61067267971787509"/>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53"/>
    <x v="0"/>
    <n v="50.767095239999165"/>
    <n v="0.49601433283260482"/>
    <n v="5.9285350358680606"/>
    <n v="0"/>
    <n v="0.33669410030638691"/>
    <x v="0"/>
  </r>
  <r>
    <s v="WYDEQ Permitted Sources"/>
    <n v="56041"/>
    <x v="2"/>
    <n v="20200254"/>
    <x v="0"/>
    <n v="14.695738095789228"/>
    <n v="7.0591553327386185"/>
    <n v="6.9747471010212463"/>
    <n v="0"/>
    <n v="0.61846850116108221"/>
    <x v="0"/>
  </r>
  <r>
    <s v="WYDEQ Permitted Sources"/>
    <n v="56041"/>
    <x v="2"/>
    <n v="20200254"/>
    <x v="0"/>
    <n v="27.164849207367965"/>
    <n v="12.951671548862167"/>
    <n v="10.960316873033387"/>
    <n v="0"/>
    <n v="1.1347251211778957"/>
    <x v="0"/>
  </r>
  <r>
    <s v="WYDEQ Permitted Sources"/>
    <n v="56041"/>
    <x v="2"/>
    <n v="20200254"/>
    <x v="0"/>
    <n v="0.89065079368419575"/>
    <n v="0.24716930436759868"/>
    <n v="0.99639244300303542"/>
    <n v="0"/>
    <n v="2.1655059564463657E-2"/>
    <x v="0"/>
  </r>
  <r>
    <s v="WYDEQ Permitted Sources"/>
    <n v="56041"/>
    <x v="2"/>
    <n v="20200202"/>
    <x v="0"/>
    <n v="0"/>
    <n v="0"/>
    <n v="0"/>
    <n v="0"/>
    <n v="0"/>
    <x v="0"/>
  </r>
  <r>
    <s v="WYDEQ Permitted Sources"/>
    <n v="56041"/>
    <x v="2"/>
    <n v="20200202"/>
    <x v="0"/>
    <n v="0"/>
    <n v="0.2688689339742053"/>
    <n v="0"/>
    <n v="0"/>
    <n v="0"/>
    <x v="0"/>
  </r>
  <r>
    <s v="WYDEQ Permitted Sources"/>
    <n v="56041"/>
    <x v="2"/>
    <n v="20200253"/>
    <x v="0"/>
    <n v="15.007465873578697"/>
    <n v="0.22750448259355827"/>
    <n v="5.6296173029671497"/>
    <n v="0"/>
    <n v="4.4331389873674264E-2"/>
    <x v="0"/>
  </r>
  <r>
    <s v="WYDEQ Permitted Sources"/>
    <n v="56041"/>
    <x v="2"/>
    <n v="20200254"/>
    <x v="0"/>
    <n v="0.89065079368419575"/>
    <n v="0.34274143538973684"/>
    <n v="0.99639244300303542"/>
    <n v="0"/>
    <n v="3.0028349262722943E-2"/>
    <x v="0"/>
  </r>
  <r>
    <s v="WYDEQ Permitted Sources"/>
    <n v="56041"/>
    <x v="2"/>
    <n v="20200254"/>
    <x v="0"/>
    <n v="19.594317461052302"/>
    <n v="4.4160915713677618"/>
    <n v="1.9927848860060708"/>
    <n v="0"/>
    <n v="0.3869037308850839"/>
    <x v="0"/>
  </r>
  <r>
    <s v="WYDEQ Permitted Sources"/>
    <n v="56041"/>
    <x v="2"/>
    <n v="20200254"/>
    <x v="0"/>
    <n v="3.0282126985262656"/>
    <n v="0.33091561104517569"/>
    <n v="5.0816014593154799"/>
    <n v="0"/>
    <n v="4.4465055639032039E-2"/>
    <x v="0"/>
  </r>
  <r>
    <s v="WYDEQ Permitted Sources"/>
    <n v="56041"/>
    <x v="2"/>
    <n v="20200254"/>
    <x v="0"/>
    <n v="39.411297620525666"/>
    <n v="4.0330340096130799"/>
    <n v="55.150321720218002"/>
    <n v="0"/>
    <n v="0.58035559632762601"/>
    <x v="0"/>
  </r>
  <r>
    <s v="WYDEQ Permitted Sources"/>
    <n v="56023"/>
    <x v="0"/>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3"/>
    <x v="0"/>
    <n v="2.6719523810525865"/>
    <n v="4.7948052173818451E-2"/>
    <n v="1.4945886645045527"/>
    <n v="0"/>
    <n v="3.254709636295073E-2"/>
    <x v="0"/>
  </r>
  <r>
    <s v="WYDEQ Permitted Sources"/>
    <n v="56037"/>
    <x v="1"/>
    <n v="20200253"/>
    <x v="0"/>
    <n v="3.1172777778946843"/>
    <n v="6.1726228085835257E-2"/>
    <n v="2.4909811075075883"/>
    <n v="0"/>
    <n v="4.1899710260350366E-2"/>
    <x v="0"/>
  </r>
  <r>
    <s v="WYDEQ Permitted Sources"/>
    <n v="56037"/>
    <x v="1"/>
    <n v="20200254"/>
    <x v="0"/>
    <n v="1.3359761905262932"/>
    <n v="0.16477953624506569"/>
    <n v="3.4873735505106231"/>
    <n v="0"/>
    <n v="1.4436706376309101E-2"/>
    <x v="0"/>
  </r>
  <r>
    <s v="WYDEQ Permitted Sources"/>
    <n v="56037"/>
    <x v="1"/>
    <n v="20200254"/>
    <x v="0"/>
    <n v="0.89065079368419575"/>
    <n v="0.26364725799210526"/>
    <n v="1.9927848860060708"/>
    <n v="0"/>
    <n v="2.3098730202094572E-2"/>
    <x v="0"/>
  </r>
  <r>
    <s v="WYDEQ Permitted Sources"/>
    <n v="56037"/>
    <x v="1"/>
    <n v="20200254"/>
    <x v="0"/>
    <n v="2.6719523810525865"/>
    <n v="0.9886772174703945"/>
    <n v="6.9747471010212463"/>
    <n v="0"/>
    <n v="8.6620238257854601E-2"/>
    <x v="0"/>
  </r>
  <r>
    <s v="WYDEQ Permitted Sources"/>
    <n v="56037"/>
    <x v="1"/>
    <n v="20200254"/>
    <x v="0"/>
    <n v="2.7610174604210065"/>
    <n v="0.84795549351710864"/>
    <n v="3.2880950619100164"/>
    <n v="0"/>
    <n v="7.4291291012486646E-2"/>
    <x v="0"/>
  </r>
  <r>
    <s v="WYDEQ Permitted Sources"/>
    <n v="56037"/>
    <x v="1"/>
    <n v="20200254"/>
    <x v="0"/>
    <n v="0.22266269842104894"/>
    <n v="1.2028906145889804"/>
    <n v="0.3487373550510624"/>
    <n v="0"/>
    <n v="0.10538795654705646"/>
    <x v="0"/>
  </r>
  <r>
    <s v="WYDEQ Permitted Sources"/>
    <n v="56037"/>
    <x v="1"/>
    <n v="20200254"/>
    <x v="0"/>
    <n v="0.89065079368419575"/>
    <n v="9.8538162674549332E-2"/>
    <n v="0.49819622150151771"/>
    <n v="0"/>
    <n v="8.6331504130328449E-3"/>
    <x v="0"/>
  </r>
  <r>
    <s v="WYDEQ Permitted Sources"/>
    <n v="56037"/>
    <x v="1"/>
    <n v="20200254"/>
    <x v="0"/>
    <n v="0.89065079368419575"/>
    <n v="0.26364725799210526"/>
    <n v="1.9927848860060708"/>
    <n v="0"/>
    <n v="2.3098730202094572E-2"/>
    <x v="0"/>
  </r>
  <r>
    <s v="WYDEQ Permitted Sources"/>
    <n v="56037"/>
    <x v="1"/>
    <n v="20200254"/>
    <x v="0"/>
    <n v="0.66798809526314662"/>
    <n v="0.2636472579921052"/>
    <n v="0"/>
    <n v="0"/>
    <n v="2.3098730202094565E-2"/>
    <x v="0"/>
  </r>
  <r>
    <s v="WYDEQ Permitted Sources"/>
    <n v="56037"/>
    <x v="1"/>
    <n v="20200254"/>
    <x v="0"/>
    <n v="3.1172777778946843"/>
    <n v="1.0710669855929269"/>
    <n v="6.9747471010212463"/>
    <n v="0"/>
    <n v="9.3838591446009145E-2"/>
    <x v="0"/>
  </r>
  <r>
    <s v="WYDEQ Permitted Sources"/>
    <n v="56037"/>
    <x v="1"/>
    <n v="20200254"/>
    <x v="0"/>
    <n v="3.1172777778946843"/>
    <n v="1.0282243061692102"/>
    <n v="4.9819622150151766"/>
    <n v="0"/>
    <n v="9.0085047788168809E-2"/>
    <x v="0"/>
  </r>
  <r>
    <s v="WYDEQ Permitted Sources"/>
    <n v="56037"/>
    <x v="1"/>
    <n v="20200254"/>
    <x v="0"/>
    <n v="0.89065079368419575"/>
    <n v="0.2702384394419079"/>
    <n v="0.99639244300303542"/>
    <n v="0"/>
    <n v="2.3676198457146937E-2"/>
    <x v="0"/>
  </r>
  <r>
    <s v="WYDEQ Permitted Sources"/>
    <n v="56037"/>
    <x v="1"/>
    <n v="20200254"/>
    <x v="0"/>
    <n v="2.6719523810525865"/>
    <n v="1.100727302117039"/>
    <n v="1.9927848860060708"/>
    <n v="0"/>
    <n v="9.6437198593744805E-2"/>
    <x v="0"/>
  </r>
  <r>
    <s v="WYDEQ Permitted Sources"/>
    <n v="56037"/>
    <x v="1"/>
    <n v="20200254"/>
    <x v="0"/>
    <n v="7.615064285999873"/>
    <n v="3.3021819063511173"/>
    <n v="5.2310603257659345"/>
    <n v="0"/>
    <n v="0.28931159578123444"/>
    <x v="0"/>
  </r>
  <r>
    <s v="WYDEQ Permitted Sources"/>
    <n v="56037"/>
    <x v="1"/>
    <n v="20200202"/>
    <x v="0"/>
    <n v="0"/>
    <n v="0"/>
    <n v="0"/>
    <n v="0"/>
    <n v="0"/>
    <x v="0"/>
  </r>
  <r>
    <s v="WYDEQ Permitted Sources"/>
    <n v="56037"/>
    <x v="1"/>
    <n v="20200253"/>
    <x v="0"/>
    <n v="21.820944445262796"/>
    <n v="0.26867443028432753"/>
    <n v="30.389969511592572"/>
    <n v="0"/>
    <n v="0.18237597099929287"/>
    <x v="0"/>
  </r>
  <r>
    <s v="WYDEQ Permitted Sources"/>
    <n v="56037"/>
    <x v="1"/>
    <n v="20200202"/>
    <x v="0"/>
    <n v="0"/>
    <n v="2.8955115966452873"/>
    <n v="0"/>
    <n v="0"/>
    <n v="0"/>
    <x v="0"/>
  </r>
  <r>
    <s v="WYDEQ Permitted Sources"/>
    <n v="56037"/>
    <x v="1"/>
    <n v="20200254"/>
    <x v="0"/>
    <n v="0.44532539684209788"/>
    <n v="0.14830158262055923"/>
    <n v="0.49819622150151771"/>
    <n v="0"/>
    <n v="1.2993035738678195E-2"/>
    <x v="0"/>
  </r>
  <r>
    <s v="WYDEQ Permitted Sources"/>
    <n v="56037"/>
    <x v="1"/>
    <n v="20200254"/>
    <x v="0"/>
    <n v="2.6719523810525865"/>
    <n v="0.29989875596601961"/>
    <n v="1.9927848860060708"/>
    <n v="0"/>
    <n v="2.6274805604882559E-2"/>
    <x v="0"/>
  </r>
  <r>
    <s v="WYDEQ Permitted Sources"/>
    <n v="56037"/>
    <x v="1"/>
    <n v="20200202"/>
    <x v="0"/>
    <n v="0"/>
    <n v="0"/>
    <n v="0"/>
    <n v="0"/>
    <n v="0"/>
    <x v="0"/>
  </r>
  <r>
    <s v="WYDEQ Permitted Sources"/>
    <n v="56037"/>
    <x v="1"/>
    <n v="20100102"/>
    <x v="0"/>
    <n v="5.343904762105173"/>
    <n v="0.40097683759392516"/>
    <n v="5.4801584365166933"/>
    <n v="0.75788689928381692"/>
    <n v="0.35312364240568284"/>
    <x v="0"/>
  </r>
  <r>
    <s v="WYDEQ Permitted Sources"/>
    <n v="56037"/>
    <x v="1"/>
    <n v="20200202"/>
    <x v="0"/>
    <n v="2.2266269842104891"/>
    <n v="0"/>
    <n v="1.4945886645045527"/>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1.7813015873683915"/>
    <n v="0"/>
    <n v="1.9927848860060708"/>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4"/>
    <x v="0"/>
    <n v="1.5586388889473421"/>
    <n v="0.42842679423717095"/>
    <n v="1.7935063974054639"/>
    <n v="0"/>
    <n v="3.7535436578403664E-2"/>
    <x v="0"/>
  </r>
  <r>
    <s v="WYDEQ Permitted Sources"/>
    <n v="56037"/>
    <x v="1"/>
    <n v="20200254"/>
    <x v="0"/>
    <n v="0.17813015873683913"/>
    <n v="0.72832555020319056"/>
    <n v="0.59783546580182123"/>
    <n v="0"/>
    <n v="6.3810242183286237E-2"/>
    <x v="0"/>
  </r>
  <r>
    <s v="WYDEQ Permitted Sources"/>
    <n v="56037"/>
    <x v="1"/>
    <n v="20200254"/>
    <x v="0"/>
    <n v="2.2266269842104891"/>
    <n v="0.72832555020319079"/>
    <n v="2.4909811075075883"/>
    <n v="0"/>
    <n v="6.381024218328625E-2"/>
    <x v="0"/>
  </r>
  <r>
    <s v="WYDEQ Permitted Sources"/>
    <n v="56037"/>
    <x v="1"/>
    <n v="20200254"/>
    <x v="0"/>
    <n v="0.71252063494735651"/>
    <n v="0.26035166726720393"/>
    <n v="0.44837659935136598"/>
    <n v="0"/>
    <n v="2.2809996074568382E-2"/>
    <x v="0"/>
  </r>
  <r>
    <s v="WYDEQ Permitted Sources"/>
    <n v="56037"/>
    <x v="1"/>
    <n v="20200254"/>
    <x v="0"/>
    <n v="0.89065079368419575"/>
    <n v="0.31308111886562501"/>
    <n v="0.99639244300303542"/>
    <n v="0"/>
    <n v="2.7429742114987301E-2"/>
    <x v="0"/>
  </r>
  <r>
    <s v="WYDEQ Permitted Sources"/>
    <n v="56037"/>
    <x v="1"/>
    <n v="20200254"/>
    <x v="0"/>
    <n v="1.7813015873683915"/>
    <n v="0.57013719540792762"/>
    <n v="1.9927848860060708"/>
    <n v="0"/>
    <n v="4.9951004062029514E-2"/>
    <x v="0"/>
  </r>
  <r>
    <s v="WYDEQ Permitted Sources"/>
    <n v="56037"/>
    <x v="1"/>
    <n v="20200254"/>
    <x v="0"/>
    <n v="1.7813015873683915"/>
    <n v="0.72832555020319079"/>
    <n v="1.9927848860060708"/>
    <n v="0"/>
    <n v="6.3810242183286264E-2"/>
    <x v="0"/>
  </r>
  <r>
    <s v="WYDEQ Permitted Sources"/>
    <n v="56037"/>
    <x v="1"/>
    <n v="20200254"/>
    <x v="0"/>
    <n v="3.562603174736783"/>
    <n v="0.41524443133756578"/>
    <n v="5.978354658018211"/>
    <n v="0"/>
    <n v="3.6380500068298953E-2"/>
    <x v="0"/>
  </r>
  <r>
    <s v="WYDEQ Permitted Sources"/>
    <n v="56037"/>
    <x v="1"/>
    <n v="20200254"/>
    <x v="0"/>
    <n v="3.562603174736783"/>
    <n v="0.58331955830753301"/>
    <n v="5.978354658018211"/>
    <n v="0"/>
    <n v="5.1105940572134245E-2"/>
    <x v="0"/>
  </r>
  <r>
    <s v="WYDEQ Permitted Sources"/>
    <n v="56037"/>
    <x v="1"/>
    <n v="20200254"/>
    <x v="0"/>
    <n v="3.562603174736783"/>
    <n v="0.58331955830753301"/>
    <n v="5.978354658018211"/>
    <n v="0"/>
    <n v="5.1105940572134245E-2"/>
    <x v="0"/>
  </r>
  <r>
    <s v="WYDEQ Permitted Sources"/>
    <n v="56037"/>
    <x v="1"/>
    <n v="20200254"/>
    <x v="0"/>
    <n v="5.343904762105173"/>
    <n v="1.1699347073399666"/>
    <n v="5.4801584365166933"/>
    <n v="0"/>
    <n v="0.10250061527179462"/>
    <x v="0"/>
  </r>
  <r>
    <s v="WYDEQ Permitted Sources"/>
    <n v="56037"/>
    <x v="1"/>
    <n v="20200254"/>
    <x v="0"/>
    <n v="5.343904762105173"/>
    <n v="0.70855200585378275"/>
    <n v="6.9747471010212463"/>
    <n v="0"/>
    <n v="6.2077837418129146E-2"/>
    <x v="0"/>
  </r>
  <r>
    <s v="WYDEQ Permitted Sources"/>
    <n v="56037"/>
    <x v="1"/>
    <n v="20200254"/>
    <x v="0"/>
    <n v="2.2266269842104891"/>
    <n v="0.80741972760082226"/>
    <n v="2.4909811075075883"/>
    <n v="0"/>
    <n v="7.0739861243914598E-2"/>
    <x v="0"/>
  </r>
  <r>
    <s v="WYDEQ Permitted Sources"/>
    <n v="56037"/>
    <x v="1"/>
    <n v="20200254"/>
    <x v="0"/>
    <n v="2.6719523810525865"/>
    <n v="0.41524443133756567"/>
    <n v="3.9855697720121417"/>
    <n v="0"/>
    <n v="3.6380500068298932E-2"/>
    <x v="0"/>
  </r>
  <r>
    <s v="WYDEQ Permitted Sources"/>
    <n v="56037"/>
    <x v="1"/>
    <n v="20200254"/>
    <x v="0"/>
    <n v="0.89065079368419575"/>
    <n v="0.29001198379131582"/>
    <n v="0.99639244300303542"/>
    <n v="0"/>
    <n v="2.5408603222304031E-2"/>
    <x v="0"/>
  </r>
  <r>
    <s v="WYDEQ Permitted Sources"/>
    <n v="56037"/>
    <x v="1"/>
    <n v="20200254"/>
    <x v="0"/>
    <n v="3.1172777778946843"/>
    <n v="0.6766946288464033"/>
    <n v="5.4801584365166933"/>
    <n v="0"/>
    <n v="5.9286740852042705E-2"/>
    <x v="0"/>
  </r>
  <r>
    <s v="WYDEQ Permitted Sources"/>
    <n v="56037"/>
    <x v="1"/>
    <n v="20200254"/>
    <x v="0"/>
    <n v="1.3359761905262932"/>
    <n v="0.49104301801029593"/>
    <n v="3.4873735505106231"/>
    <n v="0"/>
    <n v="4.3021385001401125E-2"/>
    <x v="0"/>
  </r>
  <r>
    <s v="WYDEQ Permitted Sources"/>
    <n v="56037"/>
    <x v="1"/>
    <n v="20200254"/>
    <x v="0"/>
    <n v="0.89065079368419575"/>
    <n v="0.37240175191384861"/>
    <n v="0.99639244300303542"/>
    <n v="0"/>
    <n v="3.2626956410458582E-2"/>
    <x v="0"/>
  </r>
  <r>
    <s v="WYDEQ Permitted Sources"/>
    <n v="56037"/>
    <x v="1"/>
    <n v="20200202"/>
    <x v="0"/>
    <n v="0"/>
    <n v="0"/>
    <n v="0"/>
    <n v="0"/>
    <n v="0"/>
    <x v="0"/>
  </r>
  <r>
    <s v="WYDEQ Permitted Sources"/>
    <n v="56037"/>
    <x v="1"/>
    <n v="20200202"/>
    <x v="0"/>
    <n v="0"/>
    <n v="0"/>
    <n v="0"/>
    <n v="0"/>
    <n v="0"/>
    <x v="0"/>
  </r>
  <r>
    <s v="WYDEQ Permitted Sources"/>
    <n v="56037"/>
    <x v="1"/>
    <n v="20200254"/>
    <x v="0"/>
    <n v="1.7813015873683915"/>
    <n v="0.65911814498026322"/>
    <n v="6.4765508795197304"/>
    <n v="0"/>
    <n v="5.7746825505236424E-2"/>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3"/>
    <x v="0"/>
    <n v="1.7813015873683915"/>
    <n v="4.1334527736050404E-2"/>
    <n v="0.99639244300303542"/>
    <n v="0"/>
    <n v="2.8057841692198913E-2"/>
    <x v="0"/>
  </r>
  <r>
    <s v="WYDEQ Permitted Sources"/>
    <n v="56037"/>
    <x v="1"/>
    <n v="20200253"/>
    <x v="0"/>
    <n v="1.7813015873683915"/>
    <n v="3.4721003298282337E-2"/>
    <n v="0.99639244300303542"/>
    <n v="0"/>
    <n v="2.3568587021447082E-2"/>
    <x v="0"/>
  </r>
  <r>
    <s v="WYDEQ Permitted Sources"/>
    <n v="56037"/>
    <x v="1"/>
    <n v="20200253"/>
    <x v="0"/>
    <n v="3.562603174736783"/>
    <n v="5.0428123837981488E-2"/>
    <n v="0.64765508795197291"/>
    <n v="0"/>
    <n v="3.4230566864482663E-2"/>
    <x v="0"/>
  </r>
  <r>
    <s v="WYDEQ Permitted Sources"/>
    <n v="56037"/>
    <x v="1"/>
    <n v="20200254"/>
    <x v="0"/>
    <n v="1.3359761905262932"/>
    <n v="0.51411215308460512"/>
    <n v="3.4873735505106231"/>
    <n v="0"/>
    <n v="4.5042523894084405E-2"/>
    <x v="0"/>
  </r>
  <r>
    <s v="WYDEQ Permitted Sources"/>
    <n v="56037"/>
    <x v="1"/>
    <n v="20200254"/>
    <x v="0"/>
    <n v="0.44532539684209788"/>
    <n v="0.14830158262055923"/>
    <n v="0.99639244300303542"/>
    <n v="0"/>
    <n v="1.2993035738678195E-2"/>
    <x v="0"/>
  </r>
  <r>
    <s v="WYDEQ Permitted Sources"/>
    <n v="56037"/>
    <x v="1"/>
    <n v="20200202"/>
    <x v="0"/>
    <n v="0"/>
    <n v="0"/>
    <n v="0"/>
    <n v="0"/>
    <n v="0"/>
    <x v="0"/>
  </r>
  <r>
    <s v="WYDEQ Permitted Sources"/>
    <n v="56037"/>
    <x v="1"/>
    <n v="20200253"/>
    <x v="0"/>
    <n v="34.735380953683631"/>
    <n v="0.29264845637123688"/>
    <n v="38.859305277118381"/>
    <n v="0"/>
    <n v="0.19864951918076829"/>
    <x v="0"/>
  </r>
  <r>
    <s v="WYDEQ Permitted Sources"/>
    <n v="56037"/>
    <x v="1"/>
    <n v="20200254"/>
    <x v="0"/>
    <n v="1.8258341270526011"/>
    <n v="0.30978552814072363"/>
    <n v="2.0426045081562223"/>
    <n v="0"/>
    <n v="2.7141007987461118E-2"/>
    <x v="0"/>
  </r>
  <r>
    <s v="WYDEQ Permitted Sources"/>
    <n v="56037"/>
    <x v="1"/>
    <n v="20200254"/>
    <x v="0"/>
    <n v="1.7813015873683915"/>
    <n v="0.30978552814072363"/>
    <n v="1.9927848860060708"/>
    <n v="0"/>
    <n v="2.7141007987461118E-2"/>
    <x v="0"/>
  </r>
  <r>
    <s v="WYDEQ Permitted Sources"/>
    <n v="56037"/>
    <x v="1"/>
    <n v="20200254"/>
    <x v="0"/>
    <n v="2.6719523810525865"/>
    <n v="0.87333154209884833"/>
    <n v="5.978354658018211"/>
    <n v="0"/>
    <n v="7.6514543794438256E-2"/>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1001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1.2409335414194085"/>
    <n v="0"/>
    <n v="0"/>
    <n v="0"/>
    <x v="0"/>
  </r>
  <r>
    <s v="WYDEQ Permitted Sources"/>
    <n v="56037"/>
    <x v="1"/>
    <n v="20200254"/>
    <x v="0"/>
    <n v="1.7813015873683915"/>
    <n v="0.7382123223778948"/>
    <n v="1.9927848860060708"/>
    <n v="0"/>
    <n v="6.4676444565864799E-2"/>
    <x v="0"/>
  </r>
  <r>
    <s v="WYDEQ Permitted Sources"/>
    <n v="56037"/>
    <x v="1"/>
    <n v="20200202"/>
    <x v="0"/>
    <n v="0"/>
    <n v="0"/>
    <n v="0"/>
    <n v="0"/>
    <n v="0"/>
    <x v="0"/>
  </r>
  <r>
    <s v="WYDEQ Permitted Sources"/>
    <n v="56037"/>
    <x v="1"/>
    <n v="20200254"/>
    <x v="0"/>
    <n v="0.89065079368419575"/>
    <n v="0.2702384394419079"/>
    <n v="1.9927848860060708"/>
    <n v="0"/>
    <n v="2.3676198457146937E-2"/>
    <x v="0"/>
  </r>
  <r>
    <s v="WYDEQ Permitted Sources"/>
    <n v="56037"/>
    <x v="1"/>
    <n v="20200254"/>
    <x v="0"/>
    <n v="0.89065079368419575"/>
    <n v="0.21750898784348682"/>
    <n v="0.99639244300303542"/>
    <n v="0"/>
    <n v="1.9056452416728018E-2"/>
    <x v="0"/>
  </r>
  <r>
    <s v="WYDEQ Permitted Sources"/>
    <n v="56037"/>
    <x v="1"/>
    <n v="20200254"/>
    <x v="0"/>
    <n v="1.3359761905262932"/>
    <n v="0.49104301801029593"/>
    <n v="1.4945886645045527"/>
    <n v="0"/>
    <n v="4.3021385001401125E-2"/>
    <x v="0"/>
  </r>
  <r>
    <s v="WYDEQ Permitted Sources"/>
    <n v="56037"/>
    <x v="1"/>
    <n v="20200253"/>
    <x v="0"/>
    <n v="1.7813015873683915"/>
    <n v="3.3067622188840323E-2"/>
    <n v="1.4945886645045527"/>
    <n v="0"/>
    <n v="2.2446273353759129E-2"/>
    <x v="0"/>
  </r>
  <r>
    <s v="WYDEQ Permitted Sources"/>
    <n v="56037"/>
    <x v="1"/>
    <n v="20200254"/>
    <x v="0"/>
    <n v="4.4532539684209782"/>
    <n v="0.52729451598421051"/>
    <n v="4.4837659935136589"/>
    <n v="0"/>
    <n v="4.6197460404189143E-2"/>
    <x v="0"/>
  </r>
  <r>
    <s v="WYDEQ Permitted Sources"/>
    <n v="56037"/>
    <x v="1"/>
    <n v="20200254"/>
    <x v="0"/>
    <n v="5.343904762105173"/>
    <n v="0.88651390499845384"/>
    <n v="3.9855697720121417"/>
    <n v="0"/>
    <n v="7.7669480304542973E-2"/>
    <x v="0"/>
  </r>
  <r>
    <s v="WYDEQ Permitted Sources"/>
    <n v="56037"/>
    <x v="1"/>
    <n v="20200254"/>
    <x v="0"/>
    <n v="6.6798809526314677"/>
    <n v="1.1402743908158555"/>
    <n v="3.9855697720121417"/>
    <n v="0"/>
    <n v="9.9902008124059027E-2"/>
    <x v="0"/>
  </r>
  <r>
    <s v="WYDEQ Permitted Sources"/>
    <n v="56037"/>
    <x v="1"/>
    <n v="20200254"/>
    <x v="0"/>
    <n v="0.89065079368419575"/>
    <n v="0.31308111886562501"/>
    <n v="0.99639244300303542"/>
    <n v="0"/>
    <n v="2.7429742114987301E-2"/>
    <x v="0"/>
  </r>
  <r>
    <s v="WYDEQ Permitted Sources"/>
    <n v="56037"/>
    <x v="1"/>
    <n v="20200254"/>
    <x v="0"/>
    <n v="3.1172777778946843"/>
    <n v="1.0710669855929269"/>
    <n v="5.4801584365166933"/>
    <n v="0"/>
    <n v="9.3838591446009145E-2"/>
    <x v="0"/>
  </r>
  <r>
    <s v="WYDEQ Permitted Sources"/>
    <n v="56037"/>
    <x v="1"/>
    <n v="20200254"/>
    <x v="0"/>
    <n v="0.89065079368419575"/>
    <n v="0.2702384394419079"/>
    <n v="0.99639244300303542"/>
    <n v="0"/>
    <n v="2.3676198457146937E-2"/>
    <x v="0"/>
  </r>
  <r>
    <s v="WYDEQ Permitted Sources"/>
    <n v="56037"/>
    <x v="1"/>
    <n v="20200202"/>
    <x v="0"/>
    <n v="0"/>
    <n v="0"/>
    <n v="0"/>
    <n v="0"/>
    <n v="0"/>
    <x v="0"/>
  </r>
  <r>
    <s v="WYDEQ Permitted Sources"/>
    <n v="56037"/>
    <x v="1"/>
    <n v="20200202"/>
    <x v="0"/>
    <n v="0"/>
    <n v="0"/>
    <n v="0"/>
    <n v="0"/>
    <n v="0"/>
    <x v="0"/>
  </r>
  <r>
    <s v="WYDEQ Permitted Sources"/>
    <n v="56037"/>
    <x v="1"/>
    <n v="20200202"/>
    <x v="0"/>
    <n v="0"/>
    <n v="0.62046677070970424"/>
    <n v="0"/>
    <n v="0"/>
    <n v="0"/>
    <x v="0"/>
  </r>
  <r>
    <s v="WYDEQ Permitted Sources"/>
    <n v="56037"/>
    <x v="1"/>
    <n v="20200254"/>
    <x v="0"/>
    <n v="2.6719523810525865"/>
    <n v="0.96560808239608542"/>
    <n v="2.9891773290091055"/>
    <n v="0"/>
    <n v="8.4599099365171349E-2"/>
    <x v="0"/>
  </r>
  <r>
    <s v="WYDEQ Permitted Sources"/>
    <n v="56037"/>
    <x v="1"/>
    <n v="20200202"/>
    <x v="0"/>
    <n v="0"/>
    <n v="0"/>
    <n v="0"/>
    <n v="0"/>
    <n v="0"/>
    <x v="0"/>
  </r>
  <r>
    <s v="WYDEQ Permitted Sources"/>
    <n v="56037"/>
    <x v="1"/>
    <n v="20200254"/>
    <x v="0"/>
    <n v="4.0079285715788808"/>
    <n v="1.3841481044585526"/>
    <n v="2.4909811075075883"/>
    <n v="0"/>
    <n v="0.12126833356099649"/>
    <x v="0"/>
  </r>
  <r>
    <s v="WYDEQ Permitted Sources"/>
    <n v="56037"/>
    <x v="1"/>
    <n v="20200254"/>
    <x v="0"/>
    <n v="0.44532539684209788"/>
    <n v="0.15818835479526314"/>
    <n v="0.49819622150151771"/>
    <n v="0"/>
    <n v="1.385923812125674E-2"/>
    <x v="0"/>
  </r>
  <r>
    <s v="WYDEQ Permitted Sources"/>
    <n v="56037"/>
    <x v="1"/>
    <n v="20200202"/>
    <x v="0"/>
    <n v="0"/>
    <n v="0"/>
    <n v="0"/>
    <n v="0"/>
    <n v="0"/>
    <x v="0"/>
  </r>
  <r>
    <s v="WYDEQ Permitted Sources"/>
    <n v="56037"/>
    <x v="1"/>
    <n v="20200202"/>
    <x v="0"/>
    <n v="0"/>
    <n v="0.41364451380646966"/>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49637341656776351"/>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4"/>
    <x v="0"/>
    <n v="0.89065079368419575"/>
    <n v="0.24716930436759868"/>
    <n v="0.99639244300303542"/>
    <n v="0"/>
    <n v="2.1655059564463657E-2"/>
    <x v="0"/>
  </r>
  <r>
    <s v="WYDEQ Permitted Sources"/>
    <n v="56037"/>
    <x v="1"/>
    <n v="20200254"/>
    <x v="0"/>
    <n v="7.125206349473566E-2"/>
    <n v="0.31308111886562506"/>
    <n v="0.79711395440242816"/>
    <n v="0"/>
    <n v="2.7429742114987301E-2"/>
    <x v="0"/>
  </r>
  <r>
    <s v="WYDEQ Permitted Sources"/>
    <n v="56037"/>
    <x v="1"/>
    <n v="20200254"/>
    <x v="0"/>
    <n v="1.7813015873683915"/>
    <n v="0.49433860873519736"/>
    <n v="1.9927848860060708"/>
    <n v="0"/>
    <n v="4.3310119128927314E-2"/>
    <x v="0"/>
  </r>
  <r>
    <s v="WYDEQ Permitted Sources"/>
    <n v="56037"/>
    <x v="1"/>
    <n v="20200254"/>
    <x v="0"/>
    <n v="0.89065079368419575"/>
    <n v="0.37569734263874999"/>
    <n v="0.99639244300303542"/>
    <n v="0"/>
    <n v="3.2915690537984758E-2"/>
    <x v="0"/>
  </r>
  <r>
    <s v="WYDEQ Permitted Sources"/>
    <n v="56037"/>
    <x v="1"/>
    <n v="20200254"/>
    <x v="0"/>
    <n v="2.1820944445262795"/>
    <n v="0.72502995947828919"/>
    <n v="2.4411614853574366"/>
    <n v="0"/>
    <n v="6.3521508055760054E-2"/>
    <x v="0"/>
  </r>
  <r>
    <s v="WYDEQ Permitted Sources"/>
    <n v="56037"/>
    <x v="1"/>
    <n v="20200254"/>
    <x v="0"/>
    <n v="6.5462833335788382"/>
    <n v="2.1750898784348678"/>
    <n v="7.3234844560723102"/>
    <n v="0"/>
    <n v="0.1905645241672802"/>
    <x v="0"/>
  </r>
  <r>
    <s v="WYDEQ Permitted Sources"/>
    <n v="56037"/>
    <x v="1"/>
    <n v="20200254"/>
    <x v="0"/>
    <n v="1.7813015873683915"/>
    <n v="0.57672837685773026"/>
    <n v="3.9855697720121417"/>
    <n v="0"/>
    <n v="5.0528472317081879E-2"/>
    <x v="0"/>
  </r>
  <r>
    <s v="WYDEQ Permitted Sources"/>
    <n v="56037"/>
    <x v="1"/>
    <n v="20200254"/>
    <x v="0"/>
    <n v="2.2266269842104891"/>
    <n v="0.70855200585378286"/>
    <n v="2.4909811075075883"/>
    <n v="0"/>
    <n v="6.2077837418129146E-2"/>
    <x v="0"/>
  </r>
  <r>
    <s v="WYDEQ Permitted Sources"/>
    <n v="56037"/>
    <x v="1"/>
    <n v="20200254"/>
    <x v="0"/>
    <n v="0.44532539684209788"/>
    <n v="0.1845530805944737"/>
    <n v="0.49819622150151771"/>
    <n v="0"/>
    <n v="1.61691111414662E-2"/>
    <x v="0"/>
  </r>
  <r>
    <s v="WYDEQ Permitted Sources"/>
    <n v="56037"/>
    <x v="1"/>
    <n v="20200254"/>
    <x v="0"/>
    <n v="0.89065079368419575"/>
    <n v="0.2702384394419079"/>
    <n v="1.9927848860060708"/>
    <n v="0"/>
    <n v="2.3676198457146937E-2"/>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3"/>
    <x v="0"/>
    <n v="2.2266269842104891"/>
    <n v="4.4641289954934431E-2"/>
    <n v="0.99639244300303542"/>
    <n v="0"/>
    <n v="3.0302469027574816E-2"/>
    <x v="0"/>
  </r>
  <r>
    <s v="WYDEQ Permitted Sources"/>
    <n v="56037"/>
    <x v="1"/>
    <n v="20200254"/>
    <x v="0"/>
    <n v="0.89065079368419575"/>
    <n v="0.31308111886562501"/>
    <n v="0.99639244300303542"/>
    <n v="0"/>
    <n v="2.7429742114987301E-2"/>
    <x v="0"/>
  </r>
  <r>
    <s v="WYDEQ Permitted Sources"/>
    <n v="56037"/>
    <x v="1"/>
    <n v="20200254"/>
    <x v="0"/>
    <n v="0.89065079368419575"/>
    <n v="0.31308111886562501"/>
    <n v="0.99639244300303542"/>
    <n v="0"/>
    <n v="2.7429742114987301E-2"/>
    <x v="0"/>
  </r>
  <r>
    <s v="WYDEQ Permitted Sources"/>
    <n v="56037"/>
    <x v="1"/>
    <n v="20200202"/>
    <x v="0"/>
    <n v="0"/>
    <n v="1.034111284516174"/>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100102"/>
    <x v="0"/>
    <n v="4.8985793652630756"/>
    <n v="0.36756210112776472"/>
    <n v="3.4873735505106231"/>
    <n v="0.69472965767683226"/>
    <n v="0.32369667220520926"/>
    <x v="0"/>
  </r>
  <r>
    <s v="WYDEQ Permitted Sources"/>
    <n v="56037"/>
    <x v="1"/>
    <n v="20100102"/>
    <x v="0"/>
    <n v="5.343904762105173"/>
    <n v="0.40097683759392516"/>
    <n v="3.9855697720121417"/>
    <n v="0.75788689928381692"/>
    <n v="0.35312364240568284"/>
    <x v="0"/>
  </r>
  <r>
    <s v="WYDEQ Permitted Sources"/>
    <n v="56037"/>
    <x v="1"/>
    <n v="20200202"/>
    <x v="0"/>
    <n v="0"/>
    <n v="0"/>
    <n v="0"/>
    <n v="0"/>
    <n v="0"/>
    <x v="0"/>
  </r>
  <r>
    <s v="WYDEQ Permitted Sources"/>
    <n v="56037"/>
    <x v="1"/>
    <n v="20200253"/>
    <x v="0"/>
    <n v="6.2345555557893686"/>
    <n v="0.1273103454270352"/>
    <n v="4.9819622150151766"/>
    <n v="0"/>
    <n v="8.6418152411972621E-2"/>
    <x v="0"/>
  </r>
  <r>
    <s v="WYDEQ Permitted Sources"/>
    <n v="56037"/>
    <x v="1"/>
    <n v="20200202"/>
    <x v="0"/>
    <n v="0"/>
    <n v="0"/>
    <n v="0"/>
    <n v="0"/>
    <n v="0"/>
    <x v="0"/>
  </r>
  <r>
    <s v="WYDEQ Permitted Sources"/>
    <n v="56037"/>
    <x v="1"/>
    <n v="20200202"/>
    <x v="0"/>
    <n v="0"/>
    <n v="0.41364451380646966"/>
    <n v="0"/>
    <n v="0"/>
    <n v="0"/>
    <x v="0"/>
  </r>
  <r>
    <s v="WYDEQ Permitted Sources"/>
    <n v="56037"/>
    <x v="1"/>
    <n v="20200253"/>
    <x v="0"/>
    <n v="1.5141063492631328"/>
    <n v="1.1573667766094111E-2"/>
    <n v="0.19927848860060704"/>
    <n v="0"/>
    <n v="7.8561956738156923E-3"/>
    <x v="0"/>
  </r>
  <r>
    <s v="WYDEQ Permitted Sources"/>
    <n v="56037"/>
    <x v="1"/>
    <n v="20200253"/>
    <x v="0"/>
    <n v="36.694812699788862"/>
    <n v="0.26206090584655956"/>
    <n v="5.2310603257659372"/>
    <n v="0"/>
    <n v="0.17788671632854111"/>
    <x v="0"/>
  </r>
  <r>
    <s v="WYDEQ Permitted Sources"/>
    <n v="56037"/>
    <x v="1"/>
    <n v="20200254"/>
    <x v="0"/>
    <n v="2.6719523810525865"/>
    <n v="1.1205008464664472"/>
    <n v="2.9891773290091055"/>
    <n v="0"/>
    <n v="9.816960335890193E-2"/>
    <x v="0"/>
  </r>
  <r>
    <s v="WYDEQ Permitted Sources"/>
    <n v="56037"/>
    <x v="1"/>
    <n v="20200254"/>
    <x v="0"/>
    <n v="3.562603174736783"/>
    <n v="0.61957105628144726"/>
    <n v="4.4837659935136589"/>
    <n v="0"/>
    <n v="5.4282015974922236E-2"/>
    <x v="0"/>
  </r>
  <r>
    <s v="WYDEQ Permitted Sources"/>
    <n v="56037"/>
    <x v="1"/>
    <n v="20200254"/>
    <x v="0"/>
    <n v="3.562603174736783"/>
    <n v="0.62286664700634875"/>
    <n v="4.4837659935136589"/>
    <n v="0"/>
    <n v="5.4570750102448419E-2"/>
    <x v="0"/>
  </r>
  <r>
    <s v="WYDEQ Permitted Sources"/>
    <n v="56037"/>
    <x v="1"/>
    <n v="20200254"/>
    <x v="0"/>
    <n v="1.3359761905262932"/>
    <n v="0.3954708869881578"/>
    <n v="1.4945886645045527"/>
    <n v="0"/>
    <n v="3.4648095303141849E-2"/>
    <x v="0"/>
  </r>
  <r>
    <s v="WYDEQ Permitted Sources"/>
    <n v="56037"/>
    <x v="1"/>
    <n v="20200202"/>
    <x v="0"/>
    <n v="0"/>
    <n v="0"/>
    <n v="0"/>
    <n v="0"/>
    <n v="0"/>
    <x v="0"/>
  </r>
  <r>
    <s v="WYDEQ Permitted Sources"/>
    <n v="56037"/>
    <x v="1"/>
    <n v="20200202"/>
    <x v="0"/>
    <n v="0"/>
    <n v="0.41364451380646966"/>
    <n v="0"/>
    <n v="0"/>
    <n v="0"/>
    <x v="0"/>
  </r>
  <r>
    <s v="WYDEQ Permitted Sources"/>
    <n v="56037"/>
    <x v="1"/>
    <n v="20200253"/>
    <x v="0"/>
    <n v="57.446976192630636"/>
    <n v="0.66183122209035139"/>
    <n v="3.5870127948109278"/>
    <n v="0"/>
    <n v="0.1823759709992929"/>
    <x v="0"/>
  </r>
  <r>
    <s v="WYDEQ Permitted Sources"/>
    <n v="56037"/>
    <x v="1"/>
    <n v="20200253"/>
    <x v="0"/>
    <n v="81.494547622103923"/>
    <n v="0.91001793037423306"/>
    <n v="43.258377912976776"/>
    <n v="0"/>
    <n v="0.25644867306669805"/>
    <x v="0"/>
  </r>
  <r>
    <s v="WYDEQ Permitted Sources"/>
    <n v="56037"/>
    <x v="1"/>
    <n v="20200253"/>
    <x v="0"/>
    <n v="54.81955635126225"/>
    <n v="0.2496605475257444"/>
    <n v="64.914967661647751"/>
    <n v="0"/>
    <n v="0.16946936382088137"/>
    <x v="0"/>
  </r>
  <r>
    <s v="WYDEQ Permitted Sources"/>
    <n v="56037"/>
    <x v="1"/>
    <n v="20200254"/>
    <x v="0"/>
    <n v="3.1172777778946843"/>
    <n v="0.99526839892019703"/>
    <n v="3.4873735505106231"/>
    <n v="0"/>
    <n v="8.7197706512906967E-2"/>
    <x v="0"/>
  </r>
  <r>
    <s v="WYDEQ Permitted Sources"/>
    <n v="56037"/>
    <x v="1"/>
    <n v="20200254"/>
    <x v="0"/>
    <n v="0.22266269842104894"/>
    <n v="6.9207405222927634E-2"/>
    <n v="0.49819622150151771"/>
    <n v="0"/>
    <n v="6.063416678049824E-3"/>
    <x v="0"/>
  </r>
  <r>
    <s v="WYDEQ Permitted Sources"/>
    <n v="56037"/>
    <x v="1"/>
    <n v="20100102"/>
    <x v="0"/>
    <n v="0"/>
    <n v="0"/>
    <n v="0"/>
    <n v="0"/>
    <n v="0"/>
    <x v="0"/>
  </r>
  <r>
    <s v="WYDEQ Permitted Sources"/>
    <n v="56037"/>
    <x v="1"/>
    <n v="201001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1.2409335414194085"/>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6.2046677070970446"/>
    <n v="0"/>
    <n v="0"/>
    <n v="0"/>
    <x v="0"/>
  </r>
  <r>
    <s v="WYDEQ Permitted Sources"/>
    <n v="56037"/>
    <x v="1"/>
    <n v="20200202"/>
    <x v="0"/>
    <n v="0"/>
    <n v="0"/>
    <n v="0"/>
    <n v="0"/>
    <n v="0"/>
    <x v="0"/>
  </r>
  <r>
    <s v="WYDEQ Permitted Sources"/>
    <n v="56037"/>
    <x v="1"/>
    <n v="20200253"/>
    <x v="0"/>
    <n v="6.2345555557893686"/>
    <n v="0.11987013043454613"/>
    <n v="4.4837659935136589"/>
    <n v="0"/>
    <n v="8.1367740907376807E-2"/>
    <x v="0"/>
  </r>
  <r>
    <s v="WYDEQ Permitted Sources"/>
    <n v="56037"/>
    <x v="1"/>
    <n v="20200253"/>
    <x v="0"/>
    <n v="6.6798809526314677"/>
    <n v="0.10416300989484702"/>
    <n v="1.4945886645045527"/>
    <n v="0"/>
    <n v="7.070576106434126E-2"/>
    <x v="0"/>
  </r>
  <r>
    <s v="WYDEQ Permitted Sources"/>
    <n v="56037"/>
    <x v="1"/>
    <n v="20200254"/>
    <x v="0"/>
    <n v="3.1172777778946843"/>
    <n v="0.36251497973914459"/>
    <n v="2.4909811075075883"/>
    <n v="0"/>
    <n v="3.1760754027880027E-2"/>
    <x v="0"/>
  </r>
  <r>
    <s v="WYDEQ Permitted Sources"/>
    <n v="56037"/>
    <x v="1"/>
    <n v="20200254"/>
    <x v="0"/>
    <n v="3.1172777778946843"/>
    <n v="0.36251497973914459"/>
    <n v="2.4909811075075883"/>
    <n v="0"/>
    <n v="3.1760754027880027E-2"/>
    <x v="0"/>
  </r>
  <r>
    <s v="WYDEQ Permitted Sources"/>
    <n v="56037"/>
    <x v="1"/>
    <n v="20200254"/>
    <x v="0"/>
    <n v="2.6719523810525865"/>
    <n v="0.87992272354865109"/>
    <n v="7.4729433225227648"/>
    <n v="0"/>
    <n v="7.7092012049490607E-2"/>
    <x v="0"/>
  </r>
  <r>
    <s v="WYDEQ Permitted Sources"/>
    <n v="56037"/>
    <x v="1"/>
    <n v="20200254"/>
    <x v="0"/>
    <n v="0.89065079368419575"/>
    <n v="0.27353403016680927"/>
    <n v="1.9927848860060708"/>
    <n v="0"/>
    <n v="2.396493258467312E-2"/>
    <x v="0"/>
  </r>
  <r>
    <s v="WYDEQ Permitted Sources"/>
    <n v="56037"/>
    <x v="1"/>
    <n v="20200254"/>
    <x v="0"/>
    <n v="3.562603174736783"/>
    <n v="1.2852803827115129"/>
    <n v="6.4765508795197304"/>
    <n v="0"/>
    <n v="0.11260630973521103"/>
    <x v="0"/>
  </r>
  <r>
    <s v="WYDEQ Permitted Sources"/>
    <n v="56037"/>
    <x v="1"/>
    <n v="20200254"/>
    <x v="0"/>
    <n v="2.2266269842104891"/>
    <n v="0.70855200585378286"/>
    <n v="2.4909811075075883"/>
    <n v="0"/>
    <n v="6.2077837418129146E-2"/>
    <x v="0"/>
  </r>
  <r>
    <s v="WYDEQ Permitted Sources"/>
    <n v="56037"/>
    <x v="1"/>
    <n v="20200254"/>
    <x v="0"/>
    <n v="0.71252063494735651"/>
    <n v="0.26035166726720393"/>
    <n v="0.79711395440242816"/>
    <n v="0"/>
    <n v="2.2809996074568382E-2"/>
    <x v="0"/>
  </r>
  <r>
    <s v="WYDEQ Permitted Sources"/>
    <n v="56037"/>
    <x v="1"/>
    <n v="20200254"/>
    <x v="0"/>
    <n v="1.7813015873683915"/>
    <n v="0.38228852408855257"/>
    <n v="1.9927848860060708"/>
    <n v="0"/>
    <n v="3.3493158793037124E-2"/>
    <x v="0"/>
  </r>
  <r>
    <s v="WYDEQ Permitted Sources"/>
    <n v="56037"/>
    <x v="1"/>
    <n v="20200254"/>
    <x v="0"/>
    <n v="1.8258341270526011"/>
    <n v="0.60309310265694072"/>
    <n v="2.0426045081562223"/>
    <n v="0"/>
    <n v="5.2838345337291329E-2"/>
    <x v="0"/>
  </r>
  <r>
    <s v="WYDEQ Permitted Sources"/>
    <n v="56037"/>
    <x v="1"/>
    <n v="20200254"/>
    <x v="0"/>
    <n v="1.3359761905262932"/>
    <n v="0.41524443133756567"/>
    <n v="1.4945886645045527"/>
    <n v="0"/>
    <n v="3.6380500068298932E-2"/>
    <x v="0"/>
  </r>
  <r>
    <s v="WYDEQ Permitted Sources"/>
    <n v="56037"/>
    <x v="1"/>
    <n v="20200254"/>
    <x v="0"/>
    <n v="0.13359761905262937"/>
    <n v="0.5272945159842104"/>
    <n v="4.981962215015176E-2"/>
    <n v="0"/>
    <n v="4.6197460404189136E-2"/>
    <x v="0"/>
  </r>
  <r>
    <s v="WYDEQ Permitted Sources"/>
    <n v="56037"/>
    <x v="1"/>
    <n v="20200254"/>
    <x v="0"/>
    <n v="1.8258341270526011"/>
    <n v="1.1995950238640791"/>
    <n v="0.24909811075075886"/>
    <n v="0"/>
    <n v="0.10509922241953032"/>
    <x v="0"/>
  </r>
  <r>
    <s v="WYDEQ Permitted Sources"/>
    <n v="56037"/>
    <x v="1"/>
    <n v="20200254"/>
    <x v="0"/>
    <n v="7.5705317463156616"/>
    <n v="2.6035166726720393"/>
    <n v="8.4693357655257984"/>
    <n v="0"/>
    <n v="0.22809996074568381"/>
    <x v="0"/>
  </r>
  <r>
    <s v="WYDEQ Permitted Sources"/>
    <n v="56037"/>
    <x v="1"/>
    <n v="20200254"/>
    <x v="0"/>
    <n v="3.562603174736783"/>
    <n v="1.1534567537154605"/>
    <n v="7.4729433225227648"/>
    <n v="0"/>
    <n v="0.10105694463416376"/>
    <x v="0"/>
  </r>
  <r>
    <s v="WYDEQ Permitted Sources"/>
    <n v="56037"/>
    <x v="1"/>
    <n v="20200254"/>
    <x v="0"/>
    <n v="0.44532539684209788"/>
    <n v="0.16148394552016448"/>
    <n v="0.99639244300303542"/>
    <n v="0"/>
    <n v="1.4147972248782923E-2"/>
    <x v="0"/>
  </r>
  <r>
    <s v="WYDEQ Permitted Sources"/>
    <n v="56037"/>
    <x v="1"/>
    <n v="20200254"/>
    <x v="0"/>
    <n v="1.6477039683157617"/>
    <n v="0.55365924178342096"/>
    <n v="1.8433260195556151"/>
    <n v="0"/>
    <n v="4.8507333424398585E-2"/>
    <x v="0"/>
  </r>
  <r>
    <s v="WYDEQ Permitted Sources"/>
    <n v="56037"/>
    <x v="1"/>
    <n v="20200254"/>
    <x v="0"/>
    <n v="3.429005555684153"/>
    <n v="1.1534567537154603"/>
    <n v="7.6722218111233715"/>
    <n v="0"/>
    <n v="0.10105694463416373"/>
    <x v="0"/>
  </r>
  <r>
    <s v="WYDEQ Permitted Sources"/>
    <n v="56037"/>
    <x v="1"/>
    <n v="20200254"/>
    <x v="0"/>
    <n v="0.89065079368419575"/>
    <n v="0.28342080234151318"/>
    <n v="0.99639244300303542"/>
    <n v="0"/>
    <n v="2.4831134967251662E-2"/>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4"/>
    <x v="0"/>
    <n v="4.4532539684209782"/>
    <n v="0.74150791310279596"/>
    <n v="2.9891773290091055"/>
    <n v="0"/>
    <n v="6.4965178693390982E-2"/>
    <x v="0"/>
  </r>
  <r>
    <s v="WYDEQ Permitted Sources"/>
    <n v="56037"/>
    <x v="1"/>
    <n v="20200254"/>
    <x v="0"/>
    <n v="1.3359761905262932"/>
    <n v="0.3954708869881578"/>
    <n v="1.4945886645045527"/>
    <n v="0"/>
    <n v="3.4648095303141849E-2"/>
    <x v="0"/>
  </r>
  <r>
    <s v="WYDEQ Permitted Sources"/>
    <n v="56037"/>
    <x v="1"/>
    <n v="20200254"/>
    <x v="0"/>
    <n v="1.3359761905262932"/>
    <n v="0.3954708869881578"/>
    <n v="1.4945886645045527"/>
    <n v="0"/>
    <n v="3.4648095303141849E-2"/>
    <x v="0"/>
  </r>
  <r>
    <s v="WYDEQ Permitted Sources"/>
    <n v="56037"/>
    <x v="1"/>
    <n v="20200254"/>
    <x v="0"/>
    <n v="2.2266269842104891"/>
    <n v="0.74150791310279596"/>
    <n v="4.9819622150151766"/>
    <n v="0"/>
    <n v="6.4965178693390982E-2"/>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02"/>
    <x v="0"/>
    <n v="0"/>
    <n v="0.82728902761293932"/>
    <n v="0"/>
    <n v="0"/>
    <n v="0"/>
    <x v="0"/>
  </r>
  <r>
    <s v="WYDEQ Permitted Sources"/>
    <n v="56037"/>
    <x v="1"/>
    <n v="20200202"/>
    <x v="0"/>
    <n v="0"/>
    <n v="0"/>
    <n v="0"/>
    <n v="0"/>
    <n v="0"/>
    <x v="0"/>
  </r>
  <r>
    <s v="WYDEQ Permitted Sources"/>
    <n v="56037"/>
    <x v="1"/>
    <n v="20200202"/>
    <x v="0"/>
    <n v="0"/>
    <n v="0"/>
    <n v="0"/>
    <n v="0"/>
    <n v="0"/>
    <x v="0"/>
  </r>
  <r>
    <s v="WYDEQ Permitted Sources"/>
    <n v="56037"/>
    <x v="1"/>
    <n v="20200254"/>
    <x v="0"/>
    <n v="1.6031714286315524"/>
    <n v="0.53059010670911189"/>
    <n v="1.7935063974054639"/>
    <n v="0"/>
    <n v="4.6486194531715319E-2"/>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54"/>
    <x v="0"/>
    <n v="2.6719523810525865"/>
    <n v="0.89310508644825626"/>
    <n v="2.9891773290091055"/>
    <n v="0"/>
    <n v="7.8246948559595325E-2"/>
    <x v="0"/>
  </r>
  <r>
    <s v="WYDEQ Permitted Sources"/>
    <n v="56041"/>
    <x v="2"/>
    <n v="20200202"/>
    <x v="0"/>
    <n v="0"/>
    <n v="0"/>
    <n v="0"/>
    <n v="0"/>
    <n v="0"/>
    <x v="0"/>
  </r>
  <r>
    <s v="WYDEQ Permitted Sources"/>
    <n v="56041"/>
    <x v="2"/>
    <n v="20200254"/>
    <x v="0"/>
    <n v="16.165311905368153"/>
    <n v="5.005098617058283"/>
    <n v="31.934377798247283"/>
    <n v="0"/>
    <n v="0.31674133789622178"/>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53"/>
    <x v="0"/>
    <n v="6.2345555557893686"/>
    <n v="8.5149127136263811E-2"/>
    <n v="2.4909811075075883"/>
    <n v="0"/>
    <n v="5.7799153885929745E-2"/>
    <x v="0"/>
  </r>
  <r>
    <s v="WYDEQ Permitted Sources"/>
    <n v="56041"/>
    <x v="2"/>
    <n v="20200254"/>
    <x v="0"/>
    <n v="3.562603174736783"/>
    <n v="0.98867721747039472"/>
    <n v="11.956709316036422"/>
    <n v="0"/>
    <n v="8.6620238257854629E-2"/>
    <x v="0"/>
  </r>
  <r>
    <s v="WYDEQ Permitted Sources"/>
    <n v="56041"/>
    <x v="2"/>
    <n v="20200202"/>
    <x v="0"/>
    <n v="0"/>
    <n v="0"/>
    <n v="0"/>
    <n v="0"/>
    <n v="0"/>
    <x v="0"/>
  </r>
  <r>
    <s v="WYDEQ Permitted Sources"/>
    <n v="56041"/>
    <x v="2"/>
    <n v="20200254"/>
    <x v="0"/>
    <n v="15.586388889473426"/>
    <n v="3.4603702611463807"/>
    <n v="5.978354658018211"/>
    <n v="0"/>
    <n v="0.30317083390249117"/>
    <x v="0"/>
  </r>
  <r>
    <s v="WYDEQ Permitted Sources"/>
    <n v="56041"/>
    <x v="2"/>
    <n v="20200202"/>
    <x v="0"/>
    <n v="0"/>
    <n v="0"/>
    <n v="0"/>
    <n v="0"/>
    <n v="0"/>
    <x v="0"/>
  </r>
  <r>
    <s v="WYDEQ Permitted Sources"/>
    <n v="56041"/>
    <x v="2"/>
    <n v="20200202"/>
    <x v="0"/>
    <n v="5.343904762105173"/>
    <n v="0"/>
    <n v="14.44769042354401"/>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4.6313841271578173"/>
    <n v="0"/>
    <n v="0.64765508795197291"/>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02"/>
    <x v="0"/>
    <n v="0"/>
    <n v="0"/>
    <n v="0"/>
    <n v="0"/>
    <n v="0"/>
    <x v="0"/>
  </r>
  <r>
    <s v="WYDEQ Permitted Sources"/>
    <n v="56041"/>
    <x v="2"/>
    <n v="20200253"/>
    <x v="0"/>
    <n v="1.9148992064210211"/>
    <n v="4.1334527736050404E-2"/>
    <n v="0.79711395440242816"/>
    <n v="0"/>
    <n v="2.8057841692198906E-2"/>
    <x v="0"/>
  </r>
  <r>
    <s v="WYDEQ Permitted Sources"/>
    <n v="56041"/>
    <x v="2"/>
    <n v="20200253"/>
    <x v="0"/>
    <n v="5.343904762105173"/>
    <n v="9.9202866566520928E-2"/>
    <n v="2.9891773290091055"/>
    <n v="0"/>
    <n v="6.7338820061277366E-2"/>
    <x v="0"/>
  </r>
  <r>
    <s v="WYDEQ Permitted Sources"/>
    <n v="56041"/>
    <x v="2"/>
    <n v="20200253"/>
    <x v="0"/>
    <n v="1.6031714286315524"/>
    <n v="1.2400358320815121E-2"/>
    <n v="0.24909811075075886"/>
    <n v="0"/>
    <n v="8.4173525076596742E-3"/>
    <x v="0"/>
  </r>
  <r>
    <s v="WYDEQ Permitted Sources"/>
    <n v="56041"/>
    <x v="2"/>
    <n v="20200253"/>
    <x v="0"/>
    <n v="1.6031714286315524"/>
    <n v="1.2400358320815121E-2"/>
    <n v="0.24909811075075886"/>
    <n v="0"/>
    <n v="8.4173525076596742E-3"/>
    <x v="0"/>
  </r>
  <r>
    <s v="WYDEQ Permitted Sources"/>
    <n v="56041"/>
    <x v="2"/>
    <n v="20200253"/>
    <x v="0"/>
    <n v="1.6031714286315524"/>
    <n v="1.2400358320815121E-2"/>
    <n v="0.24909811075075886"/>
    <n v="0"/>
    <n v="8.4173525076596742E-3"/>
    <x v="0"/>
  </r>
  <r>
    <s v="WYDEQ Permitted Sources"/>
    <n v="56041"/>
    <x v="2"/>
    <n v="20200253"/>
    <x v="0"/>
    <n v="4.6313841271578173"/>
    <n v="6.6135244377680633E-2"/>
    <n v="0.64765508795197291"/>
    <n v="0"/>
    <n v="4.4892546707518251E-2"/>
    <x v="0"/>
  </r>
  <r>
    <s v="WYDEQ Permitted Sources"/>
    <n v="56041"/>
    <x v="2"/>
    <n v="20200253"/>
    <x v="0"/>
    <n v="3.0282126985262656"/>
    <n v="7.27487688154487E-2"/>
    <n v="1.9429652638559185"/>
    <n v="0"/>
    <n v="4.9381801378270085E-2"/>
    <x v="0"/>
  </r>
  <r>
    <s v="WYDEQ Permitted Sources"/>
    <n v="56041"/>
    <x v="2"/>
    <n v="20200253"/>
    <x v="0"/>
    <n v="3.0282126985262656"/>
    <n v="7.27487688154487E-2"/>
    <n v="1.9429652638559185"/>
    <n v="0"/>
    <n v="4.9381801378270085E-2"/>
    <x v="0"/>
  </r>
  <r>
    <s v="WYDEQ Permitted Sources"/>
    <n v="56041"/>
    <x v="2"/>
    <n v="20200253"/>
    <x v="0"/>
    <n v="6.9470761907367251"/>
    <n v="0.14632422818561838"/>
    <n v="3.885930527711837"/>
    <n v="0"/>
    <n v="9.9324759590384101E-2"/>
    <x v="0"/>
  </r>
  <r>
    <s v="WYDEQ Permitted Sources"/>
    <n v="56041"/>
    <x v="2"/>
    <n v="20200253"/>
    <x v="0"/>
    <n v="16.076246825999732"/>
    <n v="7.8535602698495743E-2"/>
    <n v="0.89675319870273196"/>
    <n v="0"/>
    <n v="5.3309899215177918E-2"/>
    <x v="0"/>
  </r>
  <r>
    <s v="WYDEQ Permitted Sources"/>
    <n v="56041"/>
    <x v="2"/>
    <n v="20200253"/>
    <x v="0"/>
    <n v="2.9391476191578456"/>
    <n v="2.4800716641630239E-2"/>
    <n v="2.8397184625586505"/>
    <n v="0"/>
    <n v="1.6834705015319345E-2"/>
    <x v="0"/>
  </r>
  <r>
    <s v="WYDEQ Permitted Sources"/>
    <n v="56041"/>
    <x v="2"/>
    <n v="20200254"/>
    <x v="0"/>
    <n v="1.3359761905262932"/>
    <n v="0.13841481044585524"/>
    <n v="0.99639244300303542"/>
    <n v="0"/>
    <n v="1.2126833356099648E-2"/>
    <x v="0"/>
  </r>
  <r>
    <s v="WYDEQ Permitted Sources"/>
    <n v="56041"/>
    <x v="2"/>
    <n v="20200254"/>
    <x v="0"/>
    <n v="1.3359761905262932"/>
    <n v="0.1977354434940789"/>
    <n v="0.49819622150151771"/>
    <n v="0"/>
    <n v="1.7324047651570924E-2"/>
    <x v="0"/>
  </r>
  <r>
    <s v="WYDEQ Permitted Sources"/>
    <n v="56041"/>
    <x v="2"/>
    <n v="20200254"/>
    <x v="0"/>
    <n v="2.5383547619999578"/>
    <n v="0.84696681629963788"/>
    <n v="2.8397184625586505"/>
    <n v="0"/>
    <n v="7.4204670774228779E-2"/>
    <x v="0"/>
  </r>
  <r>
    <s v="WYDEQ Permitted Sources"/>
    <n v="56041"/>
    <x v="2"/>
    <n v="20200254"/>
    <x v="0"/>
    <n v="1.3359761905262932"/>
    <n v="0.41194884061266435"/>
    <n v="1.4945886645045527"/>
    <n v="0"/>
    <n v="3.6091765940772756E-2"/>
    <x v="0"/>
  </r>
  <r>
    <s v="WYDEQ Permitted Sources"/>
    <n v="56041"/>
    <x v="2"/>
    <n v="20200254"/>
    <x v="0"/>
    <n v="1.3359761905262932"/>
    <n v="0.4778606551106907"/>
    <n v="1.4945886645045527"/>
    <n v="0"/>
    <n v="4.18664484912964E-2"/>
    <x v="0"/>
  </r>
  <r>
    <s v="WYDEQ Permitted Sources"/>
    <n v="56041"/>
    <x v="2"/>
    <n v="20200254"/>
    <x v="0"/>
    <n v="1.3359761905262932"/>
    <n v="0.40535765916286176"/>
    <n v="1.4945886645045527"/>
    <n v="0"/>
    <n v="3.5514297685720397E-2"/>
    <x v="0"/>
  </r>
  <r>
    <s v="WYDEQ Permitted Sources"/>
    <n v="56041"/>
    <x v="2"/>
    <n v="20200254"/>
    <x v="0"/>
    <n v="1.3359761905262932"/>
    <n v="0.40535765916286176"/>
    <n v="1.4945886645045527"/>
    <n v="0"/>
    <n v="3.5514297685720397E-2"/>
    <x v="0"/>
  </r>
  <r>
    <s v="WYDEQ Permitted Sources"/>
    <n v="56037"/>
    <x v="1"/>
    <n v="20200202"/>
    <x v="0"/>
    <n v="0"/>
    <n v="0"/>
    <n v="0"/>
    <n v="0"/>
    <n v="0"/>
    <x v="0"/>
  </r>
  <r>
    <s v="WYDEQ Permitted Sources"/>
    <n v="56037"/>
    <x v="1"/>
    <n v="20200202"/>
    <x v="0"/>
    <n v="0"/>
    <n v="0"/>
    <n v="0"/>
    <n v="0"/>
    <n v="0"/>
    <x v="0"/>
  </r>
  <r>
    <s v="WYDEQ Permitted Sources"/>
    <n v="56037"/>
    <x v="1"/>
    <n v="20200202"/>
    <x v="0"/>
    <n v="0"/>
    <n v="0"/>
    <n v="0"/>
    <n v="0"/>
    <n v="0"/>
    <x v="0"/>
  </r>
  <r>
    <s v="WYDEQ Permitted Sources"/>
    <n v="56037"/>
    <x v="1"/>
    <n v="20200254"/>
    <x v="0"/>
    <n v="1.8258341270526011"/>
    <n v="0.30319434669092099"/>
    <n v="2.0426045081562223"/>
    <n v="0"/>
    <n v="2.6563539732408756E-2"/>
    <x v="0"/>
  </r>
  <r>
    <s v="WYDEQ Permitted Sources"/>
    <n v="56037"/>
    <x v="1"/>
    <n v="20200202"/>
    <x v="0"/>
    <n v="0"/>
    <n v="0"/>
    <n v="0"/>
    <n v="0"/>
    <n v="0"/>
    <x v="0"/>
  </r>
  <r>
    <s v="WYDEQ Permitted Sources"/>
    <n v="56037"/>
    <x v="1"/>
    <n v="20200202"/>
    <x v="0"/>
    <n v="0"/>
    <n v="0"/>
    <n v="0"/>
    <n v="0"/>
    <n v="0"/>
    <x v="0"/>
  </r>
  <r>
    <s v="WYDEQ Permitted Sources"/>
    <n v="56037"/>
    <x v="1"/>
    <n v="20200202"/>
    <x v="0"/>
    <n v="0"/>
    <n v="0.20682225690323483"/>
    <n v="0"/>
    <n v="0"/>
    <n v="0"/>
    <x v="0"/>
  </r>
  <r>
    <s v="WYDEQ Permitted Sources"/>
    <n v="56037"/>
    <x v="1"/>
    <n v="20200202"/>
    <x v="0"/>
    <n v="0"/>
    <n v="0"/>
    <n v="0"/>
    <n v="0"/>
    <n v="0"/>
    <x v="0"/>
  </r>
  <r>
    <s v="WYDEQ Permitted Sources"/>
    <n v="56037"/>
    <x v="1"/>
    <n v="20200254"/>
    <x v="0"/>
    <n v="1.3359761905262932"/>
    <n v="0.4778606551106907"/>
    <n v="2.4909811075075883"/>
    <n v="0"/>
    <n v="4.18664484912964E-2"/>
    <x v="0"/>
  </r>
  <r>
    <s v="WYDEQ Permitted Sources"/>
    <n v="56037"/>
    <x v="1"/>
    <n v="20200202"/>
    <x v="0"/>
    <n v="0"/>
    <n v="0.62046677070970424"/>
    <n v="0"/>
    <n v="0"/>
    <n v="0"/>
    <x v="0"/>
  </r>
  <r>
    <s v="WYDEQ Permitted Sources"/>
    <n v="56037"/>
    <x v="1"/>
    <n v="20200202"/>
    <x v="0"/>
    <n v="0"/>
    <n v="0"/>
    <n v="0.49819622150151771"/>
    <n v="0"/>
    <n v="0"/>
    <x v="0"/>
  </r>
  <r>
    <s v="WYDEQ Permitted Sources"/>
    <n v="56001"/>
    <x v="3"/>
    <n v="20200201"/>
    <x v="0"/>
    <n v="230.38980576351454"/>
    <n v="0.49747221279734921"/>
    <n v="29.800778546437815"/>
    <n v="0"/>
    <n v="1.6184561023589135"/>
    <x v="0"/>
  </r>
  <r>
    <s v="WYDEQ Permitted Sources"/>
    <n v="56001"/>
    <x v="3"/>
    <n v="20200201"/>
    <x v="0"/>
    <n v="21.859579981975124"/>
    <n v="0.19677190213806961"/>
    <n v="26.160988800308004"/>
    <n v="0"/>
    <n v="0.6401697976201548"/>
    <x v="0"/>
  </r>
  <r>
    <s v="WYDEQ Permitted Sources"/>
    <n v="56001"/>
    <x v="3"/>
    <n v="20200253"/>
    <x v="0"/>
    <n v="366.8342538370523"/>
    <n v="2.8107478860514266"/>
    <n v="52.208234171049448"/>
    <n v="0"/>
    <n v="1.9079332350695257"/>
    <x v="0"/>
  </r>
  <r>
    <s v="WYDEQ Permitted Sources"/>
    <n v="56001"/>
    <x v="3"/>
    <n v="20200253"/>
    <x v="0"/>
    <n v="1233.8970356337213"/>
    <n v="20.799534356780555"/>
    <n v="111.92353469349165"/>
    <n v="0"/>
    <n v="14.118705939514486"/>
    <x v="0"/>
  </r>
  <r>
    <s v="WYDEQ Permitted Sources"/>
    <n v="56007"/>
    <x v="4"/>
    <n v="20200253"/>
    <x v="0"/>
    <n v="3.9652261362652546"/>
    <n v="0.33067622188840318"/>
    <n v="0"/>
    <n v="0"/>
    <n v="0.22446273353759122"/>
    <x v="0"/>
  </r>
  <r>
    <s v="WYDEQ Permitted Sources"/>
    <n v="56007"/>
    <x v="4"/>
    <n v="20200253"/>
    <x v="0"/>
    <n v="3.9652261362652546"/>
    <n v="0.33067622188840318"/>
    <n v="0"/>
    <n v="0"/>
    <n v="0.22446273353759122"/>
    <x v="0"/>
  </r>
  <r>
    <s v="WYDEQ Permitted Sources"/>
    <n v="56007"/>
    <x v="4"/>
    <n v="20200253"/>
    <x v="0"/>
    <n v="17.894353845709869"/>
    <n v="14.005358772363298"/>
    <n v="10.009421801856977"/>
    <n v="0"/>
    <n v="1.0201831239283523"/>
    <x v="0"/>
  </r>
  <r>
    <s v="WYDEQ Permitted Sources"/>
    <n v="56007"/>
    <x v="4"/>
    <n v="20200253"/>
    <x v="0"/>
    <n v="22.57128723720222"/>
    <n v="25.277964613533758"/>
    <n v="37.990305475229889"/>
    <n v="0"/>
    <n v="1.2917830315088379"/>
    <x v="0"/>
  </r>
  <r>
    <s v="WYDEQ Permitted Sources"/>
    <n v="56007"/>
    <x v="4"/>
    <n v="20200253"/>
    <x v="0"/>
    <n v="23.791356817591527"/>
    <n v="19.318285929424043"/>
    <n v="53.004438178015349"/>
    <n v="0"/>
    <n v="1.353510283231675"/>
    <x v="0"/>
  </r>
  <r>
    <s v="WYDEQ Permitted Sources"/>
    <n v="56007"/>
    <x v="4"/>
    <n v="20200254"/>
    <x v="0"/>
    <n v="15.845830393697392"/>
    <n v="17.762894052753449"/>
    <n v="37.990305475229889"/>
    <n v="0"/>
    <n v="0.66472084278953369"/>
    <x v="0"/>
  </r>
  <r>
    <s v="WYDEQ Permitted Sources"/>
    <n v="56007"/>
    <x v="4"/>
    <n v="20200254"/>
    <x v="0"/>
    <n v="15.250869754866365"/>
    <n v="17.07970581995524"/>
    <n v="6.1421451965940532"/>
    <n v="0"/>
    <n v="0.64243343374575512"/>
    <x v="0"/>
  </r>
  <r>
    <s v="WYDEQ Permitted Sources"/>
    <n v="56007"/>
    <x v="4"/>
    <n v="20200253"/>
    <x v="0"/>
    <n v="120.68521599350917"/>
    <n v="7.2873411498475695"/>
    <n v="15.696593280184805"/>
    <n v="0"/>
    <n v="2.4819966760919154"/>
    <x v="0"/>
  </r>
  <r>
    <s v="WYDEQ Permitted Sources"/>
    <n v="56007"/>
    <x v="4"/>
    <n v="20200254"/>
    <x v="0"/>
    <n v="18.301043705839636"/>
    <n v="7.2873411498475695"/>
    <n v="26.502219089007674"/>
    <n v="0"/>
    <n v="1.2770710460483035"/>
    <x v="0"/>
  </r>
  <r>
    <s v="WYDEQ Permitted Sources"/>
    <n v="56007"/>
    <x v="4"/>
    <n v="20200254"/>
    <x v="0"/>
    <n v="0.81337972025953942"/>
    <n v="0.34159411639910475"/>
    <n v="0.56871714783278271"/>
    <n v="0"/>
    <n v="0.15274035346135034"/>
    <x v="0"/>
  </r>
  <r>
    <s v="WYDEQ Permitted Sources"/>
    <n v="56007"/>
    <x v="4"/>
    <n v="20200253"/>
    <x v="0"/>
    <n v="17.613307883561703"/>
    <n v="5.9209646842511505"/>
    <n v="6.5971189148602791"/>
    <n v="0"/>
    <n v="0.67338820061277394"/>
    <x v="0"/>
  </r>
  <r>
    <s v="WYDEQ Permitted Sources"/>
    <n v="56007"/>
    <x v="4"/>
    <n v="20200253"/>
    <x v="0"/>
    <n v="1.3227664956731076"/>
    <n v="0.34159411639910475"/>
    <n v="1.3649211547986784"/>
    <n v="0"/>
    <n v="3.366941003063869E-2"/>
    <x v="0"/>
  </r>
  <r>
    <s v="WYDEQ Permitted Sources"/>
    <n v="56007"/>
    <x v="4"/>
    <n v="20200253"/>
    <x v="0"/>
    <n v="17.589336450612539"/>
    <n v="0.98624183178216263"/>
    <n v="6.5971189148602791"/>
    <n v="0"/>
    <n v="0.66946010277586598"/>
    <x v="0"/>
  </r>
  <r>
    <s v="WYDEQ Permitted Sources"/>
    <n v="56007"/>
    <x v="4"/>
    <n v="20200253"/>
    <x v="0"/>
    <n v="8.5354022702401924"/>
    <n v="0.79858307586049371"/>
    <n v="17.971461871515935"/>
    <n v="0"/>
    <n v="0.54207750149328282"/>
    <x v="0"/>
  </r>
  <r>
    <s v="WYDEQ Permitted Sources"/>
    <n v="56007"/>
    <x v="4"/>
    <n v="20200253"/>
    <x v="0"/>
    <n v="1.2200695803893091"/>
    <n v="4.9601433283260464E-2"/>
    <n v="1.3649211547986784"/>
    <n v="0"/>
    <n v="3.3669410030638676E-2"/>
    <x v="0"/>
  </r>
  <r>
    <s v="WYDEQ Permitted Sources"/>
    <n v="56007"/>
    <x v="4"/>
    <n v="20200253"/>
    <x v="0"/>
    <n v="19.127062055080653"/>
    <n v="2.732752931192838"/>
    <n v="16.03782356888447"/>
    <n v="0"/>
    <n v="0.54825022666556678"/>
    <x v="0"/>
  </r>
  <r>
    <s v="WYDEQ Permitted Sources"/>
    <n v="56007"/>
    <x v="4"/>
    <n v="20200253"/>
    <x v="0"/>
    <n v="17.294995090485283"/>
    <n v="6.4902882115829916"/>
    <n v="6.4833754852937231"/>
    <n v="0"/>
    <n v="0.65992043660051836"/>
    <x v="0"/>
  </r>
  <r>
    <s v="WYDEQ Permitted Sources"/>
    <n v="56007"/>
    <x v="4"/>
    <n v="20200254"/>
    <x v="0"/>
    <n v="9.6588841780820314"/>
    <n v="4.6467829221108543"/>
    <n v="3.8672766052629224"/>
    <n v="0"/>
    <n v="0.40711511981191673"/>
    <x v="0"/>
  </r>
  <r>
    <s v="WYDEQ Permitted Sources"/>
    <n v="56007"/>
    <x v="4"/>
    <n v="20200253"/>
    <x v="0"/>
    <n v="40.058951222782319"/>
    <n v="5.1239117459865717"/>
    <n v="44.814911249223279"/>
    <n v="0"/>
    <n v="0.52187585547489967"/>
    <x v="0"/>
  </r>
  <r>
    <s v="WYDEQ Permitted Sources"/>
    <n v="56007"/>
    <x v="4"/>
    <n v="20200254"/>
    <x v="0"/>
    <n v="136.13177117234736"/>
    <n v="61.703283892224967"/>
    <n v="54.255615903247474"/>
    <n v="0"/>
    <n v="5.715203320253246"/>
    <x v="0"/>
  </r>
  <r>
    <s v="WYDEQ Permitted Sources"/>
    <n v="56007"/>
    <x v="4"/>
    <n v="20200254"/>
    <x v="0"/>
    <n v="0.35609736337508413"/>
    <n v="0.11386470546636827"/>
    <n v="0.22748685913311309"/>
    <n v="0"/>
    <n v="0.26967767510945401"/>
    <x v="0"/>
  </r>
  <r>
    <s v="WYDEQ Permitted Sources"/>
    <n v="56007"/>
    <x v="4"/>
    <n v="20200253"/>
    <x v="0"/>
    <n v="7.8287798074980675"/>
    <n v="2.9604823421255753"/>
    <n v="9.440704654024195"/>
    <n v="0"/>
    <n v="0.3002189061065284"/>
    <x v="0"/>
  </r>
  <r>
    <s v="WYDEQ Permitted Sources"/>
    <n v="56007"/>
    <x v="4"/>
    <n v="20200253"/>
    <x v="0"/>
    <n v="16.165921940158345"/>
    <n v="4.7823176295874674"/>
    <n v="6.0284017670274963"/>
    <n v="0"/>
    <n v="0.61727251722837584"/>
    <x v="0"/>
  </r>
  <r>
    <s v="WYDEQ Permitted Sources"/>
    <n v="56007"/>
    <x v="4"/>
    <n v="20200253"/>
    <x v="0"/>
    <n v="10.268918968276685"/>
    <n v="3.1882117530583116"/>
    <n v="11.488086386222209"/>
    <n v="0"/>
    <n v="0.58921467553617712"/>
    <x v="0"/>
  </r>
  <r>
    <s v="WYDEQ Permitted Sources"/>
    <n v="56007"/>
    <x v="4"/>
    <n v="20200253"/>
    <x v="0"/>
    <n v="3.6602087411679278"/>
    <n v="2.049564698394629"/>
    <n v="4.0947634643960358"/>
    <n v="0"/>
    <n v="0.20818918535611589"/>
    <x v="0"/>
  </r>
  <r>
    <s v="WYDEQ Permitted Sources"/>
    <n v="56007"/>
    <x v="4"/>
    <n v="20200254"/>
    <x v="0"/>
    <n v="12.200695803893092"/>
    <n v="9.7923646701076699"/>
    <n v="5.8009149078943834"/>
    <n v="0"/>
    <n v="0.51250307635897319"/>
    <x v="0"/>
  </r>
  <r>
    <s v="WYDEQ Permitted Sources"/>
    <n v="56007"/>
    <x v="4"/>
    <n v="20200253"/>
    <x v="0"/>
    <n v="68.933931291995961"/>
    <n v="7.0596117389148327"/>
    <n v="8.4170137879251854"/>
    <n v="0"/>
    <n v="0.71603611998491601"/>
    <x v="0"/>
  </r>
  <r>
    <s v="WYDEQ Permitted Sources"/>
    <n v="56007"/>
    <x v="4"/>
    <n v="20200254"/>
    <x v="0"/>
    <n v="25.113098863013278"/>
    <n v="12.028906145889804"/>
    <n v="20.473817321980178"/>
    <n v="0"/>
    <n v="1.0538795654705648"/>
    <x v="0"/>
  </r>
  <r>
    <s v="WYDEQ Permitted Sources"/>
    <n v="56007"/>
    <x v="4"/>
    <n v="20200253"/>
    <x v="0"/>
    <n v="16.470939335255672"/>
    <n v="3.6436705749237848"/>
    <n v="36.852871179564318"/>
    <n v="0"/>
    <n v="0.94274348085788329"/>
    <x v="0"/>
  </r>
  <r>
    <s v="WYDEQ Permitted Sources"/>
    <n v="56007"/>
    <x v="4"/>
    <n v="20200254"/>
    <x v="0"/>
    <n v="48.807961605050494"/>
    <n v="78.22505265539499"/>
    <n v="23.544889920277207"/>
    <n v="0"/>
    <n v="2.0528996467111544"/>
    <x v="0"/>
  </r>
  <r>
    <s v="WYDEQ Permitted Sources"/>
    <n v="56007"/>
    <x v="4"/>
    <n v="20200254"/>
    <x v="0"/>
    <n v="12.200695803893092"/>
    <n v="3.9852646913228895"/>
    <n v="5.0047109009284885"/>
    <n v="0"/>
    <n v="0.51250307635897319"/>
    <x v="0"/>
  </r>
  <r>
    <s v="WYDEQ Permitted Sources"/>
    <n v="56007"/>
    <x v="4"/>
    <n v="20200201"/>
    <x v="0"/>
    <n v="237.91356817591532"/>
    <n v="0.51330780551784949"/>
    <n v="30.938212842103379"/>
    <n v="0"/>
    <n v="1.669974983240416"/>
    <x v="0"/>
  </r>
  <r>
    <s v="WYDEQ Permitted Sources"/>
    <n v="56007"/>
    <x v="4"/>
    <n v="20200253"/>
    <x v="0"/>
    <n v="331.75725340085961"/>
    <n v="11.652230151423971"/>
    <n v="67.7910840216677"/>
    <n v="0"/>
    <n v="7.9095237530578864"/>
    <x v="0"/>
  </r>
  <r>
    <s v="WYDEQ Permitted Sources"/>
    <n v="56007"/>
    <x v="4"/>
    <n v="20200253"/>
    <x v="0"/>
    <n v="640.53652970438725"/>
    <n v="3.7201074962445366"/>
    <n v="0"/>
    <n v="0"/>
    <n v="2.5252057522979023"/>
    <x v="0"/>
  </r>
  <r>
    <s v="WYDEQ Permitted Sources"/>
    <n v="56007"/>
    <x v="4"/>
    <n v="20200253"/>
    <x v="0"/>
    <n v="21.147872726748027"/>
    <n v="1.9443761847038101"/>
    <n v="73.705742359128635"/>
    <n v="0"/>
    <n v="1.3198408732010365"/>
    <x v="0"/>
  </r>
  <r>
    <s v="WYDEQ Permitted Sources"/>
    <n v="56007"/>
    <x v="4"/>
    <n v="20200253"/>
    <x v="0"/>
    <n v="53.073026746934943"/>
    <n v="2.232064497746721"/>
    <n v="14.672902414085792"/>
    <n v="0"/>
    <n v="1.5151234513787406"/>
    <x v="0"/>
  </r>
  <r>
    <s v="WYDEQ Permitted Sources"/>
    <n v="56007"/>
    <x v="4"/>
    <n v="20200253"/>
    <x v="0"/>
    <n v="19.622785751261389"/>
    <n v="0.82669055472100794"/>
    <n v="5.4596846191947135"/>
    <n v="0"/>
    <n v="0.56115683384397819"/>
    <x v="0"/>
  </r>
  <r>
    <s v="WYDEQ Permitted Sources"/>
    <n v="56007"/>
    <x v="4"/>
    <n v="20200254"/>
    <x v="0"/>
    <n v="0.77016892262075143"/>
    <n v="1.7433674934727954"/>
    <n v="0.58009149078943834"/>
    <n v="0"/>
    <n v="0.15274035346135031"/>
    <x v="0"/>
  </r>
  <r>
    <s v="WYDEQ Permitted Sources"/>
    <n v="56007"/>
    <x v="4"/>
    <n v="20100102"/>
    <x v="0"/>
    <n v="1.2709058129055304"/>
    <n v="4.5545882186547308E-2"/>
    <n v="0.30710725982970266"/>
    <n v="0.18024326942632635"/>
    <n v="8.3981079339251072E-2"/>
    <x v="0"/>
  </r>
  <r>
    <s v="WYDEQ Permitted Sources"/>
    <n v="56007"/>
    <x v="4"/>
    <n v="20200202"/>
    <x v="0"/>
    <n v="44.563791030698283"/>
    <n v="34.159411639910481"/>
    <n v="107.14631065169627"/>
    <n v="0"/>
    <n v="0"/>
    <x v="0"/>
  </r>
  <r>
    <s v="WYDEQ Permitted Sources"/>
    <n v="56007"/>
    <x v="4"/>
    <n v="20200202"/>
    <x v="0"/>
    <n v="55.174217466578824"/>
    <n v="43.268588077219938"/>
    <n v="30.938212842103379"/>
    <n v="0"/>
    <n v="0"/>
    <x v="0"/>
  </r>
  <r>
    <s v="WYDEQ Permitted Sources"/>
    <n v="56007"/>
    <x v="4"/>
    <n v="20200253"/>
    <x v="0"/>
    <n v="12.404040733957975"/>
    <n v="7.7427999717130422"/>
    <n v="7.0520926331265059"/>
    <n v="0"/>
    <n v="0.71379149264954012"/>
    <x v="0"/>
  </r>
  <r>
    <s v="WYDEQ Permitted Sources"/>
    <n v="56007"/>
    <x v="4"/>
    <n v="20200253"/>
    <x v="0"/>
    <n v="65.883757341022687"/>
    <n v="30.515741064986699"/>
    <n v="32.075647137768939"/>
    <n v="0"/>
    <n v="0.81928897741220796"/>
    <x v="0"/>
  </r>
  <r>
    <s v="WYDEQ Permitted Sources"/>
    <n v="56007"/>
    <x v="4"/>
    <n v="20200253"/>
    <x v="0"/>
    <n v="11.082298688536225"/>
    <n v="1.1386470546636827"/>
    <n v="7.2795794922596189"/>
    <n v="0"/>
    <n v="0.28731229892811683"/>
    <x v="0"/>
  </r>
  <r>
    <s v="WYDEQ Permitted Sources"/>
    <n v="56007"/>
    <x v="4"/>
    <n v="31000220"/>
    <x v="1"/>
    <n v="0"/>
    <n v="2.6002307720519209E-2"/>
    <n v="0"/>
    <n v="0"/>
    <n v="0"/>
    <x v="1"/>
  </r>
  <r>
    <s v="WYDEQ Permitted Sources"/>
    <n v="56007"/>
    <x v="4"/>
    <n v="31000220"/>
    <x v="1"/>
    <n v="0"/>
    <n v="0.40185384658984236"/>
    <n v="0"/>
    <n v="0"/>
    <n v="0"/>
    <x v="1"/>
  </r>
  <r>
    <s v="WYDEQ Permitted Sources"/>
    <n v="56007"/>
    <x v="4"/>
    <n v="31000299"/>
    <x v="2"/>
    <n v="0"/>
    <n v="0.40185384658984236"/>
    <n v="0"/>
    <n v="0"/>
    <n v="0"/>
    <x v="2"/>
  </r>
  <r>
    <s v="WYDEQ Permitted Sources"/>
    <n v="56007"/>
    <x v="4"/>
    <n v="31000301"/>
    <x v="3"/>
    <n v="0"/>
    <n v="17.262581538902662"/>
    <n v="0"/>
    <n v="0"/>
    <n v="0"/>
    <x v="3"/>
  </r>
  <r>
    <s v="WYDEQ Permitted Sources"/>
    <n v="56007"/>
    <x v="4"/>
    <n v="31000302"/>
    <x v="3"/>
    <n v="0"/>
    <n v="0"/>
    <n v="0"/>
    <n v="0"/>
    <n v="0"/>
    <x v="3"/>
  </r>
  <r>
    <s v="WYDEQ Permitted Sources"/>
    <n v="56007"/>
    <x v="4"/>
    <n v="31000404"/>
    <x v="4"/>
    <n v="1.5955961555773153"/>
    <n v="7.0915384692325112E-2"/>
    <n v="0.35457692346162556"/>
    <n v="0"/>
    <n v="0"/>
    <x v="4"/>
  </r>
  <r>
    <s v="WYDEQ Permitted Sources"/>
    <n v="56007"/>
    <x v="4"/>
    <n v="31000201"/>
    <x v="5"/>
    <n v="1.0637307703848768"/>
    <n v="1.1819230782054187E-2"/>
    <n v="0.11819230782054187"/>
    <n v="0"/>
    <n v="0"/>
    <x v="5"/>
  </r>
  <r>
    <s v="WYDEQ Permitted Sources"/>
    <n v="56007"/>
    <x v="4"/>
    <n v="31000205"/>
    <x v="6"/>
    <n v="3.6639615424367977"/>
    <n v="7.5406692389505707"/>
    <n v="19.856307713851034"/>
    <n v="3.5457692346162556E-2"/>
    <n v="0"/>
    <x v="6"/>
  </r>
  <r>
    <s v="WYDEQ Permitted Sources"/>
    <n v="56007"/>
    <x v="4"/>
    <n v="31000209"/>
    <x v="7"/>
    <n v="9.8099615491049761"/>
    <n v="0.14183076938465022"/>
    <n v="1.0637307703848768"/>
    <n v="33.093846189751723"/>
    <n v="0"/>
    <x v="7"/>
  </r>
  <r>
    <s v="WYDEQ Permitted Sources"/>
    <n v="56007"/>
    <x v="4"/>
    <n v="31000404"/>
    <x v="4"/>
    <n v="23.520269256287829"/>
    <n v="0.33093846189751724"/>
    <n v="4.1367307737189654"/>
    <n v="7.0915384692325112E-2"/>
    <n v="0"/>
    <x v="4"/>
  </r>
  <r>
    <s v="WYDEQ Permitted Sources"/>
    <n v="56007"/>
    <x v="4"/>
    <n v="31000404"/>
    <x v="4"/>
    <n v="10.519115396028226"/>
    <n v="0.15365000016670444"/>
    <n v="1.7728846173081281"/>
    <n v="3.5457692346162556E-2"/>
    <n v="0"/>
    <x v="4"/>
  </r>
  <r>
    <s v="WYDEQ Permitted Sources"/>
    <n v="56007"/>
    <x v="4"/>
    <n v="31000404"/>
    <x v="4"/>
    <n v="10.519115396028226"/>
    <n v="0.15365000016670444"/>
    <n v="1.7728846173081281"/>
    <n v="3.5457692346162556E-2"/>
    <n v="0"/>
    <x v="4"/>
  </r>
  <r>
    <s v="WYDEQ Permitted Sources"/>
    <n v="56007"/>
    <x v="4"/>
    <n v="31000404"/>
    <x v="4"/>
    <n v="1.6546923094875861"/>
    <n v="3.5457692346162556E-2"/>
    <n v="0.23638461564108373"/>
    <n v="0"/>
    <n v="0"/>
    <x v="4"/>
  </r>
  <r>
    <s v="WYDEQ Permitted Sources"/>
    <n v="56007"/>
    <x v="4"/>
    <n v="31000404"/>
    <x v="4"/>
    <n v="4.3731153893600494"/>
    <n v="8.2734615474379311E-2"/>
    <n v="0.47276923128216747"/>
    <n v="1.1819230782054187E-2"/>
    <n v="0"/>
    <x v="4"/>
  </r>
  <r>
    <s v="WYDEQ Permitted Sources"/>
    <n v="56007"/>
    <x v="4"/>
    <n v="50410310"/>
    <x v="8"/>
    <n v="0"/>
    <n v="12.05561539769527"/>
    <n v="0"/>
    <n v="0"/>
    <n v="0"/>
    <x v="8"/>
  </r>
  <r>
    <s v="WYDEQ Permitted Sources"/>
    <n v="56037"/>
    <x v="1"/>
    <n v="31000205"/>
    <x v="6"/>
    <n v="0"/>
    <n v="0"/>
    <n v="0"/>
    <n v="37.821538502573397"/>
    <n v="0"/>
    <x v="6"/>
  </r>
  <r>
    <s v="WYDEQ Permitted Sources"/>
    <n v="56037"/>
    <x v="1"/>
    <n v="31000299"/>
    <x v="2"/>
    <n v="0"/>
    <n v="41.367307737189655"/>
    <n v="0"/>
    <n v="0"/>
    <n v="0"/>
    <x v="2"/>
  </r>
  <r>
    <s v="WYDEQ Permitted Sources"/>
    <n v="56037"/>
    <x v="1"/>
    <n v="31000299"/>
    <x v="2"/>
    <n v="55.904961599116298"/>
    <n v="9.100807702181724"/>
    <n v="23.40207694846729"/>
    <n v="3.5457692346162561"/>
    <n v="0"/>
    <x v="2"/>
  </r>
  <r>
    <s v="WYDEQ Permitted Sources"/>
    <n v="56037"/>
    <x v="1"/>
    <n v="31000299"/>
    <x v="2"/>
    <n v="23.874846179749454"/>
    <n v="7.0915384692325123"/>
    <n v="18.319807712183987"/>
    <n v="2.7184230798724625"/>
    <n v="0"/>
    <x v="2"/>
  </r>
  <r>
    <s v="WYDEQ Permitted Sources"/>
    <n v="56037"/>
    <x v="1"/>
    <n v="31000299"/>
    <x v="2"/>
    <n v="4.8458846206422157"/>
    <n v="0"/>
    <n v="1.1819230782054186"/>
    <n v="0"/>
    <n v="0"/>
    <x v="2"/>
  </r>
  <r>
    <s v="WYDEQ Permitted Sources"/>
    <n v="56037"/>
    <x v="1"/>
    <n v="31000299"/>
    <x v="2"/>
    <n v="26.711461567442463"/>
    <n v="14.064884630644482"/>
    <n v="24.702192334493247"/>
    <n v="55.432192367834134"/>
    <n v="0"/>
    <x v="2"/>
  </r>
  <r>
    <s v="WYDEQ Permitted Sources"/>
    <n v="56037"/>
    <x v="1"/>
    <n v="31000299"/>
    <x v="2"/>
    <n v="1.3147485392726062"/>
    <n v="0"/>
    <n v="0"/>
    <n v="5.1768223733858866E-3"/>
    <n v="0"/>
    <x v="2"/>
  </r>
  <r>
    <s v="WYDEQ Permitted Sources"/>
    <n v="56037"/>
    <x v="1"/>
    <n v="31000299"/>
    <x v="2"/>
    <n v="0.49303070222722728"/>
    <n v="0"/>
    <n v="0"/>
    <n v="0.56945046107244757"/>
    <n v="0"/>
    <x v="2"/>
  </r>
  <r>
    <s v="WYDEQ Permitted Sources"/>
    <n v="56037"/>
    <x v="1"/>
    <n v="31000299"/>
    <x v="2"/>
    <n v="0.49303070222722728"/>
    <n v="0"/>
    <n v="0"/>
    <n v="0.56945046107244757"/>
    <n v="0"/>
    <x v="2"/>
  </r>
  <r>
    <s v="WYDEQ Permitted Sources"/>
    <n v="56037"/>
    <x v="1"/>
    <n v="31000299"/>
    <x v="2"/>
    <n v="0.49303070222722728"/>
    <n v="0"/>
    <n v="0"/>
    <n v="2.0542945926134474E-3"/>
    <n v="0"/>
    <x v="2"/>
  </r>
  <r>
    <s v="WYDEQ Permitted Sources"/>
    <n v="56037"/>
    <x v="1"/>
    <n v="31000299"/>
    <x v="2"/>
    <n v="9.337192317822808"/>
    <n v="1.4183076938465022"/>
    <n v="15.955961555773152"/>
    <n v="0.11819230782054187"/>
    <n v="0"/>
    <x v="2"/>
  </r>
  <r>
    <s v="WYDEQ Permitted Sources"/>
    <n v="56037"/>
    <x v="1"/>
    <n v="31000299"/>
    <x v="2"/>
    <n v="9.337192317822808"/>
    <n v="1.4183076938465022"/>
    <n v="15.955961555773152"/>
    <n v="0.11819230782054187"/>
    <n v="0"/>
    <x v="2"/>
  </r>
  <r>
    <s v="WYDEQ Permitted Sources"/>
    <n v="56037"/>
    <x v="1"/>
    <n v="31000299"/>
    <x v="2"/>
    <n v="21.159234303918506"/>
    <n v="0"/>
    <n v="0"/>
    <n v="94.744066611332173"/>
    <n v="0"/>
    <x v="2"/>
  </r>
  <r>
    <s v="WYDEQ Permitted Sources"/>
    <n v="56037"/>
    <x v="1"/>
    <n v="31000227"/>
    <x v="3"/>
    <n v="0.51768230825397332"/>
    <n v="0"/>
    <n v="0"/>
    <n v="0"/>
    <n v="0"/>
    <x v="3"/>
  </r>
  <r>
    <s v="WYDEQ Permitted Sources"/>
    <n v="56037"/>
    <x v="1"/>
    <n v="31000227"/>
    <x v="3"/>
    <n v="0"/>
    <n v="1.0353646165079466"/>
    <n v="0"/>
    <n v="0"/>
    <n v="0"/>
    <x v="3"/>
  </r>
  <r>
    <s v="WYDEQ Permitted Sources"/>
    <n v="56037"/>
    <x v="1"/>
    <n v="31000299"/>
    <x v="2"/>
    <n v="0"/>
    <n v="1.0353646165079466"/>
    <n v="0"/>
    <n v="0"/>
    <n v="0"/>
    <x v="2"/>
  </r>
  <r>
    <s v="WYDEQ Permitted Sources"/>
    <n v="56037"/>
    <x v="1"/>
    <n v="31000299"/>
    <x v="2"/>
    <n v="0"/>
    <n v="1.0353646165079466"/>
    <n v="0"/>
    <n v="0"/>
    <n v="0"/>
    <x v="2"/>
  </r>
  <r>
    <s v="WYDEQ Permitted Sources"/>
    <n v="56037"/>
    <x v="1"/>
    <n v="31000301"/>
    <x v="3"/>
    <n v="0"/>
    <n v="1.0353646165079466"/>
    <n v="0"/>
    <n v="0"/>
    <n v="0"/>
    <x v="3"/>
  </r>
  <r>
    <s v="WYDEQ Permitted Sources"/>
    <n v="56037"/>
    <x v="1"/>
    <n v="31000301"/>
    <x v="3"/>
    <n v="0"/>
    <n v="1.0353646165079466"/>
    <n v="0"/>
    <n v="0"/>
    <n v="0"/>
    <x v="3"/>
  </r>
  <r>
    <s v="WYDEQ Permitted Sources"/>
    <n v="56037"/>
    <x v="1"/>
    <n v="31000301"/>
    <x v="3"/>
    <n v="0"/>
    <n v="1.0353646165079466"/>
    <n v="0"/>
    <n v="0"/>
    <n v="0"/>
    <x v="3"/>
  </r>
  <r>
    <s v="WYDEQ Permitted Sources"/>
    <n v="56037"/>
    <x v="1"/>
    <n v="31000301"/>
    <x v="3"/>
    <n v="0"/>
    <n v="1.0353646165079466"/>
    <n v="0"/>
    <n v="0"/>
    <n v="0"/>
    <x v="3"/>
  </r>
  <r>
    <s v="WYDEQ Permitted Sources"/>
    <n v="56037"/>
    <x v="1"/>
    <n v="31000227"/>
    <x v="3"/>
    <n v="1.5530469247619201"/>
    <n v="0"/>
    <n v="1.0353646165079466"/>
    <n v="0"/>
    <n v="0"/>
    <x v="3"/>
  </r>
  <r>
    <s v="WYDEQ Permitted Sources"/>
    <n v="56037"/>
    <x v="1"/>
    <n v="31000299"/>
    <x v="2"/>
    <n v="0"/>
    <n v="46.073725434603631"/>
    <n v="0"/>
    <n v="0"/>
    <n v="0"/>
    <x v="2"/>
  </r>
  <r>
    <s v="WYDEQ Permitted Sources"/>
    <n v="56037"/>
    <x v="1"/>
    <n v="31000299"/>
    <x v="2"/>
    <n v="1.0353646165079466"/>
    <n v="13.977422322857281"/>
    <n v="0"/>
    <n v="0"/>
    <n v="0"/>
    <x v="2"/>
  </r>
  <r>
    <s v="WYDEQ Permitted Sources"/>
    <n v="56037"/>
    <x v="1"/>
    <n v="31000220"/>
    <x v="1"/>
    <n v="0"/>
    <n v="1.7601198480635096"/>
    <n v="0"/>
    <n v="0"/>
    <n v="0"/>
    <x v="1"/>
  </r>
  <r>
    <s v="WYDEQ Permitted Sources"/>
    <n v="56037"/>
    <x v="1"/>
    <n v="31000227"/>
    <x v="3"/>
    <n v="0"/>
    <n v="2.0189610021904962"/>
    <n v="0"/>
    <n v="0"/>
    <n v="0"/>
    <x v="3"/>
  </r>
  <r>
    <s v="WYDEQ Permitted Sources"/>
    <n v="56037"/>
    <x v="1"/>
    <n v="31000404"/>
    <x v="4"/>
    <n v="0.23813386179682774"/>
    <n v="0"/>
    <n v="0.11906693089841387"/>
    <n v="0"/>
    <n v="0"/>
    <x v="4"/>
  </r>
  <r>
    <s v="WYDEQ Permitted Sources"/>
    <n v="56037"/>
    <x v="1"/>
    <n v="40400311"/>
    <x v="9"/>
    <n v="0"/>
    <n v="2.743716233746059"/>
    <n v="0"/>
    <n v="0"/>
    <n v="0"/>
    <x v="9"/>
  </r>
  <r>
    <s v="WYDEQ Permitted Sources"/>
    <n v="56037"/>
    <x v="1"/>
    <n v="10500106"/>
    <x v="10"/>
    <n v="4.8458846206422157"/>
    <n v="0"/>
    <n v="21.392807715518078"/>
    <n v="0"/>
    <n v="0"/>
    <x v="4"/>
  </r>
  <r>
    <s v="WYDEQ Permitted Sources"/>
    <n v="56037"/>
    <x v="1"/>
    <n v="31000205"/>
    <x v="6"/>
    <n v="7.0915384692325123"/>
    <n v="0"/>
    <n v="1.7728846173081281"/>
    <n v="0"/>
    <n v="0"/>
    <x v="6"/>
  </r>
  <r>
    <s v="WYDEQ Permitted Sources"/>
    <n v="56037"/>
    <x v="1"/>
    <n v="31000205"/>
    <x v="6"/>
    <n v="0.70915384692325112"/>
    <n v="0"/>
    <n v="1.0637307703848768"/>
    <n v="0"/>
    <n v="0"/>
    <x v="6"/>
  </r>
  <r>
    <s v="WYDEQ Permitted Sources"/>
    <n v="56037"/>
    <x v="1"/>
    <n v="31000205"/>
    <x v="6"/>
    <n v="3.1060938495238402"/>
    <n v="50.215183900635409"/>
    <n v="1.0353646165079466"/>
    <n v="0"/>
    <n v="0"/>
    <x v="6"/>
  </r>
  <r>
    <s v="WYDEQ Permitted Sources"/>
    <n v="56037"/>
    <x v="1"/>
    <n v="31000220"/>
    <x v="1"/>
    <n v="0"/>
    <n v="0.25884115412698666"/>
    <n v="0"/>
    <n v="0"/>
    <n v="0"/>
    <x v="1"/>
  </r>
  <r>
    <s v="WYDEQ Permitted Sources"/>
    <n v="56037"/>
    <x v="1"/>
    <n v="31000220"/>
    <x v="1"/>
    <n v="0"/>
    <n v="0.10353646165079466"/>
    <n v="0"/>
    <n v="0"/>
    <n v="0"/>
    <x v="1"/>
  </r>
  <r>
    <s v="WYDEQ Permitted Sources"/>
    <n v="56037"/>
    <x v="1"/>
    <n v="31000227"/>
    <x v="3"/>
    <n v="0.51768230825397332"/>
    <n v="0"/>
    <n v="0.51768230825397332"/>
    <n v="0"/>
    <n v="0"/>
    <x v="3"/>
  </r>
  <r>
    <s v="WYDEQ Permitted Sources"/>
    <n v="56037"/>
    <x v="1"/>
    <n v="31000227"/>
    <x v="3"/>
    <n v="0.51768230825397332"/>
    <n v="0"/>
    <n v="0.51768230825397332"/>
    <n v="0"/>
    <n v="0"/>
    <x v="3"/>
  </r>
  <r>
    <s v="WYDEQ Permitted Sources"/>
    <n v="56037"/>
    <x v="1"/>
    <n v="31000228"/>
    <x v="3"/>
    <n v="0"/>
    <n v="4.6095000050011325"/>
    <n v="0"/>
    <n v="0"/>
    <n v="0"/>
    <x v="3"/>
  </r>
  <r>
    <s v="WYDEQ Permitted Sources"/>
    <n v="56037"/>
    <x v="1"/>
    <n v="31000299"/>
    <x v="2"/>
    <n v="2.5884115412698669"/>
    <n v="0"/>
    <n v="5.909615391027093"/>
    <n v="0"/>
    <n v="0"/>
    <x v="2"/>
  </r>
  <r>
    <s v="WYDEQ Permitted Sources"/>
    <n v="56037"/>
    <x v="1"/>
    <n v="31000299"/>
    <x v="2"/>
    <n v="10.271472963067234"/>
    <n v="0"/>
    <n v="0"/>
    <n v="0"/>
    <n v="0"/>
    <x v="2"/>
  </r>
  <r>
    <s v="WYDEQ Permitted Sources"/>
    <n v="56037"/>
    <x v="1"/>
    <n v="31000299"/>
    <x v="2"/>
    <n v="8.2171783704537891"/>
    <n v="0"/>
    <n v="0"/>
    <n v="0"/>
    <n v="0"/>
    <x v="2"/>
  </r>
  <r>
    <s v="WYDEQ Permitted Sources"/>
    <n v="56037"/>
    <x v="1"/>
    <n v="31000299"/>
    <x v="2"/>
    <n v="0"/>
    <n v="1.5365000016670443"/>
    <n v="0"/>
    <n v="0"/>
    <n v="0"/>
    <x v="2"/>
  </r>
  <r>
    <s v="WYDEQ Permitted Sources"/>
    <n v="56037"/>
    <x v="1"/>
    <n v="31000299"/>
    <x v="2"/>
    <n v="0"/>
    <n v="6.7369615457708862"/>
    <n v="0"/>
    <n v="0"/>
    <n v="0"/>
    <x v="2"/>
  </r>
  <r>
    <s v="WYDEQ Permitted Sources"/>
    <n v="56037"/>
    <x v="1"/>
    <n v="31000299"/>
    <x v="2"/>
    <n v="0"/>
    <n v="0.82734615474379303"/>
    <n v="0"/>
    <n v="0"/>
    <n v="0"/>
    <x v="2"/>
  </r>
  <r>
    <s v="WYDEQ Permitted Sources"/>
    <n v="56037"/>
    <x v="1"/>
    <n v="31000299"/>
    <x v="2"/>
    <n v="0"/>
    <n v="40.658153890266398"/>
    <n v="0"/>
    <n v="0"/>
    <n v="0"/>
    <x v="2"/>
  </r>
  <r>
    <s v="WYDEQ Permitted Sources"/>
    <n v="56037"/>
    <x v="1"/>
    <n v="31000299"/>
    <x v="2"/>
    <n v="0.94553846256433494"/>
    <n v="0"/>
    <n v="0.23638461564108373"/>
    <n v="0"/>
    <n v="0"/>
    <x v="2"/>
  </r>
  <r>
    <s v="WYDEQ Permitted Sources"/>
    <n v="56037"/>
    <x v="1"/>
    <n v="31000299"/>
    <x v="2"/>
    <n v="5.2004615441038426"/>
    <n v="0"/>
    <n v="4.2549230815395074"/>
    <n v="0"/>
    <n v="0"/>
    <x v="2"/>
  </r>
  <r>
    <s v="WYDEQ Permitted Sources"/>
    <n v="56037"/>
    <x v="1"/>
    <n v="31000299"/>
    <x v="2"/>
    <n v="13.946692322823941"/>
    <n v="0"/>
    <n v="11.346461550772018"/>
    <n v="0"/>
    <n v="0"/>
    <x v="2"/>
  </r>
  <r>
    <s v="WYDEQ Permitted Sources"/>
    <n v="56037"/>
    <x v="1"/>
    <n v="31000299"/>
    <x v="2"/>
    <n v="4.3731153893600494"/>
    <n v="0"/>
    <n v="3.5457692346162561"/>
    <n v="0"/>
    <n v="0"/>
    <x v="2"/>
  </r>
  <r>
    <s v="WYDEQ Permitted Sources"/>
    <n v="56037"/>
    <x v="1"/>
    <n v="31000299"/>
    <x v="2"/>
    <n v="4.1367307737189654"/>
    <n v="0"/>
    <n v="3.0730000033340885"/>
    <n v="0"/>
    <n v="0"/>
    <x v="2"/>
  </r>
  <r>
    <s v="WYDEQ Permitted Sources"/>
    <n v="56037"/>
    <x v="1"/>
    <n v="31000299"/>
    <x v="2"/>
    <n v="0.47276923128216747"/>
    <n v="0"/>
    <n v="0.47276923128216747"/>
    <n v="0"/>
    <n v="0"/>
    <x v="2"/>
  </r>
  <r>
    <s v="WYDEQ Permitted Sources"/>
    <n v="56037"/>
    <x v="1"/>
    <n v="31000299"/>
    <x v="2"/>
    <n v="1.8910769251286699"/>
    <n v="0"/>
    <n v="0.35457692346162556"/>
    <n v="0"/>
    <n v="0"/>
    <x v="2"/>
  </r>
  <r>
    <s v="WYDEQ Permitted Sources"/>
    <n v="56037"/>
    <x v="1"/>
    <n v="31000299"/>
    <x v="2"/>
    <n v="0.11819230782054187"/>
    <n v="0"/>
    <n v="0.11819230782054187"/>
    <n v="0"/>
    <n v="0"/>
    <x v="2"/>
  </r>
  <r>
    <s v="WYDEQ Permitted Sources"/>
    <n v="56037"/>
    <x v="1"/>
    <n v="31000299"/>
    <x v="2"/>
    <n v="7.4461153926941375"/>
    <n v="1.6546923094875861"/>
    <n v="10.046346164746058"/>
    <n v="0"/>
    <n v="0"/>
    <x v="2"/>
  </r>
  <r>
    <s v="WYDEQ Permitted Sources"/>
    <n v="56037"/>
    <x v="1"/>
    <n v="31000299"/>
    <x v="2"/>
    <n v="2.8366153876930045"/>
    <n v="2.8366153876930045"/>
    <n v="5.5550384675654678"/>
    <n v="0"/>
    <n v="0"/>
    <x v="2"/>
  </r>
  <r>
    <s v="WYDEQ Permitted Sources"/>
    <n v="56037"/>
    <x v="1"/>
    <n v="31000299"/>
    <x v="2"/>
    <n v="2.0092692329492117"/>
    <n v="0.11819230782054187"/>
    <n v="2.0092692329492117"/>
    <n v="0"/>
    <n v="0"/>
    <x v="2"/>
  </r>
  <r>
    <s v="WYDEQ Permitted Sources"/>
    <n v="56037"/>
    <x v="1"/>
    <n v="31000299"/>
    <x v="2"/>
    <n v="3.3093846189751721"/>
    <n v="0.11819230782054187"/>
    <n v="3.3093846189751721"/>
    <n v="0"/>
    <n v="0"/>
    <x v="2"/>
  </r>
  <r>
    <s v="WYDEQ Permitted Sources"/>
    <n v="56037"/>
    <x v="1"/>
    <n v="31000299"/>
    <x v="2"/>
    <n v="4.8458846206422157"/>
    <n v="1.1819230782054186"/>
    <n v="10.046346164746058"/>
    <n v="0"/>
    <n v="0"/>
    <x v="2"/>
  </r>
  <r>
    <s v="WYDEQ Permitted Sources"/>
    <n v="56037"/>
    <x v="1"/>
    <n v="31000299"/>
    <x v="2"/>
    <n v="13.592115399362314"/>
    <n v="0.47276923128216747"/>
    <n v="13.592115399362314"/>
    <n v="0"/>
    <n v="0"/>
    <x v="2"/>
  </r>
  <r>
    <s v="WYDEQ Permitted Sources"/>
    <n v="56037"/>
    <x v="1"/>
    <n v="31000299"/>
    <x v="2"/>
    <n v="0"/>
    <n v="23.40207694846729"/>
    <n v="0"/>
    <n v="0"/>
    <n v="0"/>
    <x v="2"/>
  </r>
  <r>
    <s v="WYDEQ Permitted Sources"/>
    <n v="56037"/>
    <x v="1"/>
    <n v="31000299"/>
    <x v="2"/>
    <n v="17.374269249619655"/>
    <n v="3.6639615424367977"/>
    <n v="4.3731153893600494"/>
    <n v="0"/>
    <n v="0"/>
    <x v="2"/>
  </r>
  <r>
    <s v="WYDEQ Permitted Sources"/>
    <n v="56037"/>
    <x v="1"/>
    <n v="31000299"/>
    <x v="2"/>
    <n v="8.2734615474379307"/>
    <n v="2.6002307720519213"/>
    <n v="2.1274615407697537"/>
    <n v="0"/>
    <n v="0"/>
    <x v="2"/>
  </r>
  <r>
    <s v="WYDEQ Permitted Sources"/>
    <n v="56037"/>
    <x v="1"/>
    <n v="31000299"/>
    <x v="2"/>
    <n v="0"/>
    <n v="4.9640769284627586"/>
    <n v="0"/>
    <n v="0"/>
    <n v="0"/>
    <x v="2"/>
  </r>
  <r>
    <s v="WYDEQ Permitted Sources"/>
    <n v="56037"/>
    <x v="1"/>
    <n v="31000299"/>
    <x v="2"/>
    <n v="0"/>
    <n v="1.1819230782054186"/>
    <n v="0"/>
    <n v="0"/>
    <n v="0"/>
    <x v="2"/>
  </r>
  <r>
    <s v="WYDEQ Permitted Sources"/>
    <n v="56037"/>
    <x v="1"/>
    <n v="31000299"/>
    <x v="2"/>
    <n v="0"/>
    <n v="1.1819230782054186"/>
    <n v="0"/>
    <n v="0"/>
    <n v="0"/>
    <x v="2"/>
  </r>
  <r>
    <s v="WYDEQ Permitted Sources"/>
    <n v="56037"/>
    <x v="1"/>
    <n v="31000299"/>
    <x v="2"/>
    <n v="0.70915384692325112"/>
    <n v="0.23638461564108373"/>
    <n v="3.7821538502573397"/>
    <n v="0"/>
    <n v="0"/>
    <x v="2"/>
  </r>
  <r>
    <s v="WYDEQ Permitted Sources"/>
    <n v="56037"/>
    <x v="1"/>
    <n v="31000299"/>
    <x v="2"/>
    <n v="2.9548076955135465"/>
    <n v="9.5735769334638903"/>
    <n v="0.70915384692325112"/>
    <n v="0"/>
    <n v="0"/>
    <x v="2"/>
  </r>
  <r>
    <s v="WYDEQ Permitted Sources"/>
    <n v="56037"/>
    <x v="1"/>
    <n v="31000299"/>
    <x v="2"/>
    <n v="2.9548076955135465"/>
    <n v="1.1819230782054186"/>
    <n v="0.70915384692325112"/>
    <n v="0"/>
    <n v="0"/>
    <x v="2"/>
  </r>
  <r>
    <s v="WYDEQ Permitted Sources"/>
    <n v="56037"/>
    <x v="1"/>
    <n v="31000299"/>
    <x v="2"/>
    <n v="0.59096153910270932"/>
    <n v="0"/>
    <n v="0.11819230782054187"/>
    <n v="0"/>
    <n v="0"/>
    <x v="2"/>
  </r>
  <r>
    <s v="WYDEQ Permitted Sources"/>
    <n v="56037"/>
    <x v="1"/>
    <n v="31000299"/>
    <x v="2"/>
    <n v="0.82734615474379303"/>
    <n v="0"/>
    <n v="0.70915384692325112"/>
    <n v="0"/>
    <n v="0"/>
    <x v="2"/>
  </r>
  <r>
    <s v="WYDEQ Permitted Sources"/>
    <n v="56037"/>
    <x v="1"/>
    <n v="31000299"/>
    <x v="2"/>
    <n v="13.355730783721231"/>
    <n v="0.35457692346162556"/>
    <n v="3.3093846189751721"/>
    <n v="0"/>
    <n v="0"/>
    <x v="2"/>
  </r>
  <r>
    <s v="WYDEQ Permitted Sources"/>
    <n v="56037"/>
    <x v="1"/>
    <n v="31000299"/>
    <x v="2"/>
    <n v="0.47276923128216747"/>
    <n v="0"/>
    <n v="0.47276923128216747"/>
    <n v="0"/>
    <n v="0"/>
    <x v="2"/>
  </r>
  <r>
    <s v="WYDEQ Permitted Sources"/>
    <n v="56037"/>
    <x v="1"/>
    <n v="31000299"/>
    <x v="2"/>
    <n v="0.82734615474379303"/>
    <n v="0"/>
    <n v="0.70915384692325112"/>
    <n v="0"/>
    <n v="0"/>
    <x v="2"/>
  </r>
  <r>
    <s v="WYDEQ Permitted Sources"/>
    <n v="56037"/>
    <x v="1"/>
    <n v="31000299"/>
    <x v="2"/>
    <n v="5.2004615441038426"/>
    <n v="0.59096153910270932"/>
    <n v="13.001153860259604"/>
    <n v="0"/>
    <n v="0"/>
    <x v="2"/>
  </r>
  <r>
    <s v="WYDEQ Permitted Sources"/>
    <n v="56037"/>
    <x v="1"/>
    <n v="31000299"/>
    <x v="2"/>
    <n v="0.82734615474379303"/>
    <n v="0"/>
    <n v="0.70915384692325112"/>
    <n v="0"/>
    <n v="0"/>
    <x v="2"/>
  </r>
  <r>
    <s v="WYDEQ Permitted Sources"/>
    <n v="56037"/>
    <x v="1"/>
    <n v="31000299"/>
    <x v="2"/>
    <n v="0.23638461564108373"/>
    <n v="0"/>
    <n v="0.23638461564108373"/>
    <n v="0"/>
    <n v="0"/>
    <x v="2"/>
  </r>
  <r>
    <s v="WYDEQ Permitted Sources"/>
    <n v="56037"/>
    <x v="1"/>
    <n v="31000301"/>
    <x v="3"/>
    <n v="1.967192771365099"/>
    <n v="0.10353646165079466"/>
    <n v="1.6565833864127146"/>
    <n v="0"/>
    <n v="0"/>
    <x v="3"/>
  </r>
  <r>
    <s v="WYDEQ Permitted Sources"/>
    <n v="56037"/>
    <x v="1"/>
    <n v="40400311"/>
    <x v="9"/>
    <n v="0"/>
    <n v="2.0707292330158933"/>
    <n v="0"/>
    <n v="0"/>
    <n v="0"/>
    <x v="9"/>
  </r>
  <r>
    <s v="WYDEQ Permitted Sources"/>
    <n v="56037"/>
    <x v="1"/>
    <n v="40400311"/>
    <x v="9"/>
    <n v="0"/>
    <n v="2.0707292330158933"/>
    <n v="0"/>
    <n v="0"/>
    <n v="0"/>
    <x v="9"/>
  </r>
  <r>
    <s v="WYDEQ Permitted Sources"/>
    <n v="56037"/>
    <x v="1"/>
    <n v="40400311"/>
    <x v="9"/>
    <n v="0"/>
    <n v="2.0707292330158933"/>
    <n v="0"/>
    <n v="0"/>
    <n v="0"/>
    <x v="9"/>
  </r>
  <r>
    <s v="WYDEQ Permitted Sources"/>
    <n v="56037"/>
    <x v="1"/>
    <n v="40400311"/>
    <x v="9"/>
    <n v="0"/>
    <n v="2.0707292330158933"/>
    <n v="0"/>
    <n v="0"/>
    <n v="0"/>
    <x v="9"/>
  </r>
  <r>
    <s v="WYDEQ Permitted Sources"/>
    <n v="56037"/>
    <x v="1"/>
    <n v="31000299"/>
    <x v="2"/>
    <n v="0"/>
    <n v="1.0637307703848768"/>
    <n v="0"/>
    <n v="0"/>
    <n v="0"/>
    <x v="2"/>
  </r>
  <r>
    <s v="WYDEQ Permitted Sources"/>
    <n v="56037"/>
    <x v="1"/>
    <n v="31000299"/>
    <x v="2"/>
    <n v="0"/>
    <n v="1.4183076938465022"/>
    <n v="0"/>
    <n v="0"/>
    <n v="0"/>
    <x v="2"/>
  </r>
  <r>
    <s v="WYDEQ Permitted Sources"/>
    <n v="56037"/>
    <x v="1"/>
    <n v="31000404"/>
    <x v="4"/>
    <n v="0.35457692346162556"/>
    <n v="0"/>
    <n v="0.11819230782054187"/>
    <n v="0"/>
    <n v="0"/>
    <x v="4"/>
  </r>
  <r>
    <s v="WYDEQ Permitted Sources"/>
    <n v="56037"/>
    <x v="1"/>
    <n v="31000299"/>
    <x v="2"/>
    <n v="0"/>
    <n v="2.0707292330158933"/>
    <n v="0"/>
    <n v="0"/>
    <n v="0"/>
    <x v="2"/>
  </r>
  <r>
    <s v="WYDEQ Permitted Sources"/>
    <n v="56037"/>
    <x v="1"/>
    <n v="31000404"/>
    <x v="4"/>
    <n v="0.51768230825397332"/>
    <n v="0"/>
    <n v="0.41414584660317866"/>
    <n v="0"/>
    <n v="0"/>
    <x v="4"/>
  </r>
  <r>
    <s v="WYDEQ Permitted Sources"/>
    <n v="56037"/>
    <x v="1"/>
    <n v="31000404"/>
    <x v="4"/>
    <n v="0.41414584660317866"/>
    <n v="0"/>
    <n v="0"/>
    <n v="0"/>
    <n v="0"/>
    <x v="4"/>
  </r>
  <r>
    <s v="WYDEQ Permitted Sources"/>
    <n v="56037"/>
    <x v="1"/>
    <n v="31000404"/>
    <x v="4"/>
    <n v="7.8170028546349982E-2"/>
    <n v="5.1768230825397343E-3"/>
    <n v="1.5530469247619201E-2"/>
    <n v="0"/>
    <n v="0"/>
    <x v="4"/>
  </r>
  <r>
    <s v="WYDEQ Permitted Sources"/>
    <n v="56037"/>
    <x v="1"/>
    <n v="31000404"/>
    <x v="4"/>
    <n v="0.31060938495238399"/>
    <n v="0"/>
    <n v="0"/>
    <n v="0"/>
    <n v="0"/>
    <x v="4"/>
  </r>
  <r>
    <s v="WYDEQ Permitted Sources"/>
    <n v="56037"/>
    <x v="1"/>
    <n v="31000220"/>
    <x v="1"/>
    <n v="0"/>
    <n v="7.2475523155556267"/>
    <n v="0"/>
    <n v="0"/>
    <n v="0"/>
    <x v="1"/>
  </r>
  <r>
    <s v="WYDEQ Permitted Sources"/>
    <n v="56037"/>
    <x v="1"/>
    <n v="31000301"/>
    <x v="3"/>
    <n v="0.10353646165079466"/>
    <n v="7.4730919848063504"/>
    <n v="0.10353646165079466"/>
    <n v="0"/>
    <n v="0"/>
    <x v="3"/>
  </r>
  <r>
    <s v="WYDEQ Permitted Sources"/>
    <n v="56037"/>
    <x v="1"/>
    <n v="31000404"/>
    <x v="4"/>
    <n v="0.36237761577778133"/>
    <n v="0"/>
    <n v="0.10353646165079466"/>
    <n v="0"/>
    <n v="0"/>
    <x v="4"/>
  </r>
  <r>
    <s v="WYDEQ Permitted Sources"/>
    <n v="56037"/>
    <x v="1"/>
    <n v="31000227"/>
    <x v="3"/>
    <n v="0"/>
    <n v="2.5884115412698669"/>
    <n v="0"/>
    <n v="0"/>
    <n v="0"/>
    <x v="3"/>
  </r>
  <r>
    <s v="WYDEQ Permitted Sources"/>
    <n v="56037"/>
    <x v="1"/>
    <n v="31000227"/>
    <x v="3"/>
    <n v="0"/>
    <n v="1.5530469247619201"/>
    <n v="0"/>
    <n v="0"/>
    <n v="0"/>
    <x v="3"/>
  </r>
  <r>
    <s v="WYDEQ Permitted Sources"/>
    <n v="56037"/>
    <x v="1"/>
    <n v="40400311"/>
    <x v="9"/>
    <n v="0"/>
    <n v="0.51768230825397332"/>
    <n v="0"/>
    <n v="0"/>
    <n v="0"/>
    <x v="9"/>
  </r>
  <r>
    <s v="WYDEQ Permitted Sources"/>
    <n v="56037"/>
    <x v="1"/>
    <n v="40400311"/>
    <x v="9"/>
    <n v="0"/>
    <n v="0.51768230825397332"/>
    <n v="0"/>
    <n v="0"/>
    <n v="0"/>
    <x v="9"/>
  </r>
  <r>
    <s v="WYDEQ Permitted Sources"/>
    <n v="56037"/>
    <x v="1"/>
    <n v="31000220"/>
    <x v="1"/>
    <n v="0"/>
    <n v="1.0353646165079466"/>
    <n v="0"/>
    <n v="0"/>
    <n v="0"/>
    <x v="1"/>
  </r>
  <r>
    <s v="WYDEQ Permitted Sources"/>
    <n v="56037"/>
    <x v="1"/>
    <n v="31000227"/>
    <x v="3"/>
    <n v="0"/>
    <n v="13.627403031117463"/>
    <n v="0"/>
    <n v="0"/>
    <n v="0"/>
    <x v="3"/>
  </r>
  <r>
    <s v="WYDEQ Permitted Sources"/>
    <n v="56037"/>
    <x v="1"/>
    <n v="31000310"/>
    <x v="11"/>
    <n v="0"/>
    <n v="2.0707292330158933"/>
    <n v="0"/>
    <n v="0"/>
    <n v="0"/>
    <x v="1"/>
  </r>
  <r>
    <s v="WYDEQ Permitted Sources"/>
    <n v="56037"/>
    <x v="1"/>
    <n v="40400311"/>
    <x v="9"/>
    <n v="0"/>
    <n v="0.51768230825397332"/>
    <n v="0"/>
    <n v="0"/>
    <n v="0"/>
    <x v="9"/>
  </r>
  <r>
    <s v="WYDEQ Permitted Sources"/>
    <n v="56037"/>
    <x v="1"/>
    <n v="31000227"/>
    <x v="3"/>
    <n v="0.51768230825397332"/>
    <n v="0"/>
    <n v="0"/>
    <n v="0"/>
    <n v="0"/>
    <x v="3"/>
  </r>
  <r>
    <s v="WYDEQ Permitted Sources"/>
    <n v="56037"/>
    <x v="1"/>
    <n v="31000227"/>
    <x v="3"/>
    <n v="0.51768230825397332"/>
    <n v="0"/>
    <n v="0"/>
    <n v="0"/>
    <n v="0"/>
    <x v="3"/>
  </r>
  <r>
    <s v="WYDEQ Permitted Sources"/>
    <n v="56037"/>
    <x v="1"/>
    <n v="31000227"/>
    <x v="3"/>
    <n v="0.51768230825397332"/>
    <n v="0"/>
    <n v="0.51768230825397332"/>
    <n v="0"/>
    <n v="0"/>
    <x v="3"/>
  </r>
  <r>
    <s v="WYDEQ Permitted Sources"/>
    <n v="56037"/>
    <x v="1"/>
    <n v="31000404"/>
    <x v="4"/>
    <n v="0.11803156628190592"/>
    <n v="0"/>
    <n v="4.6591407742857596E-2"/>
    <n v="0"/>
    <n v="0"/>
    <x v="4"/>
  </r>
  <r>
    <s v="WYDEQ Permitted Sources"/>
    <n v="56041"/>
    <x v="2"/>
    <n v="31000227"/>
    <x v="3"/>
    <n v="0.12823865398528791"/>
    <n v="0"/>
    <n v="2.6930117336910465E-2"/>
    <n v="0"/>
    <n v="0"/>
    <x v="3"/>
  </r>
  <r>
    <s v="WYDEQ Permitted Sources"/>
    <n v="56041"/>
    <x v="2"/>
    <n v="31000299"/>
    <x v="2"/>
    <n v="0.17055740980043294"/>
    <n v="0"/>
    <n v="3.5817056058090914E-2"/>
    <n v="0"/>
    <n v="0"/>
    <x v="2"/>
  </r>
  <r>
    <s v="WYDEQ Permitted Sources"/>
    <n v="56041"/>
    <x v="2"/>
    <n v="31000299"/>
    <x v="2"/>
    <n v="0.42703471777100876"/>
    <n v="0"/>
    <n v="8.9677290731911843E-2"/>
    <n v="0"/>
    <n v="0"/>
    <x v="2"/>
  </r>
  <r>
    <s v="WYDEQ Permitted Sources"/>
    <n v="56041"/>
    <x v="2"/>
    <n v="31000299"/>
    <x v="2"/>
    <n v="0.34175601287079227"/>
    <n v="0"/>
    <n v="7.176876270286639E-2"/>
    <n v="0"/>
    <n v="0"/>
    <x v="2"/>
  </r>
  <r>
    <s v="WYDEQ Permitted Sources"/>
    <n v="56041"/>
    <x v="2"/>
    <n v="31000299"/>
    <x v="2"/>
    <n v="0.34175601287079227"/>
    <n v="0"/>
    <n v="7.176876270286639E-2"/>
    <n v="0"/>
    <n v="0"/>
    <x v="2"/>
  </r>
  <r>
    <s v="WYDEQ Permitted Sources"/>
    <n v="56041"/>
    <x v="2"/>
    <n v="31000299"/>
    <x v="2"/>
    <n v="0.34175601287079227"/>
    <n v="0"/>
    <n v="7.176876270286639E-2"/>
    <n v="0"/>
    <n v="0"/>
    <x v="2"/>
  </r>
  <r>
    <s v="WYDEQ Permitted Sources"/>
    <n v="56041"/>
    <x v="2"/>
    <n v="31000299"/>
    <x v="2"/>
    <n v="0.34175601287079227"/>
    <n v="0"/>
    <n v="7.176876270286639E-2"/>
    <n v="0"/>
    <n v="0"/>
    <x v="2"/>
  </r>
  <r>
    <s v="WYDEQ Permitted Sources"/>
    <n v="56041"/>
    <x v="2"/>
    <n v="31000299"/>
    <x v="2"/>
    <n v="0.34175601287079227"/>
    <n v="0"/>
    <n v="7.176876270286639E-2"/>
    <n v="0"/>
    <n v="0"/>
    <x v="2"/>
  </r>
  <r>
    <s v="WYDEQ Permitted Sources"/>
    <n v="56041"/>
    <x v="2"/>
    <n v="31000299"/>
    <x v="2"/>
    <n v="0.34175601287079227"/>
    <n v="0"/>
    <n v="7.176876270286639E-2"/>
    <n v="0"/>
    <n v="0"/>
    <x v="2"/>
  </r>
  <r>
    <s v="WYDEQ Permitted Sources"/>
    <n v="56041"/>
    <x v="2"/>
    <n v="31000404"/>
    <x v="4"/>
    <n v="0.34175601287079227"/>
    <n v="0"/>
    <n v="7.176876270286639E-2"/>
    <n v="0"/>
    <n v="0"/>
    <x v="4"/>
  </r>
  <r>
    <s v="WYDEQ Permitted Sources"/>
    <n v="56041"/>
    <x v="2"/>
    <n v="31000404"/>
    <x v="4"/>
    <n v="0.14490967900337537"/>
    <n v="0"/>
    <n v="3.0431032590708826E-2"/>
    <n v="0"/>
    <n v="0"/>
    <x v="4"/>
  </r>
  <r>
    <s v="WYDEQ Permitted Sources"/>
    <n v="56041"/>
    <x v="2"/>
    <n v="31000404"/>
    <x v="4"/>
    <n v="0.17055740980043294"/>
    <n v="0"/>
    <n v="3.5817056058090914E-2"/>
    <n v="0"/>
    <n v="0"/>
    <x v="4"/>
  </r>
  <r>
    <s v="WYDEQ Permitted Sources"/>
    <n v="56041"/>
    <x v="2"/>
    <n v="31000404"/>
    <x v="4"/>
    <n v="0.17055740980043294"/>
    <n v="0"/>
    <n v="3.5817056058090914E-2"/>
    <n v="0"/>
    <n v="0"/>
    <x v="4"/>
  </r>
  <r>
    <s v="WYDEQ Permitted Sources"/>
    <n v="56041"/>
    <x v="2"/>
    <n v="31000404"/>
    <x v="4"/>
    <n v="0"/>
    <n v="0"/>
    <n v="0"/>
    <n v="0"/>
    <n v="0"/>
    <x v="4"/>
  </r>
  <r>
    <s v="WYDEQ Permitted Sources"/>
    <n v="56041"/>
    <x v="2"/>
    <n v="31000404"/>
    <x v="4"/>
    <n v="0.17055740980043294"/>
    <n v="0"/>
    <n v="3.5817056058090914E-2"/>
    <n v="0"/>
    <n v="0"/>
    <x v="4"/>
  </r>
  <r>
    <s v="WYDEQ Permitted Sources"/>
    <n v="56041"/>
    <x v="2"/>
    <n v="31000404"/>
    <x v="4"/>
    <n v="0.17055740980043294"/>
    <n v="0"/>
    <n v="3.5817056058090914E-2"/>
    <n v="0"/>
    <n v="0"/>
    <x v="4"/>
  </r>
  <r>
    <s v="WYDEQ Permitted Sources"/>
    <n v="56041"/>
    <x v="2"/>
    <n v="31000404"/>
    <x v="4"/>
    <n v="0.20710542618624"/>
    <n v="0"/>
    <n v="4.3492139499110398E-2"/>
    <n v="0"/>
    <n v="0"/>
    <x v="4"/>
  </r>
  <r>
    <s v="WYDEQ Permitted Sources"/>
    <n v="56041"/>
    <x v="2"/>
    <n v="31000404"/>
    <x v="4"/>
    <n v="0.17055740980043294"/>
    <n v="0"/>
    <n v="3.5817056058090914E-2"/>
    <n v="0"/>
    <n v="0"/>
    <x v="4"/>
  </r>
  <r>
    <s v="WYDEQ Permitted Sources"/>
    <n v="56041"/>
    <x v="2"/>
    <n v="31000404"/>
    <x v="4"/>
    <n v="0.17055740980043294"/>
    <n v="0"/>
    <n v="3.5817056058090914E-2"/>
    <n v="0"/>
    <n v="0"/>
    <x v="4"/>
  </r>
  <r>
    <s v="WYDEQ Permitted Sources"/>
    <n v="56041"/>
    <x v="2"/>
    <n v="31000404"/>
    <x v="4"/>
    <n v="0"/>
    <n v="0"/>
    <n v="0"/>
    <n v="0"/>
    <n v="0"/>
    <x v="4"/>
  </r>
  <r>
    <s v="WYDEQ Permitted Sources"/>
    <n v="56041"/>
    <x v="2"/>
    <n v="31000299"/>
    <x v="2"/>
    <n v="0"/>
    <n v="18.636563097143043"/>
    <n v="0"/>
    <n v="0"/>
    <n v="0"/>
    <x v="2"/>
  </r>
  <r>
    <s v="WYDEQ Permitted Sources"/>
    <n v="56041"/>
    <x v="2"/>
    <n v="31000299"/>
    <x v="2"/>
    <n v="0"/>
    <n v="9.3182815485715214"/>
    <n v="0"/>
    <n v="0"/>
    <n v="0"/>
    <x v="2"/>
  </r>
  <r>
    <s v="WYDEQ Permitted Sources"/>
    <n v="56041"/>
    <x v="2"/>
    <n v="31000404"/>
    <x v="4"/>
    <n v="0"/>
    <n v="17.601198480635095"/>
    <n v="0"/>
    <n v="0"/>
    <n v="0"/>
    <x v="4"/>
  </r>
  <r>
    <s v="WYDEQ Permitted Sources"/>
    <n v="56041"/>
    <x v="2"/>
    <n v="31000404"/>
    <x v="4"/>
    <n v="2.0707292330158933"/>
    <n v="0.10353646165079466"/>
    <n v="1.5530469247619201"/>
    <n v="0"/>
    <n v="0"/>
    <x v="4"/>
  </r>
  <r>
    <s v="WYDEQ Permitted Sources"/>
    <n v="56041"/>
    <x v="2"/>
    <n v="31000227"/>
    <x v="3"/>
    <n v="0.36237761577778133"/>
    <n v="0"/>
    <n v="0.10353646165079466"/>
    <n v="0"/>
    <n v="0"/>
    <x v="3"/>
  </r>
  <r>
    <s v="WYDEQ Permitted Sources"/>
    <n v="56041"/>
    <x v="2"/>
    <n v="31000227"/>
    <x v="3"/>
    <n v="0"/>
    <n v="3.8826173119048004"/>
    <n v="0"/>
    <n v="0"/>
    <n v="0"/>
    <x v="3"/>
  </r>
  <r>
    <s v="WYDEQ Permitted Sources"/>
    <n v="56041"/>
    <x v="2"/>
    <n v="31000227"/>
    <x v="3"/>
    <n v="0.56945053907937071"/>
    <n v="0"/>
    <n v="0.10353646165079466"/>
    <n v="0"/>
    <n v="0"/>
    <x v="3"/>
  </r>
  <r>
    <s v="WYDEQ Permitted Sources"/>
    <n v="56041"/>
    <x v="2"/>
    <n v="31000299"/>
    <x v="2"/>
    <n v="3.6755443886032109"/>
    <n v="0"/>
    <n v="0.25884115412698666"/>
    <n v="0"/>
    <n v="0"/>
    <x v="2"/>
  </r>
  <r>
    <s v="WYDEQ Permitted Sources"/>
    <n v="56041"/>
    <x v="2"/>
    <n v="31000299"/>
    <x v="2"/>
    <n v="0"/>
    <n v="15.944615094222378"/>
    <n v="0"/>
    <n v="0"/>
    <n v="0"/>
    <x v="2"/>
  </r>
  <r>
    <s v="WYDEQ Permitted Sources"/>
    <n v="56007"/>
    <x v="4"/>
    <n v="31000228"/>
    <x v="3"/>
    <n v="0.11819230782054187"/>
    <n v="0"/>
    <n v="0.11819230782054187"/>
    <n v="0"/>
    <n v="0"/>
    <x v="3"/>
  </r>
  <r>
    <s v="WYDEQ Permitted Sources"/>
    <n v="56007"/>
    <x v="4"/>
    <n v="31000228"/>
    <x v="3"/>
    <n v="0.59096153910270932"/>
    <n v="0"/>
    <n v="0.47276923128216747"/>
    <n v="0"/>
    <n v="0"/>
    <x v="3"/>
  </r>
  <r>
    <s v="WYDEQ Permitted Sources"/>
    <n v="56007"/>
    <x v="4"/>
    <n v="31000404"/>
    <x v="4"/>
    <n v="0.35457692346162556"/>
    <n v="0"/>
    <n v="0.35457692346162556"/>
    <n v="0"/>
    <n v="0"/>
    <x v="4"/>
  </r>
  <r>
    <s v="WYDEQ Permitted Sources"/>
    <n v="56007"/>
    <x v="4"/>
    <n v="31000227"/>
    <x v="3"/>
    <n v="0"/>
    <n v="2.1274615407697537"/>
    <n v="0"/>
    <n v="0"/>
    <n v="0"/>
    <x v="3"/>
  </r>
  <r>
    <s v="WYDEQ Permitted Sources"/>
    <n v="56007"/>
    <x v="4"/>
    <n v="31000299"/>
    <x v="2"/>
    <n v="0.23638461564108373"/>
    <n v="0.47276923128216747"/>
    <n v="0.11819230782054187"/>
    <n v="0"/>
    <n v="0"/>
    <x v="2"/>
  </r>
  <r>
    <s v="WYDEQ Permitted Sources"/>
    <n v="56007"/>
    <x v="4"/>
    <n v="31000302"/>
    <x v="3"/>
    <n v="0.23638461564108373"/>
    <n v="4.5163730770384873"/>
    <n v="0.23638461564108373"/>
    <n v="0"/>
    <n v="0"/>
    <x v="3"/>
  </r>
  <r>
    <s v="WYDEQ Permitted Sources"/>
    <n v="56007"/>
    <x v="4"/>
    <n v="31000228"/>
    <x v="3"/>
    <n v="0.24702192334493248"/>
    <n v="0"/>
    <n v="0.24702192334493248"/>
    <n v="0"/>
    <n v="0"/>
    <x v="3"/>
  </r>
  <r>
    <s v="WYDEQ Permitted Sources"/>
    <n v="56007"/>
    <x v="4"/>
    <n v="31000404"/>
    <x v="4"/>
    <n v="0.12292000013336353"/>
    <n v="0"/>
    <n v="0"/>
    <n v="0"/>
    <n v="0"/>
    <x v="4"/>
  </r>
  <r>
    <s v="WYDEQ Permitted Sources"/>
    <n v="56007"/>
    <x v="4"/>
    <n v="31000205"/>
    <x v="6"/>
    <n v="0.11819230782054187"/>
    <n v="11.110076935130936"/>
    <n v="0.11819230782054187"/>
    <n v="0"/>
    <n v="0"/>
    <x v="6"/>
  </r>
  <r>
    <s v="WYDEQ Permitted Sources"/>
    <n v="56007"/>
    <x v="4"/>
    <n v="31000220"/>
    <x v="1"/>
    <n v="0"/>
    <n v="0"/>
    <n v="0"/>
    <n v="0"/>
    <n v="0"/>
    <x v="1"/>
  </r>
  <r>
    <s v="WYDEQ Permitted Sources"/>
    <n v="56007"/>
    <x v="4"/>
    <n v="31000299"/>
    <x v="2"/>
    <n v="1.7601198480635096"/>
    <n v="0"/>
    <n v="0"/>
    <n v="0"/>
    <n v="0"/>
    <x v="2"/>
  </r>
  <r>
    <s v="WYDEQ Permitted Sources"/>
    <n v="56007"/>
    <x v="4"/>
    <n v="31000404"/>
    <x v="4"/>
    <n v="1.7601198480635096"/>
    <n v="0"/>
    <n v="0"/>
    <n v="0"/>
    <n v="0"/>
    <x v="4"/>
  </r>
  <r>
    <s v="WYDEQ Permitted Sources"/>
    <n v="56007"/>
    <x v="4"/>
    <n v="31000404"/>
    <x v="4"/>
    <n v="1.7497662018984299"/>
    <n v="0"/>
    <n v="0"/>
    <n v="0"/>
    <n v="0"/>
    <x v="4"/>
  </r>
  <r>
    <s v="WYDEQ Permitted Sources"/>
    <n v="56007"/>
    <x v="4"/>
    <n v="31000302"/>
    <x v="3"/>
    <n v="0"/>
    <n v="0"/>
    <n v="0"/>
    <n v="0"/>
    <n v="0"/>
    <x v="3"/>
  </r>
  <r>
    <s v="WYDEQ Permitted Sources"/>
    <n v="56007"/>
    <x v="4"/>
    <n v="31000209"/>
    <x v="7"/>
    <n v="0"/>
    <n v="0"/>
    <n v="0"/>
    <n v="0"/>
    <n v="3.0730000033340883E-2"/>
    <x v="7"/>
  </r>
  <r>
    <s v="WYDEQ Permitted Sources"/>
    <n v="56007"/>
    <x v="4"/>
    <n v="31000205"/>
    <x v="6"/>
    <n v="0"/>
    <n v="0"/>
    <n v="0"/>
    <n v="0"/>
    <n v="0"/>
    <x v="6"/>
  </r>
  <r>
    <s v="WYDEQ Permitted Sources"/>
    <n v="56007"/>
    <x v="4"/>
    <n v="39900601"/>
    <x v="4"/>
    <n v="41.673425814444855"/>
    <n v="0"/>
    <n v="0"/>
    <n v="0"/>
    <n v="0"/>
    <x v="4"/>
  </r>
  <r>
    <s v="WYDEQ Permitted Sources"/>
    <n v="56007"/>
    <x v="4"/>
    <n v="39900601"/>
    <x v="4"/>
    <n v="12.942057706349333"/>
    <n v="0"/>
    <n v="0"/>
    <n v="0"/>
    <n v="0"/>
    <x v="4"/>
  </r>
  <r>
    <s v="WYDEQ Permitted Sources"/>
    <n v="56007"/>
    <x v="4"/>
    <n v="10300603"/>
    <x v="4"/>
    <n v="1.4308739000139823"/>
    <n v="0"/>
    <n v="0"/>
    <n v="0"/>
    <n v="0"/>
    <x v="4"/>
  </r>
  <r>
    <s v="WYDEQ Permitted Sources"/>
    <n v="56007"/>
    <x v="4"/>
    <n v="10300603"/>
    <x v="4"/>
    <n v="2.5884115412698669"/>
    <n v="0"/>
    <n v="0"/>
    <n v="0"/>
    <n v="0"/>
    <x v="4"/>
  </r>
  <r>
    <s v="WYDEQ Permitted Sources"/>
    <n v="56007"/>
    <x v="4"/>
    <n v="10300603"/>
    <x v="4"/>
    <n v="5.1768230825397339"/>
    <n v="0"/>
    <n v="0"/>
    <n v="0"/>
    <n v="0"/>
    <x v="4"/>
  </r>
  <r>
    <s v="WYDEQ Permitted Sources"/>
    <n v="56007"/>
    <x v="4"/>
    <n v="31000205"/>
    <x v="6"/>
    <n v="5.3411659407949621"/>
    <n v="0"/>
    <n v="0"/>
    <n v="0"/>
    <n v="0"/>
    <x v="6"/>
  </r>
  <r>
    <s v="WYDEQ Permitted Sources"/>
    <n v="56007"/>
    <x v="4"/>
    <n v="31000205"/>
    <x v="6"/>
    <n v="29.581842133633639"/>
    <n v="0"/>
    <n v="0"/>
    <n v="0"/>
    <n v="0"/>
    <x v="6"/>
  </r>
  <r>
    <s v="WYDEQ Permitted Sources"/>
    <n v="56007"/>
    <x v="4"/>
    <n v="31000301"/>
    <x v="3"/>
    <n v="4.4906879794529955"/>
    <n v="0"/>
    <n v="0"/>
    <n v="0"/>
    <n v="0"/>
    <x v="3"/>
  </r>
  <r>
    <s v="WYDEQ Permitted Sources"/>
    <n v="56007"/>
    <x v="4"/>
    <n v="31000301"/>
    <x v="3"/>
    <n v="4.9631757357540875"/>
    <n v="0"/>
    <n v="0"/>
    <n v="0"/>
    <n v="0"/>
    <x v="3"/>
  </r>
  <r>
    <s v="WYDEQ Permitted Sources"/>
    <n v="56007"/>
    <x v="4"/>
    <n v="31000404"/>
    <x v="4"/>
    <n v="2.4815878678770438"/>
    <n v="0"/>
    <n v="0"/>
    <n v="0"/>
    <n v="0"/>
    <x v="4"/>
  </r>
  <r>
    <s v="WYDEQ Permitted Sources"/>
    <n v="56007"/>
    <x v="4"/>
    <n v="31000220"/>
    <x v="1"/>
    <n v="0"/>
    <n v="0.23638461564108373"/>
    <n v="0"/>
    <n v="0"/>
    <n v="0"/>
    <x v="1"/>
  </r>
  <r>
    <s v="WYDEQ Permitted Sources"/>
    <n v="56007"/>
    <x v="4"/>
    <n v="31000220"/>
    <x v="1"/>
    <n v="0"/>
    <n v="0.35457692346162556"/>
    <n v="0"/>
    <n v="0"/>
    <n v="0"/>
    <x v="1"/>
  </r>
  <r>
    <s v="WYDEQ Permitted Sources"/>
    <n v="56007"/>
    <x v="4"/>
    <n v="31000228"/>
    <x v="3"/>
    <n v="0.11819230782054187"/>
    <n v="0.11819230782054187"/>
    <n v="0.11819230782054187"/>
    <n v="0"/>
    <n v="0"/>
    <x v="3"/>
  </r>
  <r>
    <s v="WYDEQ Permitted Sources"/>
    <n v="56007"/>
    <x v="4"/>
    <n v="31000227"/>
    <x v="3"/>
    <n v="0"/>
    <n v="4.3731153893600494"/>
    <n v="0"/>
    <n v="0"/>
    <n v="0"/>
    <x v="3"/>
  </r>
  <r>
    <s v="WYDEQ Permitted Sources"/>
    <n v="56007"/>
    <x v="4"/>
    <n v="31000299"/>
    <x v="2"/>
    <n v="15.48938122830539"/>
    <n v="0"/>
    <n v="0"/>
    <n v="0"/>
    <n v="0"/>
    <x v="2"/>
  </r>
  <r>
    <s v="WYDEQ Permitted Sources"/>
    <n v="56007"/>
    <x v="4"/>
    <n v="31000299"/>
    <x v="2"/>
    <n v="15.48938122830539"/>
    <n v="0"/>
    <n v="0"/>
    <n v="0"/>
    <n v="0"/>
    <x v="2"/>
  </r>
  <r>
    <s v="WYDEQ Permitted Sources"/>
    <n v="56007"/>
    <x v="4"/>
    <n v="31000299"/>
    <x v="2"/>
    <n v="15.48938122830539"/>
    <n v="0"/>
    <n v="0"/>
    <n v="0"/>
    <n v="0"/>
    <x v="2"/>
  </r>
  <r>
    <s v="WYDEQ Permitted Sources"/>
    <n v="56007"/>
    <x v="4"/>
    <n v="31000299"/>
    <x v="2"/>
    <n v="15.48938122830539"/>
    <n v="0"/>
    <n v="0"/>
    <n v="0"/>
    <n v="0"/>
    <x v="2"/>
  </r>
  <r>
    <s v="WYDEQ Permitted Sources"/>
    <n v="56007"/>
    <x v="4"/>
    <n v="31000299"/>
    <x v="2"/>
    <n v="12.079252204567069"/>
    <n v="0"/>
    <n v="0"/>
    <n v="0"/>
    <n v="0"/>
    <x v="2"/>
  </r>
  <r>
    <s v="WYDEQ Permitted Sources"/>
    <n v="56007"/>
    <x v="4"/>
    <n v="31000299"/>
    <x v="2"/>
    <n v="19.619923098209952"/>
    <n v="10.400923088207685"/>
    <n v="21.7473846389797"/>
    <n v="0"/>
    <n v="0"/>
    <x v="2"/>
  </r>
  <r>
    <s v="WYDEQ Permitted Sources"/>
    <n v="56007"/>
    <x v="4"/>
    <n v="31000299"/>
    <x v="2"/>
    <n v="25.884115412698666"/>
    <n v="8.2734615474379307"/>
    <n v="27.420615414365713"/>
    <n v="0"/>
    <n v="0"/>
    <x v="2"/>
  </r>
  <r>
    <s v="WYDEQ Permitted Sources"/>
    <n v="56007"/>
    <x v="4"/>
    <n v="31000299"/>
    <x v="2"/>
    <n v="19.704793732348186"/>
    <n v="0"/>
    <n v="0"/>
    <n v="0"/>
    <n v="0"/>
    <x v="2"/>
  </r>
  <r>
    <s v="WYDEQ Permitted Sources"/>
    <n v="56007"/>
    <x v="4"/>
    <n v="10500106"/>
    <x v="10"/>
    <n v="1.4183076938465022"/>
    <n v="0.11819230782054187"/>
    <n v="1.1819230782054186"/>
    <n v="0"/>
    <n v="0"/>
    <x v="4"/>
  </r>
  <r>
    <s v="WYDEQ Permitted Sources"/>
    <n v="56037"/>
    <x v="1"/>
    <n v="31000205"/>
    <x v="6"/>
    <n v="2.0707292330158933"/>
    <n v="0"/>
    <n v="0"/>
    <n v="0"/>
    <n v="0"/>
    <x v="6"/>
  </r>
  <r>
    <s v="WYDEQ Permitted Sources"/>
    <n v="56037"/>
    <x v="1"/>
    <n v="31000220"/>
    <x v="1"/>
    <n v="0"/>
    <n v="14.495104631111253"/>
    <n v="0"/>
    <n v="0"/>
    <n v="0"/>
    <x v="1"/>
  </r>
  <r>
    <s v="WYDEQ Permitted Sources"/>
    <n v="56037"/>
    <x v="1"/>
    <n v="31000301"/>
    <x v="3"/>
    <n v="0"/>
    <n v="0.51768230825397332"/>
    <n v="0"/>
    <n v="0"/>
    <n v="0"/>
    <x v="3"/>
  </r>
  <r>
    <s v="WYDEQ Permitted Sources"/>
    <n v="56037"/>
    <x v="1"/>
    <n v="31000404"/>
    <x v="4"/>
    <n v="1.5530469247619201"/>
    <n v="0"/>
    <n v="0.51768230825397332"/>
    <n v="0"/>
    <n v="0"/>
    <x v="4"/>
  </r>
  <r>
    <s v="WYDEQ Permitted Sources"/>
    <n v="56037"/>
    <x v="1"/>
    <n v="31000404"/>
    <x v="4"/>
    <n v="1.5530469247619201"/>
    <n v="0"/>
    <n v="0.51768230825397332"/>
    <n v="0"/>
    <n v="0"/>
    <x v="4"/>
  </r>
  <r>
    <s v="WYDEQ Permitted Sources"/>
    <n v="56037"/>
    <x v="1"/>
    <n v="31000404"/>
    <x v="4"/>
    <n v="1.5530469247619201"/>
    <n v="0"/>
    <n v="0.51768230825397332"/>
    <n v="0"/>
    <n v="0"/>
    <x v="4"/>
  </r>
  <r>
    <s v="WYDEQ Permitted Sources"/>
    <n v="56037"/>
    <x v="1"/>
    <n v="31000404"/>
    <x v="4"/>
    <n v="1.0353646165079466"/>
    <n v="0"/>
    <n v="0.51768230825397332"/>
    <n v="0"/>
    <n v="0"/>
    <x v="4"/>
  </r>
  <r>
    <s v="WYDEQ Permitted Sources"/>
    <n v="56037"/>
    <x v="1"/>
    <n v="40400311"/>
    <x v="9"/>
    <n v="0.51768230825397332"/>
    <n v="18.462933138933337"/>
    <n v="2.0707292330158933"/>
    <n v="0"/>
    <n v="0"/>
    <x v="9"/>
  </r>
  <r>
    <s v="WYDEQ Permitted Sources"/>
    <n v="56037"/>
    <x v="1"/>
    <n v="31000299"/>
    <x v="2"/>
    <n v="0"/>
    <n v="2.0707292330158933"/>
    <n v="0"/>
    <n v="0"/>
    <n v="0"/>
    <x v="2"/>
  </r>
  <r>
    <s v="WYDEQ Permitted Sources"/>
    <n v="56037"/>
    <x v="1"/>
    <n v="31000227"/>
    <x v="3"/>
    <n v="0.31060938495238399"/>
    <n v="0"/>
    <n v="0.10353646165079466"/>
    <n v="0"/>
    <n v="0"/>
    <x v="3"/>
  </r>
  <r>
    <s v="WYDEQ Permitted Sources"/>
    <n v="56037"/>
    <x v="1"/>
    <n v="31000220"/>
    <x v="1"/>
    <n v="0"/>
    <n v="0.67298700073016537"/>
    <n v="0"/>
    <n v="0"/>
    <n v="0"/>
    <x v="1"/>
  </r>
  <r>
    <s v="WYDEQ Permitted Sources"/>
    <n v="56037"/>
    <x v="1"/>
    <n v="31000227"/>
    <x v="3"/>
    <n v="8.2829169320635748E-2"/>
    <n v="5.1768230825397343E-3"/>
    <n v="1.5530469247619201E-2"/>
    <n v="0"/>
    <n v="0"/>
    <x v="3"/>
  </r>
  <r>
    <s v="WYDEQ Permitted Sources"/>
    <n v="56037"/>
    <x v="1"/>
    <n v="31000227"/>
    <x v="3"/>
    <n v="8.2829169320635748E-2"/>
    <n v="5.1768230825397343E-3"/>
    <n v="1.5530469247619201E-2"/>
    <n v="0"/>
    <n v="0"/>
    <x v="3"/>
  </r>
  <r>
    <s v="WYDEQ Permitted Sources"/>
    <n v="56037"/>
    <x v="1"/>
    <n v="31000227"/>
    <x v="3"/>
    <n v="0"/>
    <n v="11.869028446457147"/>
    <n v="0"/>
    <n v="0"/>
    <n v="0"/>
    <x v="3"/>
  </r>
  <r>
    <s v="WYDEQ Permitted Sources"/>
    <n v="56037"/>
    <x v="1"/>
    <n v="31000227"/>
    <x v="3"/>
    <n v="0.155304692476192"/>
    <n v="5.1768230825397332E-2"/>
    <n v="5.1768230825397332E-2"/>
    <n v="0"/>
    <n v="0"/>
    <x v="3"/>
  </r>
  <r>
    <s v="WYDEQ Permitted Sources"/>
    <n v="56037"/>
    <x v="1"/>
    <n v="31000301"/>
    <x v="3"/>
    <n v="0"/>
    <n v="0.51768230825397332"/>
    <n v="0"/>
    <n v="0"/>
    <n v="0"/>
    <x v="3"/>
  </r>
  <r>
    <s v="WYDEQ Permitted Sources"/>
    <n v="56037"/>
    <x v="1"/>
    <n v="31000404"/>
    <x v="4"/>
    <n v="0.31060938495238399"/>
    <n v="0"/>
    <n v="0"/>
    <n v="0"/>
    <n v="0"/>
    <x v="4"/>
  </r>
  <r>
    <s v="WYDEQ Permitted Sources"/>
    <n v="56037"/>
    <x v="1"/>
    <n v="31000404"/>
    <x v="4"/>
    <n v="7.7652346238096008"/>
    <n v="0"/>
    <n v="6.7298700073016535"/>
    <n v="0"/>
    <n v="0"/>
    <x v="4"/>
  </r>
  <r>
    <s v="WYDEQ Permitted Sources"/>
    <n v="56037"/>
    <x v="1"/>
    <n v="31000404"/>
    <x v="4"/>
    <n v="3.2613985420000322"/>
    <n v="0"/>
    <n v="0.67298700073016537"/>
    <n v="0"/>
    <n v="0"/>
    <x v="4"/>
  </r>
  <r>
    <s v="WYDEQ Permitted Sources"/>
    <n v="56037"/>
    <x v="1"/>
    <n v="31000404"/>
    <x v="4"/>
    <n v="1.0353646165079466"/>
    <n v="0.51768230825397332"/>
    <n v="0.51768230825397332"/>
    <n v="0"/>
    <n v="0"/>
    <x v="4"/>
  </r>
  <r>
    <s v="WYDEQ Permitted Sources"/>
    <n v="56037"/>
    <x v="1"/>
    <n v="40400311"/>
    <x v="9"/>
    <n v="0"/>
    <n v="15.012786939365228"/>
    <n v="0"/>
    <n v="0"/>
    <n v="0"/>
    <x v="9"/>
  </r>
  <r>
    <s v="WYDEQ Permitted Sources"/>
    <n v="56037"/>
    <x v="1"/>
    <n v="40400311"/>
    <x v="9"/>
    <n v="0"/>
    <n v="2.0189610021904962"/>
    <n v="0"/>
    <n v="0"/>
    <n v="0"/>
    <x v="9"/>
  </r>
  <r>
    <s v="WYDEQ Permitted Sources"/>
    <n v="56037"/>
    <x v="1"/>
    <n v="31000299"/>
    <x v="2"/>
    <n v="0"/>
    <n v="9.3182815485715214"/>
    <n v="0"/>
    <n v="0"/>
    <n v="0"/>
    <x v="2"/>
  </r>
  <r>
    <s v="WYDEQ Permitted Sources"/>
    <n v="56037"/>
    <x v="1"/>
    <n v="31000299"/>
    <x v="2"/>
    <n v="0"/>
    <n v="5.1768230825397332E-2"/>
    <n v="0"/>
    <n v="0"/>
    <n v="0"/>
    <x v="2"/>
  </r>
  <r>
    <s v="WYDEQ Permitted Sources"/>
    <n v="56037"/>
    <x v="1"/>
    <n v="31000227"/>
    <x v="3"/>
    <n v="0.82829169320635732"/>
    <n v="0"/>
    <n v="0.10353646165079466"/>
    <n v="0"/>
    <n v="0"/>
    <x v="3"/>
  </r>
  <r>
    <s v="WYDEQ Permitted Sources"/>
    <n v="56037"/>
    <x v="1"/>
    <n v="31000227"/>
    <x v="3"/>
    <n v="22.260339254920854"/>
    <n v="38.684240862526991"/>
    <n v="18.636563097143043"/>
    <n v="0"/>
    <n v="0"/>
    <x v="3"/>
  </r>
  <r>
    <s v="WYDEQ Permitted Sources"/>
    <n v="56037"/>
    <x v="1"/>
    <n v="31000301"/>
    <x v="3"/>
    <n v="2.0707292330158933"/>
    <n v="14.946183969612701"/>
    <n v="11.803156628190592"/>
    <n v="0"/>
    <n v="0"/>
    <x v="3"/>
  </r>
  <r>
    <s v="WYDEQ Permitted Sources"/>
    <n v="56037"/>
    <x v="1"/>
    <n v="31000404"/>
    <x v="4"/>
    <n v="0.11803156628190592"/>
    <n v="0"/>
    <n v="4.6591407742857596E-2"/>
    <n v="0"/>
    <n v="0"/>
    <x v="4"/>
  </r>
  <r>
    <s v="WYDEQ Permitted Sources"/>
    <n v="56037"/>
    <x v="1"/>
    <n v="31000299"/>
    <x v="2"/>
    <n v="2.0707292330158933"/>
    <n v="17.601198480635095"/>
    <n v="11.803156628190592"/>
    <n v="0"/>
    <n v="0"/>
    <x v="2"/>
  </r>
  <r>
    <s v="WYDEQ Permitted Sources"/>
    <n v="56037"/>
    <x v="1"/>
    <n v="31000299"/>
    <x v="2"/>
    <n v="0"/>
    <n v="0.10353646165079466"/>
    <n v="0"/>
    <n v="0"/>
    <n v="0"/>
    <x v="2"/>
  </r>
  <r>
    <s v="WYDEQ Permitted Sources"/>
    <n v="56037"/>
    <x v="1"/>
    <n v="31000404"/>
    <x v="4"/>
    <n v="0.25884115412698666"/>
    <n v="0"/>
    <n v="5.1768230825397332E-2"/>
    <n v="0"/>
    <n v="0"/>
    <x v="4"/>
  </r>
  <r>
    <s v="WYDEQ Permitted Sources"/>
    <n v="56037"/>
    <x v="1"/>
    <n v="31000404"/>
    <x v="4"/>
    <n v="0.25884115412698666"/>
    <n v="0"/>
    <n v="5.1768230825397332E-2"/>
    <n v="0"/>
    <n v="0"/>
    <x v="4"/>
  </r>
  <r>
    <s v="WYDEQ Permitted Sources"/>
    <n v="56037"/>
    <x v="1"/>
    <n v="31000404"/>
    <x v="4"/>
    <n v="0.25884115412698666"/>
    <n v="0"/>
    <n v="5.1768230825397332E-2"/>
    <n v="0"/>
    <n v="0"/>
    <x v="4"/>
  </r>
  <r>
    <s v="WYDEQ Permitted Sources"/>
    <n v="56037"/>
    <x v="1"/>
    <n v="31000404"/>
    <x v="4"/>
    <n v="0.25884115412698666"/>
    <n v="0"/>
    <n v="5.1768230825397332E-2"/>
    <n v="0"/>
    <n v="0"/>
    <x v="4"/>
  </r>
  <r>
    <s v="WYDEQ Permitted Sources"/>
    <n v="56037"/>
    <x v="1"/>
    <n v="10200603"/>
    <x v="3"/>
    <n v="2.7184230798724625"/>
    <n v="0"/>
    <n v="1.1819230782054186"/>
    <n v="0"/>
    <n v="0"/>
    <x v="3"/>
  </r>
  <r>
    <s v="WYDEQ Permitted Sources"/>
    <n v="56037"/>
    <x v="1"/>
    <n v="31000404"/>
    <x v="4"/>
    <n v="2.7184230798724625"/>
    <n v="0.11819230782054187"/>
    <n v="2.2456538485902953"/>
    <n v="0"/>
    <n v="0"/>
    <x v="4"/>
  </r>
  <r>
    <s v="WYDEQ Permitted Sources"/>
    <n v="56037"/>
    <x v="1"/>
    <n v="31000205"/>
    <x v="6"/>
    <n v="1.242437539809536"/>
    <n v="2.2260339254920853"/>
    <n v="3.0543256186984431"/>
    <n v="0"/>
    <n v="0"/>
    <x v="6"/>
  </r>
  <r>
    <s v="WYDEQ Permitted Sources"/>
    <n v="56037"/>
    <x v="1"/>
    <n v="31000220"/>
    <x v="1"/>
    <n v="0"/>
    <n v="68.851746997778449"/>
    <n v="0"/>
    <n v="0"/>
    <n v="0"/>
    <x v="1"/>
  </r>
  <r>
    <s v="WYDEQ Permitted Sources"/>
    <n v="56037"/>
    <x v="1"/>
    <n v="31000220"/>
    <x v="1"/>
    <n v="0"/>
    <n v="0.155304692476192"/>
    <n v="0"/>
    <n v="0"/>
    <n v="0"/>
    <x v="1"/>
  </r>
  <r>
    <s v="WYDEQ Permitted Sources"/>
    <n v="56037"/>
    <x v="1"/>
    <n v="31000299"/>
    <x v="2"/>
    <n v="0"/>
    <n v="3.6237761577778134"/>
    <n v="0"/>
    <n v="0"/>
    <n v="0"/>
    <x v="2"/>
  </r>
  <r>
    <s v="WYDEQ Permitted Sources"/>
    <n v="56037"/>
    <x v="1"/>
    <n v="31000220"/>
    <x v="1"/>
    <n v="0"/>
    <n v="13.119346168080147"/>
    <n v="0"/>
    <n v="0"/>
    <n v="0"/>
    <x v="1"/>
  </r>
  <r>
    <s v="WYDEQ Permitted Sources"/>
    <n v="56037"/>
    <x v="1"/>
    <n v="31000228"/>
    <x v="3"/>
    <n v="0.47276923128216747"/>
    <n v="0"/>
    <n v="0.11819230782054187"/>
    <n v="0"/>
    <n v="0"/>
    <x v="3"/>
  </r>
  <r>
    <s v="WYDEQ Permitted Sources"/>
    <n v="56037"/>
    <x v="1"/>
    <n v="40400312"/>
    <x v="9"/>
    <n v="0"/>
    <n v="0.94553846256433494"/>
    <n v="0"/>
    <n v="0"/>
    <n v="0"/>
    <x v="9"/>
  </r>
  <r>
    <s v="WYDEQ Permitted Sources"/>
    <n v="56037"/>
    <x v="1"/>
    <n v="31000220"/>
    <x v="1"/>
    <n v="0"/>
    <n v="7.7652346238096008"/>
    <n v="0"/>
    <n v="0"/>
    <n v="0"/>
    <x v="1"/>
  </r>
  <r>
    <s v="WYDEQ Permitted Sources"/>
    <n v="56037"/>
    <x v="1"/>
    <n v="31000220"/>
    <x v="1"/>
    <n v="0"/>
    <n v="5.6945053907937062"/>
    <n v="0"/>
    <n v="0"/>
    <n v="0"/>
    <x v="1"/>
  </r>
  <r>
    <s v="WYDEQ Permitted Sources"/>
    <n v="56037"/>
    <x v="1"/>
    <n v="31000227"/>
    <x v="3"/>
    <n v="0.51768230825397332"/>
    <n v="1.5530469247619201"/>
    <n v="0.51768230825397332"/>
    <n v="0"/>
    <n v="0"/>
    <x v="3"/>
  </r>
  <r>
    <s v="WYDEQ Permitted Sources"/>
    <n v="56037"/>
    <x v="1"/>
    <n v="31000227"/>
    <x v="3"/>
    <n v="0.51768230825397332"/>
    <n v="1.0353646165079466"/>
    <n v="0.51768230825397332"/>
    <n v="0"/>
    <n v="0"/>
    <x v="3"/>
  </r>
  <r>
    <s v="WYDEQ Permitted Sources"/>
    <n v="56037"/>
    <x v="1"/>
    <n v="31000227"/>
    <x v="3"/>
    <n v="1.0353646165079466"/>
    <n v="5.1768230825397332E-2"/>
    <n v="1.0353646165079466"/>
    <n v="0"/>
    <n v="0"/>
    <x v="3"/>
  </r>
  <r>
    <s v="WYDEQ Permitted Sources"/>
    <n v="56037"/>
    <x v="1"/>
    <n v="31000404"/>
    <x v="4"/>
    <n v="3.6237761577778134"/>
    <n v="0.51768230825397332"/>
    <n v="3.1060938495238402"/>
    <n v="0"/>
    <n v="0"/>
    <x v="4"/>
  </r>
  <r>
    <s v="WYDEQ Permitted Sources"/>
    <n v="56037"/>
    <x v="1"/>
    <n v="31000404"/>
    <x v="4"/>
    <n v="6.7298700073016535"/>
    <n v="0.36237761577778133"/>
    <n v="5.6945053907937062"/>
    <n v="0"/>
    <n v="0"/>
    <x v="4"/>
  </r>
  <r>
    <s v="WYDEQ Permitted Sources"/>
    <n v="56037"/>
    <x v="1"/>
    <n v="31000220"/>
    <x v="1"/>
    <n v="0"/>
    <n v="1.7083516172381121"/>
    <n v="0"/>
    <n v="0"/>
    <n v="0"/>
    <x v="1"/>
  </r>
  <r>
    <s v="WYDEQ Permitted Sources"/>
    <n v="56037"/>
    <x v="1"/>
    <n v="31000299"/>
    <x v="2"/>
    <n v="0.25901844144664177"/>
    <n v="0"/>
    <n v="0.23638461564108373"/>
    <n v="0"/>
    <n v="0"/>
    <x v="2"/>
  </r>
  <r>
    <s v="WYDEQ Permitted Sources"/>
    <n v="56037"/>
    <x v="1"/>
    <n v="31000404"/>
    <x v="4"/>
    <n v="0.25901844144664177"/>
    <n v="0"/>
    <n v="0.23638461564108373"/>
    <n v="0"/>
    <n v="0"/>
    <x v="4"/>
  </r>
  <r>
    <s v="WYDEQ Permitted Sources"/>
    <n v="56037"/>
    <x v="1"/>
    <n v="31000302"/>
    <x v="3"/>
    <n v="0.5180368870047567"/>
    <n v="0"/>
    <n v="0.47276923128216747"/>
    <n v="0"/>
    <n v="0"/>
    <x v="3"/>
  </r>
  <r>
    <s v="WYDEQ Permitted Sources"/>
    <n v="56037"/>
    <x v="1"/>
    <n v="31000504"/>
    <x v="4"/>
    <n v="0.15418023786192375"/>
    <n v="0"/>
    <n v="0"/>
    <n v="0"/>
    <n v="0"/>
    <x v="4"/>
  </r>
  <r>
    <s v="WYDEQ Permitted Sources"/>
    <n v="56037"/>
    <x v="1"/>
    <n v="10200603"/>
    <x v="3"/>
    <n v="2.968483512968235"/>
    <n v="0.11819230782054187"/>
    <n v="0.59096153910270932"/>
    <n v="0"/>
    <n v="0"/>
    <x v="3"/>
  </r>
  <r>
    <s v="WYDEQ Permitted Sources"/>
    <n v="56037"/>
    <x v="1"/>
    <n v="31000404"/>
    <x v="4"/>
    <n v="0.23653304224523952"/>
    <n v="0"/>
    <n v="0.11819230782054187"/>
    <n v="0"/>
    <n v="0"/>
    <x v="4"/>
  </r>
  <r>
    <s v="WYDEQ Permitted Sources"/>
    <n v="56037"/>
    <x v="1"/>
    <n v="31000404"/>
    <x v="4"/>
    <n v="0.4965024635134016"/>
    <n v="0"/>
    <n v="0.47276923128216747"/>
    <n v="0"/>
    <n v="0"/>
    <x v="4"/>
  </r>
  <r>
    <s v="WYDEQ Permitted Sources"/>
    <n v="56037"/>
    <x v="1"/>
    <n v="31000404"/>
    <x v="4"/>
    <n v="0.3548201207329072"/>
    <n v="0"/>
    <n v="0.11819230782054187"/>
    <n v="0"/>
    <n v="0"/>
    <x v="4"/>
  </r>
  <r>
    <s v="WYDEQ Permitted Sources"/>
    <n v="56037"/>
    <x v="1"/>
    <n v="31000404"/>
    <x v="4"/>
    <n v="0.4847426678378885"/>
    <n v="0"/>
    <n v="0.35457692346162556"/>
    <n v="0"/>
    <n v="0"/>
    <x v="4"/>
  </r>
  <r>
    <s v="WYDEQ Permitted Sources"/>
    <n v="56037"/>
    <x v="1"/>
    <n v="31000404"/>
    <x v="4"/>
    <n v="1.4546391508146301"/>
    <n v="0"/>
    <n v="0.35457692346162556"/>
    <n v="0"/>
    <n v="0"/>
    <x v="4"/>
  </r>
  <r>
    <s v="WYDEQ Permitted Sources"/>
    <n v="56037"/>
    <x v="1"/>
    <n v="31000404"/>
    <x v="4"/>
    <n v="0.11828707848766765"/>
    <n v="0"/>
    <n v="0.11819230782054187"/>
    <n v="0"/>
    <n v="0"/>
    <x v="4"/>
  </r>
  <r>
    <s v="WYDEQ Permitted Sources"/>
    <n v="56037"/>
    <x v="1"/>
    <n v="31000404"/>
    <x v="4"/>
    <n v="0.11828707848766765"/>
    <n v="0"/>
    <n v="0.11819230782054187"/>
    <n v="0"/>
    <n v="0"/>
    <x v="4"/>
  </r>
  <r>
    <s v="WYDEQ Permitted Sources"/>
    <n v="56037"/>
    <x v="1"/>
    <n v="31000227"/>
    <x v="3"/>
    <n v="0.10353646165079466"/>
    <n v="0"/>
    <n v="0"/>
    <n v="0"/>
    <n v="0"/>
    <x v="3"/>
  </r>
  <r>
    <s v="WYDEQ Permitted Sources"/>
    <n v="56037"/>
    <x v="1"/>
    <n v="31000227"/>
    <x v="3"/>
    <n v="8.2829169320635748E-2"/>
    <n v="5.1768230825397343E-3"/>
    <n v="1.5530469247619201E-2"/>
    <n v="0"/>
    <n v="0"/>
    <x v="3"/>
  </r>
  <r>
    <s v="WYDEQ Permitted Sources"/>
    <n v="56037"/>
    <x v="1"/>
    <n v="31000227"/>
    <x v="3"/>
    <n v="1.0353646165079466"/>
    <n v="5.1768230825397332E-2"/>
    <n v="0.20707292330158933"/>
    <n v="0"/>
    <n v="0"/>
    <x v="3"/>
  </r>
  <r>
    <s v="WYDEQ Permitted Sources"/>
    <n v="56037"/>
    <x v="1"/>
    <n v="31000301"/>
    <x v="3"/>
    <n v="0"/>
    <n v="3.6237761577778134"/>
    <n v="0"/>
    <n v="0"/>
    <n v="0"/>
    <x v="3"/>
  </r>
  <r>
    <s v="WYDEQ Permitted Sources"/>
    <n v="56037"/>
    <x v="1"/>
    <n v="31000404"/>
    <x v="4"/>
    <n v="0.25884115412698666"/>
    <n v="0"/>
    <n v="5.1768230825397332E-2"/>
    <n v="0"/>
    <n v="0"/>
    <x v="4"/>
  </r>
  <r>
    <s v="WYDEQ Permitted Sources"/>
    <n v="56037"/>
    <x v="1"/>
    <n v="31000404"/>
    <x v="4"/>
    <n v="3.1060938495238402E-2"/>
    <n v="1.5530469247619199E-4"/>
    <n v="2.5884115412698666E-2"/>
    <n v="0"/>
    <n v="0"/>
    <x v="4"/>
  </r>
  <r>
    <s v="WYDEQ Permitted Sources"/>
    <n v="56037"/>
    <x v="1"/>
    <n v="31000404"/>
    <x v="4"/>
    <n v="0.77652346238096004"/>
    <n v="3.830849081079403E-2"/>
    <n v="0.155304692476192"/>
    <n v="0"/>
    <n v="0"/>
    <x v="4"/>
  </r>
  <r>
    <s v="WYDEQ Permitted Sources"/>
    <n v="56037"/>
    <x v="1"/>
    <n v="31000404"/>
    <x v="4"/>
    <n v="0.51768230825397332"/>
    <n v="5.1768230825397332E-2"/>
    <n v="0.20707292330158933"/>
    <n v="0"/>
    <n v="0"/>
    <x v="4"/>
  </r>
  <r>
    <s v="WYDEQ Permitted Sources"/>
    <n v="56037"/>
    <x v="1"/>
    <n v="31000404"/>
    <x v="4"/>
    <n v="1.0353646165079466"/>
    <n v="0"/>
    <n v="0"/>
    <n v="0"/>
    <n v="0"/>
    <x v="4"/>
  </r>
  <r>
    <s v="WYDEQ Permitted Sources"/>
    <n v="56037"/>
    <x v="1"/>
    <n v="31000228"/>
    <x v="3"/>
    <n v="0.11819230782054187"/>
    <n v="0"/>
    <n v="0.11819230782054187"/>
    <n v="0"/>
    <n v="0"/>
    <x v="3"/>
  </r>
  <r>
    <s v="WYDEQ Permitted Sources"/>
    <n v="56037"/>
    <x v="1"/>
    <n v="31000209"/>
    <x v="7"/>
    <n v="0.35457692346162556"/>
    <n v="0.59096153910270932"/>
    <n v="1.8910769251286699"/>
    <n v="0"/>
    <n v="0"/>
    <x v="7"/>
  </r>
  <r>
    <s v="WYDEQ Permitted Sources"/>
    <n v="56037"/>
    <x v="1"/>
    <n v="31000209"/>
    <x v="7"/>
    <n v="0.11819230782054187"/>
    <n v="1.3001153860259607"/>
    <n v="0.23638461564108373"/>
    <n v="0"/>
    <n v="0"/>
    <x v="7"/>
  </r>
  <r>
    <s v="WYDEQ Permitted Sources"/>
    <n v="56037"/>
    <x v="1"/>
    <n v="31000299"/>
    <x v="2"/>
    <n v="40.430988274635318"/>
    <n v="0"/>
    <n v="25.832347181873271"/>
    <n v="0"/>
    <n v="0"/>
    <x v="2"/>
  </r>
  <r>
    <s v="WYDEQ Permitted Sources"/>
    <n v="56037"/>
    <x v="1"/>
    <n v="31000404"/>
    <x v="4"/>
    <n v="1.5530469247619201"/>
    <n v="0.10353646165079466"/>
    <n v="1.5530469247619201"/>
    <n v="0"/>
    <n v="0"/>
    <x v="4"/>
  </r>
  <r>
    <s v="WYDEQ Permitted Sources"/>
    <n v="56037"/>
    <x v="1"/>
    <n v="31000220"/>
    <x v="1"/>
    <n v="0"/>
    <n v="5.6945053907937062"/>
    <n v="0"/>
    <n v="0"/>
    <n v="0"/>
    <x v="1"/>
  </r>
  <r>
    <s v="WYDEQ Permitted Sources"/>
    <n v="56037"/>
    <x v="1"/>
    <n v="31000404"/>
    <x v="4"/>
    <n v="2.5884115412698669"/>
    <n v="0"/>
    <n v="5.1768230825397332E-2"/>
    <n v="0"/>
    <n v="0"/>
    <x v="4"/>
  </r>
  <r>
    <s v="WYDEQ Permitted Sources"/>
    <n v="56037"/>
    <x v="1"/>
    <n v="31000404"/>
    <x v="4"/>
    <n v="0.25884115412698666"/>
    <n v="0"/>
    <n v="5.1768230825397332E-2"/>
    <n v="0"/>
    <n v="0"/>
    <x v="4"/>
  </r>
  <r>
    <s v="WYDEQ Permitted Sources"/>
    <n v="56037"/>
    <x v="1"/>
    <n v="31000404"/>
    <x v="4"/>
    <n v="0"/>
    <n v="2.5884115412698669"/>
    <n v="0"/>
    <n v="0"/>
    <n v="0"/>
    <x v="4"/>
  </r>
  <r>
    <s v="WYDEQ Permitted Sources"/>
    <n v="56037"/>
    <x v="1"/>
    <n v="31000404"/>
    <x v="4"/>
    <n v="0"/>
    <n v="2.5884115412698669"/>
    <n v="0"/>
    <n v="0"/>
    <n v="0"/>
    <x v="4"/>
  </r>
  <r>
    <s v="WYDEQ Permitted Sources"/>
    <n v="56037"/>
    <x v="1"/>
    <n v="31000404"/>
    <x v="4"/>
    <n v="0"/>
    <n v="0.51768230825397332"/>
    <n v="0"/>
    <n v="0"/>
    <n v="0"/>
    <x v="4"/>
  </r>
  <r>
    <s v="WYDEQ Permitted Sources"/>
    <n v="56037"/>
    <x v="1"/>
    <n v="31000404"/>
    <x v="4"/>
    <n v="2.0707292330158933"/>
    <n v="0"/>
    <n v="0.51768230825397332"/>
    <n v="0"/>
    <n v="0"/>
    <x v="4"/>
  </r>
  <r>
    <s v="WYDEQ Permitted Sources"/>
    <n v="56037"/>
    <x v="1"/>
    <n v="31000404"/>
    <x v="4"/>
    <n v="2.0707292330158933"/>
    <n v="0"/>
    <n v="0.51768230825397332"/>
    <n v="0"/>
    <n v="0"/>
    <x v="4"/>
  </r>
  <r>
    <s v="WYDEQ Permitted Sources"/>
    <n v="56037"/>
    <x v="1"/>
    <n v="31000404"/>
    <x v="4"/>
    <n v="1.5530469247619201"/>
    <n v="0"/>
    <n v="0.51768230825397332"/>
    <n v="0"/>
    <n v="0"/>
    <x v="4"/>
  </r>
  <r>
    <s v="WYDEQ Permitted Sources"/>
    <n v="56037"/>
    <x v="1"/>
    <n v="31000404"/>
    <x v="4"/>
    <n v="2.0707292330158933"/>
    <n v="0.20707292330158933"/>
    <n v="0.51768230825397332"/>
    <n v="0"/>
    <n v="0"/>
    <x v="4"/>
  </r>
  <r>
    <s v="WYDEQ Permitted Sources"/>
    <n v="56037"/>
    <x v="1"/>
    <n v="31000404"/>
    <x v="4"/>
    <n v="2.0707292330158933"/>
    <n v="0.20707292330158933"/>
    <n v="0.51768230825397332"/>
    <n v="0"/>
    <n v="0"/>
    <x v="4"/>
  </r>
  <r>
    <s v="WYDEQ Permitted Sources"/>
    <n v="56037"/>
    <x v="1"/>
    <n v="31000299"/>
    <x v="2"/>
    <n v="0"/>
    <n v="6.2121876990476803"/>
    <n v="0"/>
    <n v="0"/>
    <n v="0"/>
    <x v="2"/>
  </r>
  <r>
    <s v="WYDEQ Permitted Sources"/>
    <n v="56037"/>
    <x v="1"/>
    <n v="31000404"/>
    <x v="4"/>
    <n v="2.5884115412698669"/>
    <n v="0"/>
    <n v="0.25884115412698666"/>
    <n v="0"/>
    <n v="0"/>
    <x v="4"/>
  </r>
  <r>
    <s v="WYDEQ Permitted Sources"/>
    <n v="56041"/>
    <x v="2"/>
    <n v="31000205"/>
    <x v="6"/>
    <n v="54.408410597492598"/>
    <n v="0"/>
    <n v="54.408410597492598"/>
    <n v="0"/>
    <n v="0"/>
    <x v="6"/>
  </r>
  <r>
    <s v="WYDEQ Permitted Sources"/>
    <n v="56041"/>
    <x v="2"/>
    <n v="31000404"/>
    <x v="4"/>
    <n v="0.88005992403175481"/>
    <n v="0"/>
    <n v="0.155304692476192"/>
    <n v="0"/>
    <n v="0"/>
    <x v="4"/>
  </r>
  <r>
    <s v="WYDEQ Permitted Sources"/>
    <n v="56041"/>
    <x v="2"/>
    <n v="31000404"/>
    <x v="4"/>
    <n v="0.67298700073016537"/>
    <n v="0"/>
    <n v="0.155304692476192"/>
    <n v="0"/>
    <n v="0"/>
    <x v="4"/>
  </r>
  <r>
    <s v="WYDEQ Permitted Sources"/>
    <n v="56041"/>
    <x v="2"/>
    <n v="31000299"/>
    <x v="2"/>
    <n v="18.570823117225562"/>
    <n v="0"/>
    <n v="37.21560083978521"/>
    <n v="0"/>
    <n v="0"/>
    <x v="2"/>
  </r>
  <r>
    <s v="WYDEQ Permitted Sources"/>
    <n v="56041"/>
    <x v="2"/>
    <n v="31000299"/>
    <x v="2"/>
    <n v="18.570823117225562"/>
    <n v="0"/>
    <n v="37.21560083978521"/>
    <n v="0"/>
    <n v="0"/>
    <x v="2"/>
  </r>
  <r>
    <s v="WYDEQ Permitted Sources"/>
    <n v="56041"/>
    <x v="2"/>
    <n v="31000299"/>
    <x v="2"/>
    <n v="49.138726655313654"/>
    <n v="0"/>
    <n v="0"/>
    <n v="0"/>
    <n v="0"/>
    <x v="2"/>
  </r>
  <r>
    <s v="WYDEQ Permitted Sources"/>
    <n v="56041"/>
    <x v="2"/>
    <n v="31000299"/>
    <x v="2"/>
    <n v="36.04602245172395"/>
    <n v="0"/>
    <n v="48.152665250859201"/>
    <n v="0"/>
    <n v="0"/>
    <x v="2"/>
  </r>
  <r>
    <s v="WYDEQ Permitted Sources"/>
    <n v="56041"/>
    <x v="2"/>
    <n v="31000299"/>
    <x v="2"/>
    <n v="36.04602245172395"/>
    <n v="0"/>
    <n v="48.152665250859201"/>
    <n v="0"/>
    <n v="0"/>
    <x v="2"/>
  </r>
  <r>
    <s v="WYDEQ Permitted Sources"/>
    <n v="56041"/>
    <x v="2"/>
    <n v="31000299"/>
    <x v="2"/>
    <n v="36.04602245172395"/>
    <n v="0"/>
    <n v="48.152665250859201"/>
    <n v="0"/>
    <n v="0"/>
    <x v="2"/>
  </r>
  <r>
    <s v="WYDEQ Permitted Sources"/>
    <n v="56041"/>
    <x v="2"/>
    <n v="31000299"/>
    <x v="2"/>
    <n v="36.04602245172395"/>
    <n v="0"/>
    <n v="48.152665250859201"/>
    <n v="0"/>
    <n v="0"/>
    <x v="2"/>
  </r>
  <r>
    <s v="WYDEQ Permitted Sources"/>
    <n v="56041"/>
    <x v="2"/>
    <n v="31000299"/>
    <x v="2"/>
    <n v="8.0528348030447123"/>
    <n v="0"/>
    <n v="2.0132087007611781"/>
    <n v="0"/>
    <n v="0"/>
    <x v="2"/>
  </r>
  <r>
    <s v="WYDEQ Permitted Sources"/>
    <n v="56041"/>
    <x v="2"/>
    <n v="31000299"/>
    <x v="2"/>
    <n v="8.0528348030447123"/>
    <n v="0"/>
    <n v="2.0132087007611781"/>
    <n v="0"/>
    <n v="0"/>
    <x v="2"/>
  </r>
  <r>
    <s v="WYDEQ Permitted Sources"/>
    <n v="56041"/>
    <x v="2"/>
    <n v="31000299"/>
    <x v="2"/>
    <n v="0.49303070222722728"/>
    <n v="0"/>
    <n v="0.12325767555680682"/>
    <n v="0"/>
    <n v="0"/>
    <x v="2"/>
  </r>
  <r>
    <s v="WYDEQ Permitted Sources"/>
    <n v="56041"/>
    <x v="2"/>
    <n v="31000299"/>
    <x v="2"/>
    <n v="0.49303070222722728"/>
    <n v="0"/>
    <n v="0.12325767555680682"/>
    <n v="0"/>
    <n v="0"/>
    <x v="2"/>
  </r>
  <r>
    <s v="WYDEQ Permitted Sources"/>
    <n v="56041"/>
    <x v="2"/>
    <n v="31000299"/>
    <x v="2"/>
    <n v="0.71215545877266162"/>
    <n v="0"/>
    <n v="0.16434356740907577"/>
    <n v="0"/>
    <n v="0"/>
    <x v="2"/>
  </r>
  <r>
    <s v="WYDEQ Permitted Sources"/>
    <n v="56041"/>
    <x v="2"/>
    <n v="31000299"/>
    <x v="2"/>
    <n v="0.71215545877266162"/>
    <n v="0"/>
    <n v="0.16434356740907577"/>
    <n v="0"/>
    <n v="0"/>
    <x v="2"/>
  </r>
  <r>
    <s v="WYDEQ Permitted Sources"/>
    <n v="56041"/>
    <x v="2"/>
    <n v="31000299"/>
    <x v="2"/>
    <n v="0.71215545877266162"/>
    <n v="0"/>
    <n v="0.16434356740907577"/>
    <n v="0"/>
    <n v="0"/>
    <x v="2"/>
  </r>
  <r>
    <s v="WYDEQ Permitted Sources"/>
    <n v="56041"/>
    <x v="2"/>
    <n v="31000299"/>
    <x v="2"/>
    <n v="1.9173416197725508"/>
    <n v="0"/>
    <n v="0.3697730266704205"/>
    <n v="0"/>
    <n v="0"/>
    <x v="2"/>
  </r>
  <r>
    <s v="WYDEQ Permitted Sources"/>
    <n v="56041"/>
    <x v="2"/>
    <n v="31000299"/>
    <x v="2"/>
    <n v="1.9173416197725508"/>
    <n v="0"/>
    <n v="0.3697730266704205"/>
    <n v="0"/>
    <n v="0"/>
    <x v="2"/>
  </r>
  <r>
    <s v="WYDEQ Permitted Sources"/>
    <n v="56041"/>
    <x v="2"/>
    <n v="31000299"/>
    <x v="2"/>
    <n v="39.716362123859973"/>
    <n v="0"/>
    <n v="9.9427858282490842"/>
    <n v="0"/>
    <n v="0"/>
    <x v="2"/>
  </r>
  <r>
    <s v="WYDEQ Permitted Sources"/>
    <n v="56041"/>
    <x v="2"/>
    <n v="31000299"/>
    <x v="2"/>
    <n v="39.716362123859973"/>
    <n v="0"/>
    <n v="9.9427858282490842"/>
    <n v="0"/>
    <n v="0"/>
    <x v="2"/>
  </r>
  <r>
    <s v="WYDEQ Permitted Sources"/>
    <n v="56041"/>
    <x v="2"/>
    <n v="31000299"/>
    <x v="2"/>
    <n v="39.716362123859973"/>
    <n v="0"/>
    <n v="9.9427858282490842"/>
    <n v="0"/>
    <n v="0"/>
    <x v="2"/>
  </r>
  <r>
    <s v="WYDEQ Permitted Sources"/>
    <n v="56041"/>
    <x v="2"/>
    <n v="31000299"/>
    <x v="2"/>
    <n v="1.9173416197725508"/>
    <n v="0"/>
    <n v="0.3697730266704205"/>
    <n v="0"/>
    <n v="0"/>
    <x v="2"/>
  </r>
  <r>
    <s v="WYDEQ Permitted Sources"/>
    <n v="56041"/>
    <x v="2"/>
    <n v="31000299"/>
    <x v="2"/>
    <n v="1.9173416197725508"/>
    <n v="0"/>
    <n v="0.3697730266704205"/>
    <n v="0"/>
    <n v="0"/>
    <x v="2"/>
  </r>
  <r>
    <s v="WYDEQ Permitted Sources"/>
    <n v="56041"/>
    <x v="2"/>
    <n v="31000299"/>
    <x v="2"/>
    <n v="20.488164736998112"/>
    <n v="0"/>
    <n v="5.1357364815336171"/>
    <n v="0"/>
    <n v="0"/>
    <x v="2"/>
  </r>
  <r>
    <s v="WYDEQ Permitted Sources"/>
    <n v="56041"/>
    <x v="2"/>
    <n v="31000299"/>
    <x v="2"/>
    <n v="20.378602358725395"/>
    <n v="0"/>
    <n v="5.1357364815336171"/>
    <n v="0"/>
    <n v="0"/>
    <x v="2"/>
  </r>
  <r>
    <s v="WYDEQ Permitted Sources"/>
    <n v="56041"/>
    <x v="2"/>
    <n v="31000299"/>
    <x v="2"/>
    <n v="20.488164736998112"/>
    <n v="0"/>
    <n v="5.1357364815336171"/>
    <n v="0"/>
    <n v="0"/>
    <x v="2"/>
  </r>
  <r>
    <s v="WYDEQ Permitted Sources"/>
    <n v="56041"/>
    <x v="2"/>
    <n v="31000299"/>
    <x v="2"/>
    <n v="9.8058328554081875"/>
    <n v="0"/>
    <n v="2.4240676192838677"/>
    <n v="0"/>
    <n v="0"/>
    <x v="2"/>
  </r>
  <r>
    <s v="WYDEQ Permitted Sources"/>
    <n v="56041"/>
    <x v="2"/>
    <n v="31000299"/>
    <x v="2"/>
    <n v="3.0677465916360811"/>
    <n v="0"/>
    <n v="0.61628837778403411"/>
    <n v="0"/>
    <n v="0"/>
    <x v="2"/>
  </r>
  <r>
    <s v="WYDEQ Permitted Sources"/>
    <n v="56041"/>
    <x v="2"/>
    <n v="31000299"/>
    <x v="2"/>
    <n v="3.0677465916360811"/>
    <n v="0"/>
    <n v="0.61628837778403411"/>
    <n v="0"/>
    <n v="0"/>
    <x v="2"/>
  </r>
  <r>
    <s v="WYDEQ Permitted Sources"/>
    <n v="56041"/>
    <x v="2"/>
    <n v="31000299"/>
    <x v="2"/>
    <n v="34.128680831951407"/>
    <n v="0"/>
    <n v="34.224547912940025"/>
    <n v="0"/>
    <n v="0"/>
    <x v="2"/>
  </r>
  <r>
    <s v="WYDEQ Permitted Sources"/>
    <n v="56041"/>
    <x v="2"/>
    <n v="31000299"/>
    <x v="2"/>
    <n v="34.128680831951407"/>
    <n v="0"/>
    <n v="34.224547912940025"/>
    <n v="0"/>
    <n v="0"/>
    <x v="2"/>
  </r>
  <r>
    <s v="WYDEQ Permitted Sources"/>
    <n v="56041"/>
    <x v="2"/>
    <n v="31000299"/>
    <x v="2"/>
    <n v="34.128680831951407"/>
    <n v="0"/>
    <n v="34.224547912940025"/>
    <n v="0"/>
    <n v="0"/>
    <x v="2"/>
  </r>
  <r>
    <s v="WYDEQ Permitted Sources"/>
    <n v="56041"/>
    <x v="2"/>
    <n v="31000299"/>
    <x v="2"/>
    <n v="34.128680831951407"/>
    <n v="0"/>
    <n v="34.224547912940025"/>
    <n v="0"/>
    <n v="0"/>
    <x v="2"/>
  </r>
  <r>
    <s v="WYDEQ Permitted Sources"/>
    <n v="56041"/>
    <x v="2"/>
    <n v="31000299"/>
    <x v="2"/>
    <n v="0.27390594568179294"/>
    <n v="0"/>
    <n v="4.1085891852268942E-2"/>
    <n v="0"/>
    <n v="0"/>
    <x v="2"/>
  </r>
  <r>
    <s v="WYDEQ Permitted Sources"/>
    <n v="56041"/>
    <x v="2"/>
    <n v="31000299"/>
    <x v="2"/>
    <n v="0.54781189136358588"/>
    <n v="0"/>
    <n v="4.1085891852268942E-2"/>
    <n v="0"/>
    <n v="0"/>
    <x v="2"/>
  </r>
  <r>
    <s v="WYDEQ Permitted Sources"/>
    <n v="56041"/>
    <x v="2"/>
    <n v="31000299"/>
    <x v="2"/>
    <n v="1.8077792414998335"/>
    <n v="0"/>
    <n v="0.2054294592613447"/>
    <n v="0"/>
    <n v="0"/>
    <x v="2"/>
  </r>
  <r>
    <s v="WYDEQ Permitted Sources"/>
    <n v="56041"/>
    <x v="2"/>
    <n v="31000299"/>
    <x v="2"/>
    <n v="1.8077792414998335"/>
    <n v="0"/>
    <n v="0.2054294592613447"/>
    <n v="0"/>
    <n v="0"/>
    <x v="2"/>
  </r>
  <r>
    <s v="WYDEQ Permitted Sources"/>
    <n v="56041"/>
    <x v="2"/>
    <n v="31000299"/>
    <x v="2"/>
    <n v="1.8077792414998335"/>
    <n v="0"/>
    <n v="0.2054294592613447"/>
    <n v="0"/>
    <n v="0"/>
    <x v="2"/>
  </r>
  <r>
    <s v="WYDEQ Permitted Sources"/>
    <n v="56041"/>
    <x v="2"/>
    <n v="31000299"/>
    <x v="2"/>
    <n v="1.8077792414998335"/>
    <n v="0"/>
    <n v="0.2054294592613447"/>
    <n v="0"/>
    <n v="0"/>
    <x v="2"/>
  </r>
  <r>
    <s v="WYDEQ Permitted Sources"/>
    <n v="56041"/>
    <x v="2"/>
    <n v="31000220"/>
    <x v="1"/>
    <n v="0"/>
    <n v="11.906693089841387"/>
    <n v="0"/>
    <n v="0"/>
    <n v="0"/>
    <x v="1"/>
  </r>
  <r>
    <s v="WYDEQ Permitted Sources"/>
    <n v="56041"/>
    <x v="2"/>
    <n v="31000220"/>
    <x v="1"/>
    <n v="0"/>
    <n v="16.565833864127146"/>
    <n v="0"/>
    <n v="0"/>
    <n v="0"/>
    <x v="1"/>
  </r>
  <r>
    <s v="WYDEQ Permitted Sources"/>
    <n v="56041"/>
    <x v="2"/>
    <n v="31000301"/>
    <x v="3"/>
    <n v="0"/>
    <n v="5.714717400146033"/>
    <n v="0"/>
    <n v="0"/>
    <n v="0"/>
    <x v="3"/>
  </r>
  <r>
    <s v="WYDEQ Permitted Sources"/>
    <n v="56041"/>
    <x v="2"/>
    <n v="40400311"/>
    <x v="9"/>
    <n v="0"/>
    <n v="10.871328473333442"/>
    <n v="0"/>
    <n v="0"/>
    <n v="0"/>
    <x v="9"/>
  </r>
  <r>
    <s v="WYDEQ Permitted Sources"/>
    <n v="56041"/>
    <x v="2"/>
    <n v="40400311"/>
    <x v="9"/>
    <n v="0"/>
    <n v="10.871328473333442"/>
    <n v="0"/>
    <n v="0"/>
    <n v="0"/>
    <x v="9"/>
  </r>
  <r>
    <s v="WYDEQ Permitted Sources"/>
    <n v="56041"/>
    <x v="2"/>
    <n v="40400311"/>
    <x v="9"/>
    <n v="0"/>
    <n v="10.871328473333442"/>
    <n v="0"/>
    <n v="0"/>
    <n v="0"/>
    <x v="9"/>
  </r>
  <r>
    <s v="WYDEQ Permitted Sources"/>
    <n v="56041"/>
    <x v="2"/>
    <n v="31000205"/>
    <x v="6"/>
    <n v="2.1547220392972258E-2"/>
    <n v="0"/>
    <n v="0.20764371346309293"/>
    <n v="0"/>
    <n v="0"/>
    <x v="6"/>
  </r>
  <r>
    <s v="WYDEQ Permitted Sources"/>
    <n v="56041"/>
    <x v="2"/>
    <n v="31000205"/>
    <x v="6"/>
    <n v="2.1547220392972258E-2"/>
    <n v="0"/>
    <n v="0.20764371346309293"/>
    <n v="0"/>
    <n v="0"/>
    <x v="6"/>
  </r>
  <r>
    <s v="WYDEQ Permitted Sources"/>
    <n v="56041"/>
    <x v="2"/>
    <n v="31000227"/>
    <x v="3"/>
    <n v="0.8672756208171335"/>
    <n v="0"/>
    <n v="0.37753402447835077"/>
    <n v="0"/>
    <n v="0"/>
    <x v="3"/>
  </r>
  <r>
    <s v="WYDEQ Permitted Sources"/>
    <n v="56041"/>
    <x v="2"/>
    <n v="31000227"/>
    <x v="3"/>
    <n v="0.8672756208171335"/>
    <n v="0"/>
    <n v="0.37753402447835077"/>
    <n v="0"/>
    <n v="0"/>
    <x v="3"/>
  </r>
  <r>
    <s v="WYDEQ Permitted Sources"/>
    <n v="56041"/>
    <x v="2"/>
    <n v="31000227"/>
    <x v="3"/>
    <n v="5.268295386081717"/>
    <n v="26.312341447866061"/>
    <n v="1.6139579546449496"/>
    <n v="0"/>
    <n v="0"/>
    <x v="3"/>
  </r>
  <r>
    <s v="WYDEQ Permitted Sources"/>
    <n v="56041"/>
    <x v="2"/>
    <n v="31000227"/>
    <x v="3"/>
    <n v="5.268295386081717"/>
    <n v="26.312341447866061"/>
    <n v="1.6139579546449496"/>
    <n v="0"/>
    <n v="0"/>
    <x v="3"/>
  </r>
  <r>
    <s v="WYDEQ Permitted Sources"/>
    <n v="56041"/>
    <x v="2"/>
    <n v="31000227"/>
    <x v="3"/>
    <n v="5.268295386081717"/>
    <n v="26.312341447866061"/>
    <n v="1.6139579546449496"/>
    <n v="0"/>
    <n v="0"/>
    <x v="3"/>
  </r>
  <r>
    <s v="WYDEQ Permitted Sources"/>
    <n v="56041"/>
    <x v="2"/>
    <n v="31000301"/>
    <x v="3"/>
    <n v="0"/>
    <n v="117.37150352607621"/>
    <n v="0"/>
    <n v="0"/>
    <n v="0"/>
    <x v="3"/>
  </r>
  <r>
    <s v="WYDEQ Permitted Sources"/>
    <n v="56041"/>
    <x v="2"/>
    <n v="31000301"/>
    <x v="3"/>
    <n v="0"/>
    <n v="21.540088662088895"/>
    <n v="0"/>
    <n v="0"/>
    <n v="0"/>
    <x v="3"/>
  </r>
  <r>
    <s v="WYDEQ Permitted Sources"/>
    <n v="56041"/>
    <x v="2"/>
    <n v="31000404"/>
    <x v="4"/>
    <n v="16.203456248349365"/>
    <n v="0"/>
    <n v="0"/>
    <n v="0"/>
    <n v="0"/>
    <x v="4"/>
  </r>
  <r>
    <s v="WYDEQ Permitted Sources"/>
    <n v="56041"/>
    <x v="2"/>
    <n v="31000404"/>
    <x v="4"/>
    <n v="29.611428032127275"/>
    <n v="0"/>
    <n v="0"/>
    <n v="0"/>
    <n v="0"/>
    <x v="4"/>
  </r>
  <r>
    <s v="WYDEQ Permitted Sources"/>
    <n v="56041"/>
    <x v="2"/>
    <n v="31000404"/>
    <x v="4"/>
    <n v="19.775464175301781"/>
    <n v="0"/>
    <n v="4.9179819284127468"/>
    <n v="0"/>
    <n v="0"/>
    <x v="4"/>
  </r>
  <r>
    <s v="WYDEQ Permitted Sources"/>
    <n v="56041"/>
    <x v="2"/>
    <n v="31000404"/>
    <x v="4"/>
    <n v="19.775464175301781"/>
    <n v="0"/>
    <n v="4.9179819284127468"/>
    <n v="0"/>
    <n v="0"/>
    <x v="4"/>
  </r>
  <r>
    <s v="WYDEQ Permitted Sources"/>
    <n v="56041"/>
    <x v="2"/>
    <n v="31000404"/>
    <x v="4"/>
    <n v="1.242437539809536"/>
    <n v="0"/>
    <n v="0.25884115412698666"/>
    <n v="0"/>
    <n v="0"/>
    <x v="4"/>
  </r>
  <r>
    <s v="WYDEQ Permitted Sources"/>
    <n v="56041"/>
    <x v="2"/>
    <n v="31000404"/>
    <x v="4"/>
    <n v="1.242437539809536"/>
    <n v="0"/>
    <n v="0.25884115412698666"/>
    <n v="0"/>
    <n v="0"/>
    <x v="4"/>
  </r>
  <r>
    <s v="WYDEQ Permitted Sources"/>
    <n v="56041"/>
    <x v="2"/>
    <n v="31000404"/>
    <x v="4"/>
    <n v="0.98359638568254948"/>
    <n v="0"/>
    <n v="0.20707292330158933"/>
    <n v="0"/>
    <n v="0"/>
    <x v="4"/>
  </r>
  <r>
    <s v="WYDEQ Permitted Sources"/>
    <n v="56041"/>
    <x v="2"/>
    <n v="31000404"/>
    <x v="4"/>
    <n v="0.98359638568254948"/>
    <n v="0"/>
    <n v="0.20707292330158933"/>
    <n v="0"/>
    <n v="0"/>
    <x v="4"/>
  </r>
  <r>
    <s v="WYDEQ Permitted Sources"/>
    <n v="56041"/>
    <x v="2"/>
    <n v="31000404"/>
    <x v="4"/>
    <n v="5.3868050982430644E-3"/>
    <n v="0"/>
    <n v="0"/>
    <n v="0"/>
    <n v="0"/>
    <x v="4"/>
  </r>
  <r>
    <s v="WYDEQ Permitted Sources"/>
    <n v="56041"/>
    <x v="2"/>
    <n v="31000404"/>
    <x v="4"/>
    <n v="5.3868050982430644E-3"/>
    <n v="0"/>
    <n v="0"/>
    <n v="0"/>
    <n v="0"/>
    <x v="4"/>
  </r>
  <r>
    <s v="WYDEQ Permitted Sources"/>
    <n v="56041"/>
    <x v="2"/>
    <n v="31000404"/>
    <x v="4"/>
    <n v="1.6160415294729193E-2"/>
    <n v="0"/>
    <n v="0"/>
    <n v="0"/>
    <n v="0"/>
    <x v="4"/>
  </r>
  <r>
    <s v="WYDEQ Permitted Sources"/>
    <n v="56041"/>
    <x v="2"/>
    <n v="31000404"/>
    <x v="4"/>
    <n v="0.247793034519181"/>
    <n v="0"/>
    <n v="0"/>
    <n v="0"/>
    <n v="0"/>
    <x v="4"/>
  </r>
  <r>
    <s v="WYDEQ Permitted Sources"/>
    <n v="56041"/>
    <x v="2"/>
    <n v="31000404"/>
    <x v="4"/>
    <n v="0.247793034519181"/>
    <n v="0"/>
    <n v="0"/>
    <n v="0"/>
    <n v="0"/>
    <x v="4"/>
  </r>
  <r>
    <s v="WYDEQ Permitted Sources"/>
    <n v="56041"/>
    <x v="2"/>
    <n v="31000404"/>
    <x v="4"/>
    <n v="8.6188881571889031E-2"/>
    <n v="0"/>
    <n v="0"/>
    <n v="0"/>
    <n v="0"/>
    <x v="4"/>
  </r>
  <r>
    <s v="WYDEQ Permitted Sources"/>
    <n v="56041"/>
    <x v="2"/>
    <n v="31000404"/>
    <x v="4"/>
    <n v="8.6188881571889031E-2"/>
    <n v="0"/>
    <n v="0"/>
    <n v="0"/>
    <n v="0"/>
    <x v="4"/>
  </r>
  <r>
    <s v="WYDEQ Permitted Sources"/>
    <n v="56041"/>
    <x v="2"/>
    <n v="31000404"/>
    <x v="4"/>
    <n v="1.007332553371453"/>
    <n v="0"/>
    <n v="0.44360247876206221"/>
    <n v="0"/>
    <n v="0"/>
    <x v="4"/>
  </r>
  <r>
    <s v="WYDEQ Permitted Sources"/>
    <n v="56041"/>
    <x v="2"/>
    <n v="31000404"/>
    <x v="4"/>
    <n v="1.007332553371453"/>
    <n v="0"/>
    <n v="0.44360247876206221"/>
    <n v="0"/>
    <n v="0"/>
    <x v="4"/>
  </r>
  <r>
    <s v="WYDEQ Permitted Sources"/>
    <n v="56041"/>
    <x v="2"/>
    <n v="31000299"/>
    <x v="2"/>
    <n v="0.56945053907937071"/>
    <n v="0"/>
    <n v="0.10353646165079466"/>
    <n v="0"/>
    <n v="0"/>
    <x v="2"/>
  </r>
  <r>
    <s v="WYDEQ Permitted Sources"/>
    <n v="56041"/>
    <x v="2"/>
    <n v="31000299"/>
    <x v="2"/>
    <n v="3.5202396961270193"/>
    <n v="0"/>
    <n v="0.72475523155556265"/>
    <n v="0"/>
    <n v="0"/>
    <x v="2"/>
  </r>
  <r>
    <s v="WYDEQ Permitted Sources"/>
    <n v="56041"/>
    <x v="2"/>
    <n v="31000299"/>
    <x v="2"/>
    <n v="3.5202396961270193"/>
    <n v="0"/>
    <n v="0.72475523155556265"/>
    <n v="0"/>
    <n v="0"/>
    <x v="2"/>
  </r>
  <r>
    <s v="WYDEQ Permitted Sources"/>
    <n v="56041"/>
    <x v="2"/>
    <n v="31000299"/>
    <x v="2"/>
    <n v="0.36237761577778133"/>
    <n v="0"/>
    <n v="5.1768230825397332E-2"/>
    <n v="0"/>
    <n v="0"/>
    <x v="2"/>
  </r>
  <r>
    <s v="WYDEQ Permitted Sources"/>
    <n v="56041"/>
    <x v="2"/>
    <n v="31000299"/>
    <x v="2"/>
    <n v="0.36237761577778133"/>
    <n v="0"/>
    <n v="5.1768230825397332E-2"/>
    <n v="0"/>
    <n v="0"/>
    <x v="2"/>
  </r>
  <r>
    <s v="WYDEQ Permitted Sources"/>
    <n v="56041"/>
    <x v="2"/>
    <n v="31000299"/>
    <x v="2"/>
    <n v="14.92145012213329"/>
    <n v="0"/>
    <n v="934.39671058391809"/>
    <n v="2667.1276182783477"/>
    <n v="0"/>
    <x v="2"/>
  </r>
  <r>
    <s v="WYDEQ Permitted Sources"/>
    <n v="56041"/>
    <x v="2"/>
    <n v="31000227"/>
    <x v="3"/>
    <n v="0.77652346238096004"/>
    <n v="0"/>
    <n v="0.155304692476192"/>
    <n v="0"/>
    <n v="0"/>
    <x v="3"/>
  </r>
  <r>
    <s v="WYDEQ Permitted Sources"/>
    <n v="56041"/>
    <x v="2"/>
    <n v="31000227"/>
    <x v="3"/>
    <n v="0.77652346238096004"/>
    <n v="0"/>
    <n v="0.155304692476192"/>
    <n v="0"/>
    <n v="0"/>
    <x v="3"/>
  </r>
  <r>
    <s v="WYDEQ Permitted Sources"/>
    <n v="56041"/>
    <x v="2"/>
    <n v="31000301"/>
    <x v="3"/>
    <n v="0.51768230825397332"/>
    <n v="29.452774293060326"/>
    <n v="0.51768230825397332"/>
    <n v="0"/>
    <n v="0"/>
    <x v="3"/>
  </r>
  <r>
    <s v="WYDEQ Permitted Sources"/>
    <n v="56041"/>
    <x v="2"/>
    <n v="31000404"/>
    <x v="4"/>
    <n v="0.72475523155556265"/>
    <n v="0"/>
    <n v="0.155304692476192"/>
    <n v="0"/>
    <n v="0"/>
    <x v="4"/>
  </r>
  <r>
    <s v="WYDEQ Permitted Sources"/>
    <n v="56041"/>
    <x v="2"/>
    <n v="31000404"/>
    <x v="4"/>
    <n v="0.10353646165079466"/>
    <n v="0"/>
    <n v="0"/>
    <n v="0"/>
    <n v="0"/>
    <x v="4"/>
  </r>
  <r>
    <s v="WYDEQ Permitted Sources"/>
    <n v="56041"/>
    <x v="2"/>
    <n v="31000404"/>
    <x v="4"/>
    <n v="0.10353646165079466"/>
    <n v="0"/>
    <n v="0"/>
    <n v="0"/>
    <n v="0"/>
    <x v="4"/>
  </r>
  <r>
    <s v="WYDEQ Permitted Sources"/>
    <n v="56041"/>
    <x v="2"/>
    <n v="31000404"/>
    <x v="4"/>
    <n v="1.0353646165079466"/>
    <n v="0"/>
    <n v="0.51768230825397332"/>
    <n v="0"/>
    <n v="0"/>
    <x v="4"/>
  </r>
  <r>
    <s v="WYDEQ Permitted Sources"/>
    <n v="56041"/>
    <x v="2"/>
    <n v="31000404"/>
    <x v="4"/>
    <n v="3.6237761577778134"/>
    <n v="0"/>
    <n v="3.1060938495238402"/>
    <n v="0"/>
    <n v="0"/>
    <x v="4"/>
  </r>
  <r>
    <s v="WYDEQ Permitted Sources"/>
    <n v="56041"/>
    <x v="2"/>
    <n v="31000404"/>
    <x v="4"/>
    <n v="1.3977422322857282"/>
    <n v="0"/>
    <n v="0.25884115412698666"/>
    <n v="0"/>
    <n v="0"/>
    <x v="4"/>
  </r>
  <r>
    <s v="WYDEQ Permitted Sources"/>
    <n v="56041"/>
    <x v="2"/>
    <n v="31000404"/>
    <x v="4"/>
    <n v="1.3977422322857282"/>
    <n v="0"/>
    <n v="0.25884115412698666"/>
    <n v="0"/>
    <n v="0"/>
    <x v="4"/>
  </r>
  <r>
    <s v="WYDEQ Permitted Sources"/>
    <n v="56041"/>
    <x v="2"/>
    <n v="31000404"/>
    <x v="4"/>
    <n v="1.3977422322857282"/>
    <n v="0"/>
    <n v="0.25884115412698666"/>
    <n v="0"/>
    <n v="0"/>
    <x v="4"/>
  </r>
  <r>
    <s v="WYDEQ Permitted Sources"/>
    <n v="56041"/>
    <x v="2"/>
    <n v="31000404"/>
    <x v="4"/>
    <n v="1.3977422322857282"/>
    <n v="0"/>
    <n v="0.25884115412698666"/>
    <n v="0"/>
    <n v="0"/>
    <x v="4"/>
  </r>
  <r>
    <s v="WYDEQ Permitted Sources"/>
    <n v="56041"/>
    <x v="2"/>
    <n v="31000404"/>
    <x v="4"/>
    <n v="0.36237761577778133"/>
    <n v="0"/>
    <n v="5.1768230825397332E-2"/>
    <n v="0"/>
    <n v="0"/>
    <x v="4"/>
  </r>
  <r>
    <s v="WYDEQ Permitted Sources"/>
    <n v="56041"/>
    <x v="2"/>
    <n v="31000404"/>
    <x v="4"/>
    <n v="0.36237761577778133"/>
    <n v="0"/>
    <n v="5.1768230825397332E-2"/>
    <n v="0"/>
    <n v="0"/>
    <x v="4"/>
  </r>
  <r>
    <s v="WYDEQ Permitted Sources"/>
    <n v="56041"/>
    <x v="2"/>
    <n v="31000404"/>
    <x v="4"/>
    <n v="2.0189610021904962"/>
    <n v="0"/>
    <n v="0.41414584660317866"/>
    <n v="0"/>
    <n v="0"/>
    <x v="4"/>
  </r>
  <r>
    <s v="WYDEQ Permitted Sources"/>
    <n v="56041"/>
    <x v="2"/>
    <n v="31000404"/>
    <x v="4"/>
    <n v="0.36237761577778133"/>
    <n v="0"/>
    <n v="5.1768230825397332E-2"/>
    <n v="0"/>
    <n v="0"/>
    <x v="4"/>
  </r>
  <r>
    <s v="WYDEQ Permitted Sources"/>
    <n v="56041"/>
    <x v="2"/>
    <n v="31000404"/>
    <x v="4"/>
    <n v="0.46591407742857605"/>
    <n v="0"/>
    <n v="5.1768230825397332E-2"/>
    <n v="0"/>
    <n v="0"/>
    <x v="4"/>
  </r>
  <r>
    <s v="WYDEQ Permitted Sources"/>
    <n v="56041"/>
    <x v="2"/>
    <n v="31000299"/>
    <x v="2"/>
    <n v="0"/>
    <n v="0.90535307790535069"/>
    <n v="0"/>
    <n v="0"/>
    <n v="0"/>
    <x v="2"/>
  </r>
  <r>
    <s v="WYDEQ Permitted Sources"/>
    <n v="56001"/>
    <x v="3"/>
    <n v="31000220"/>
    <x v="1"/>
    <n v="0"/>
    <n v="0"/>
    <n v="0"/>
    <n v="0"/>
    <n v="0"/>
    <x v="1"/>
  </r>
  <r>
    <s v="WYDEQ Permitted Sources"/>
    <n v="56001"/>
    <x v="3"/>
    <n v="10500106"/>
    <x v="10"/>
    <n v="6.3260260386327287"/>
    <n v="0"/>
    <n v="0"/>
    <n v="0"/>
    <n v="0"/>
    <x v="4"/>
  </r>
  <r>
    <s v="WYDEQ Permitted Sources"/>
    <n v="56023"/>
    <x v="0"/>
    <n v="31000220"/>
    <x v="1"/>
    <n v="0"/>
    <n v="2.2456538485902953"/>
    <n v="0"/>
    <n v="0"/>
    <n v="0"/>
    <x v="1"/>
  </r>
  <r>
    <s v="WYDEQ Permitted Sources"/>
    <n v="56023"/>
    <x v="0"/>
    <n v="31000220"/>
    <x v="1"/>
    <n v="0"/>
    <n v="1.6546923094875861"/>
    <n v="0"/>
    <n v="0"/>
    <n v="0"/>
    <x v="1"/>
  </r>
  <r>
    <s v="WYDEQ Permitted Sources"/>
    <n v="56023"/>
    <x v="0"/>
    <n v="40400312"/>
    <x v="9"/>
    <n v="0"/>
    <n v="11.701038474233645"/>
    <n v="0"/>
    <n v="0"/>
    <n v="0"/>
    <x v="9"/>
  </r>
  <r>
    <s v="WYDEQ Permitted Sources"/>
    <n v="56023"/>
    <x v="0"/>
    <n v="40400312"/>
    <x v="9"/>
    <n v="0"/>
    <n v="17.492461557440198"/>
    <n v="0"/>
    <n v="0"/>
    <n v="0"/>
    <x v="9"/>
  </r>
  <r>
    <s v="WYDEQ Permitted Sources"/>
    <n v="56023"/>
    <x v="0"/>
    <n v="31000404"/>
    <x v="4"/>
    <n v="0.47276923128216747"/>
    <n v="0"/>
    <n v="0.11819230782054187"/>
    <n v="0"/>
    <n v="0"/>
    <x v="4"/>
  </r>
  <r>
    <s v="WYDEQ Permitted Sources"/>
    <n v="56023"/>
    <x v="0"/>
    <n v="31000404"/>
    <x v="4"/>
    <n v="0.59096153910270932"/>
    <n v="0"/>
    <n v="0.11819230782054187"/>
    <n v="0"/>
    <n v="0"/>
    <x v="4"/>
  </r>
  <r>
    <s v="WYDEQ Permitted Sources"/>
    <n v="56023"/>
    <x v="0"/>
    <n v="31000220"/>
    <x v="1"/>
    <n v="0"/>
    <n v="0.51768230825397332"/>
    <n v="0"/>
    <n v="0"/>
    <n v="0"/>
    <x v="1"/>
  </r>
  <r>
    <s v="WYDEQ Permitted Sources"/>
    <n v="56023"/>
    <x v="0"/>
    <n v="40400311"/>
    <x v="9"/>
    <n v="0"/>
    <n v="4.1414584660317866"/>
    <n v="0"/>
    <n v="0"/>
    <n v="0"/>
    <x v="9"/>
  </r>
  <r>
    <s v="WYDEQ Permitted Sources"/>
    <n v="56023"/>
    <x v="0"/>
    <n v="31000227"/>
    <x v="3"/>
    <n v="1.0353646165079466"/>
    <n v="0"/>
    <n v="0"/>
    <n v="0"/>
    <n v="0"/>
    <x v="3"/>
  </r>
  <r>
    <s v="WYDEQ Permitted Sources"/>
    <n v="56023"/>
    <x v="0"/>
    <n v="31000220"/>
    <x v="1"/>
    <n v="0"/>
    <n v="13.119346168080147"/>
    <n v="0"/>
    <n v="0"/>
    <n v="0"/>
    <x v="1"/>
  </r>
  <r>
    <s v="WYDEQ Permitted Sources"/>
    <n v="56023"/>
    <x v="0"/>
    <n v="31000228"/>
    <x v="3"/>
    <n v="0.23638461564108373"/>
    <n v="0"/>
    <n v="0"/>
    <n v="0"/>
    <n v="0"/>
    <x v="3"/>
  </r>
  <r>
    <s v="WYDEQ Permitted Sources"/>
    <n v="56023"/>
    <x v="0"/>
    <n v="40400312"/>
    <x v="9"/>
    <n v="0"/>
    <n v="6.027807698847635"/>
    <n v="0"/>
    <n v="0"/>
    <n v="0"/>
    <x v="9"/>
  </r>
  <r>
    <s v="WYDEQ Permitted Sources"/>
    <n v="56023"/>
    <x v="0"/>
    <n v="31000220"/>
    <x v="1"/>
    <n v="0"/>
    <n v="8.5417580861905602"/>
    <n v="0"/>
    <n v="0"/>
    <n v="0"/>
    <x v="1"/>
  </r>
  <r>
    <s v="WYDEQ Permitted Sources"/>
    <n v="56023"/>
    <x v="0"/>
    <n v="31000220"/>
    <x v="1"/>
    <n v="0"/>
    <n v="8.8005992403175473"/>
    <n v="0"/>
    <n v="0"/>
    <n v="0"/>
    <x v="1"/>
  </r>
  <r>
    <s v="WYDEQ Permitted Sources"/>
    <n v="56023"/>
    <x v="0"/>
    <n v="31000220"/>
    <x v="1"/>
    <n v="0"/>
    <n v="2.0707292330158933"/>
    <n v="0"/>
    <n v="0"/>
    <n v="0"/>
    <x v="1"/>
  </r>
  <r>
    <s v="WYDEQ Permitted Sources"/>
    <n v="56023"/>
    <x v="0"/>
    <n v="31000220"/>
    <x v="1"/>
    <n v="0"/>
    <n v="1.0353646165079466"/>
    <n v="0"/>
    <n v="0"/>
    <n v="0"/>
    <x v="1"/>
  </r>
  <r>
    <s v="WYDEQ Permitted Sources"/>
    <n v="56023"/>
    <x v="0"/>
    <n v="31000220"/>
    <x v="1"/>
    <n v="0"/>
    <n v="0.72475523155556265"/>
    <n v="0"/>
    <n v="0"/>
    <n v="0"/>
    <x v="1"/>
  </r>
  <r>
    <s v="WYDEQ Permitted Sources"/>
    <n v="56023"/>
    <x v="0"/>
    <n v="31000301"/>
    <x v="3"/>
    <n v="5.1768230825397332E-2"/>
    <n v="1.5530469247619201"/>
    <n v="5.1768230825397332E-2"/>
    <n v="0"/>
    <n v="0"/>
    <x v="3"/>
  </r>
  <r>
    <s v="WYDEQ Permitted Sources"/>
    <n v="56023"/>
    <x v="0"/>
    <n v="40400311"/>
    <x v="9"/>
    <n v="0"/>
    <n v="373.2150055941525"/>
    <n v="0"/>
    <n v="0"/>
    <n v="0"/>
    <x v="9"/>
  </r>
  <r>
    <s v="WYDEQ Permitted Sources"/>
    <n v="56023"/>
    <x v="0"/>
    <n v="40400311"/>
    <x v="9"/>
    <n v="0"/>
    <n v="15.012786939365228"/>
    <n v="0"/>
    <n v="0"/>
    <n v="0"/>
    <x v="9"/>
  </r>
  <r>
    <s v="WYDEQ Permitted Sources"/>
    <n v="56023"/>
    <x v="0"/>
    <n v="40400311"/>
    <x v="9"/>
    <n v="0"/>
    <n v="21.540088662088895"/>
    <n v="0"/>
    <n v="0"/>
    <n v="0"/>
    <x v="9"/>
  </r>
  <r>
    <s v="WYDEQ Permitted Sources"/>
    <n v="56023"/>
    <x v="0"/>
    <n v="31000404"/>
    <x v="4"/>
    <n v="0.5180368870047567"/>
    <n v="0"/>
    <n v="0"/>
    <n v="0"/>
    <n v="0"/>
    <x v="4"/>
  </r>
  <r>
    <s v="WYDEQ Permitted Sources"/>
    <n v="56023"/>
    <x v="0"/>
    <n v="31000404"/>
    <x v="4"/>
    <n v="12.950922129892687"/>
    <n v="0"/>
    <n v="0"/>
    <n v="0"/>
    <n v="0"/>
    <x v="4"/>
  </r>
  <r>
    <s v="WYDEQ Permitted Sources"/>
    <n v="56023"/>
    <x v="0"/>
    <n v="31000404"/>
    <x v="4"/>
    <n v="3.1082213096941227"/>
    <n v="0"/>
    <n v="0"/>
    <n v="0"/>
    <n v="0"/>
    <x v="4"/>
  </r>
  <r>
    <s v="WYDEQ Permitted Sources"/>
    <n v="56023"/>
    <x v="0"/>
    <n v="31000404"/>
    <x v="4"/>
    <n v="1.0360737698980402"/>
    <n v="0"/>
    <n v="0"/>
    <n v="0"/>
    <n v="0"/>
    <x v="4"/>
  </r>
  <r>
    <s v="WYDEQ Permitted Sources"/>
    <n v="56023"/>
    <x v="0"/>
    <n v="31000404"/>
    <x v="4"/>
    <n v="7.2526383890248995"/>
    <n v="0"/>
    <n v="0"/>
    <n v="0"/>
    <n v="0"/>
    <x v="4"/>
  </r>
  <r>
    <s v="WYDEQ Permitted Sources"/>
    <n v="56023"/>
    <x v="0"/>
    <n v="31000404"/>
    <x v="4"/>
    <n v="2.0721823968642501"/>
    <n v="0"/>
    <n v="0"/>
    <n v="0"/>
    <n v="0"/>
    <x v="4"/>
  </r>
  <r>
    <s v="WYDEQ Permitted Sources"/>
    <n v="56023"/>
    <x v="0"/>
    <n v="31000404"/>
    <x v="4"/>
    <n v="0.51804559921606375"/>
    <n v="0"/>
    <n v="0"/>
    <n v="0"/>
    <n v="0"/>
    <x v="4"/>
  </r>
  <r>
    <s v="WYDEQ Permitted Sources"/>
    <n v="56023"/>
    <x v="0"/>
    <n v="31000404"/>
    <x v="4"/>
    <n v="5.1804559921606366"/>
    <n v="0"/>
    <n v="0"/>
    <n v="0"/>
    <n v="0"/>
    <x v="4"/>
  </r>
  <r>
    <s v="WYDEQ Permitted Sources"/>
    <n v="56023"/>
    <x v="0"/>
    <n v="31000404"/>
    <x v="4"/>
    <n v="1.7613550373346163"/>
    <n v="0"/>
    <n v="0"/>
    <n v="0"/>
    <n v="0"/>
    <x v="4"/>
  </r>
  <r>
    <s v="WYDEQ Permitted Sources"/>
    <n v="56023"/>
    <x v="0"/>
    <n v="31000209"/>
    <x v="7"/>
    <n v="4.6624103929445688"/>
    <n v="0"/>
    <n v="0"/>
    <n v="0"/>
    <n v="0"/>
    <x v="7"/>
  </r>
  <r>
    <s v="WYDEQ Permitted Sources"/>
    <n v="56023"/>
    <x v="0"/>
    <n v="31000209"/>
    <x v="7"/>
    <n v="17.638219211404095"/>
    <n v="0"/>
    <n v="0"/>
    <n v="0"/>
    <n v="0"/>
    <x v="7"/>
  </r>
  <r>
    <s v="WYDEQ Permitted Sources"/>
    <n v="56023"/>
    <x v="0"/>
    <n v="31000209"/>
    <x v="7"/>
    <n v="12.418691891232665"/>
    <n v="0"/>
    <n v="0"/>
    <n v="0"/>
    <n v="0"/>
    <x v="7"/>
  </r>
  <r>
    <s v="WYDEQ Permitted Sources"/>
    <n v="56023"/>
    <x v="0"/>
    <n v="31000209"/>
    <x v="7"/>
    <n v="3.678062082338903"/>
    <n v="0"/>
    <n v="0"/>
    <n v="0"/>
    <n v="0"/>
    <x v="7"/>
  </r>
  <r>
    <s v="WYDEQ Permitted Sources"/>
    <n v="56023"/>
    <x v="0"/>
    <n v="31000209"/>
    <x v="7"/>
    <n v="12.418691891232665"/>
    <n v="0"/>
    <n v="0"/>
    <n v="0"/>
    <n v="0"/>
    <x v="7"/>
  </r>
  <r>
    <s v="WYDEQ Permitted Sources"/>
    <n v="56023"/>
    <x v="0"/>
    <n v="31000209"/>
    <x v="7"/>
    <n v="3.678062082338903"/>
    <n v="0"/>
    <n v="0"/>
    <n v="0"/>
    <n v="0"/>
    <x v="7"/>
  </r>
  <r>
    <s v="WYDEQ Permitted Sources"/>
    <n v="56023"/>
    <x v="0"/>
    <n v="31000205"/>
    <x v="6"/>
    <n v="12.324140346429735"/>
    <n v="0"/>
    <n v="0"/>
    <n v="0"/>
    <n v="0"/>
    <x v="6"/>
  </r>
  <r>
    <s v="WYDEQ Permitted Sources"/>
    <n v="56023"/>
    <x v="0"/>
    <n v="31000205"/>
    <x v="6"/>
    <n v="9.9588099239773733"/>
    <n v="0"/>
    <n v="0"/>
    <n v="0"/>
    <n v="0"/>
    <x v="6"/>
  </r>
  <r>
    <s v="WYDEQ Permitted Sources"/>
    <n v="56023"/>
    <x v="0"/>
    <n v="31000205"/>
    <x v="6"/>
    <n v="0.91073238636785958"/>
    <n v="0"/>
    <n v="0"/>
    <n v="0"/>
    <n v="0"/>
    <x v="6"/>
  </r>
  <r>
    <s v="WYDEQ Permitted Sources"/>
    <n v="56023"/>
    <x v="0"/>
    <n v="31000205"/>
    <x v="6"/>
    <n v="4.7783539318167367"/>
    <n v="0"/>
    <n v="0"/>
    <n v="0"/>
    <n v="0"/>
    <x v="6"/>
  </r>
  <r>
    <s v="WYDEQ Permitted Sources"/>
    <n v="56023"/>
    <x v="0"/>
    <n v="31000205"/>
    <x v="6"/>
    <n v="0.51804559921606375"/>
    <n v="0"/>
    <n v="0"/>
    <n v="0"/>
    <n v="0"/>
    <x v="6"/>
  </r>
  <r>
    <s v="WYDEQ Permitted Sources"/>
    <n v="56023"/>
    <x v="0"/>
    <n v="31000205"/>
    <x v="6"/>
    <n v="2.0343000986249842"/>
    <n v="0"/>
    <n v="0"/>
    <n v="0"/>
    <n v="0"/>
    <x v="6"/>
  </r>
  <r>
    <s v="WYDEQ Permitted Sources"/>
    <n v="56023"/>
    <x v="0"/>
    <n v="10200602"/>
    <x v="4"/>
    <n v="6.7345927898088309"/>
    <n v="0"/>
    <n v="0"/>
    <n v="0"/>
    <n v="0"/>
    <x v="4"/>
  </r>
  <r>
    <s v="WYDEQ Permitted Sources"/>
    <n v="56023"/>
    <x v="0"/>
    <n v="31000404"/>
    <x v="4"/>
    <n v="0.35457692346162556"/>
    <n v="0"/>
    <n v="0.35457692346162556"/>
    <n v="0"/>
    <n v="0"/>
    <x v="4"/>
  </r>
  <r>
    <s v="WYDEQ Permitted Sources"/>
    <n v="56023"/>
    <x v="0"/>
    <n v="31000299"/>
    <x v="2"/>
    <n v="0"/>
    <n v="0"/>
    <n v="0"/>
    <n v="2607.0859259055128"/>
    <n v="64.724997209878012"/>
    <x v="2"/>
  </r>
  <r>
    <s v="WYDEQ Permitted Sources"/>
    <n v="56041"/>
    <x v="2"/>
    <n v="31000299"/>
    <x v="2"/>
    <n v="0"/>
    <n v="0"/>
    <n v="0"/>
    <n v="242.17603872429029"/>
    <n v="1.8819160793271617"/>
    <x v="2"/>
  </r>
  <r>
    <s v="WYDEQ Permitted Sources"/>
    <n v="56007"/>
    <x v="4"/>
    <s v="2630010000"/>
    <x v="4"/>
    <n v="0.59096153910270932"/>
    <n v="2.1274615407697537"/>
    <n v="0.11819230782054187"/>
    <n v="0"/>
    <n v="0"/>
    <x v="4"/>
  </r>
  <r>
    <s v="WYDEQ Permitted Sources"/>
    <n v="56007"/>
    <x v="4"/>
    <s v="31000220"/>
    <x v="12"/>
    <n v="0"/>
    <n v="0"/>
    <n v="0"/>
    <n v="0"/>
    <n v="0"/>
    <x v="1"/>
  </r>
  <r>
    <s v="WYDEQ Permitted Sources"/>
    <n v="56007"/>
    <x v="4"/>
    <s v="31000299"/>
    <x v="2"/>
    <n v="0"/>
    <n v="0"/>
    <n v="0"/>
    <n v="0"/>
    <n v="0"/>
    <x v="2"/>
  </r>
  <r>
    <s v="WYDEQ Permitted Sources"/>
    <n v="56007"/>
    <x v="4"/>
    <s v="31000299"/>
    <x v="2"/>
    <n v="0"/>
    <n v="0"/>
    <n v="0"/>
    <n v="0"/>
    <n v="0"/>
    <x v="2"/>
  </r>
  <r>
    <s v="WYDEQ Permitted Sources"/>
    <n v="56007"/>
    <x v="4"/>
    <s v="31000299"/>
    <x v="2"/>
    <n v="0"/>
    <n v="0"/>
    <n v="0"/>
    <n v="0"/>
    <n v="0"/>
    <x v="2"/>
  </r>
  <r>
    <s v="WYDEQ Permitted Sources"/>
    <n v="56007"/>
    <x v="4"/>
    <s v="31000301"/>
    <x v="3"/>
    <n v="0"/>
    <n v="0"/>
    <n v="0"/>
    <n v="0"/>
    <n v="0"/>
    <x v="3"/>
  </r>
  <r>
    <s v="WYDEQ Permitted Sources"/>
    <n v="56007"/>
    <x v="4"/>
    <s v="31000302"/>
    <x v="9"/>
    <n v="0.17860039634762082"/>
    <n v="0"/>
    <n v="0"/>
    <n v="0"/>
    <n v="0"/>
    <x v="9"/>
  </r>
  <r>
    <s v="WYDEQ Permitted Sources"/>
    <n v="56007"/>
    <x v="4"/>
    <s v="31000220"/>
    <x v="12"/>
    <n v="0"/>
    <n v="0.47276923128216747"/>
    <n v="0"/>
    <n v="0"/>
    <n v="0"/>
    <x v="1"/>
  </r>
  <r>
    <s v="WYDEQ Permitted Sources"/>
    <n v="56007"/>
    <x v="4"/>
    <s v="31000227"/>
    <x v="3"/>
    <n v="0"/>
    <n v="0.47276923128216747"/>
    <n v="0"/>
    <n v="0"/>
    <n v="0"/>
    <x v="3"/>
  </r>
  <r>
    <s v="WYDEQ Permitted Sources"/>
    <n v="56007"/>
    <x v="4"/>
    <s v="31000228"/>
    <x v="3"/>
    <n v="0.23638461564108373"/>
    <n v="0"/>
    <n v="0.23638461564108373"/>
    <n v="0"/>
    <n v="0"/>
    <x v="3"/>
  </r>
  <r>
    <s v="WYDEQ Permitted Sources"/>
    <n v="56007"/>
    <x v="4"/>
    <s v="2501050030"/>
    <x v="2"/>
    <n v="0"/>
    <n v="0"/>
    <n v="0"/>
    <n v="0"/>
    <n v="0"/>
    <x v="2"/>
  </r>
  <r>
    <s v="WYDEQ Permitted Sources"/>
    <n v="56007"/>
    <x v="4"/>
    <s v="40400302"/>
    <x v="9"/>
    <n v="0"/>
    <n v="0"/>
    <n v="0"/>
    <n v="0"/>
    <n v="0"/>
    <x v="9"/>
  </r>
  <r>
    <s v="WYDEQ Permitted Sources"/>
    <n v="56023"/>
    <x v="0"/>
    <n v="31000227"/>
    <x v="3"/>
    <n v="1.0353646165079466"/>
    <n v="0"/>
    <n v="1.0353646165079466"/>
    <n v="0"/>
    <n v="0"/>
    <x v="3"/>
  </r>
  <r>
    <s v="WYDEQ Permitted Sources"/>
    <n v="56023"/>
    <x v="0"/>
    <n v="31000227"/>
    <x v="3"/>
    <n v="1.0353646165079466"/>
    <n v="0"/>
    <n v="1.0353646165079466"/>
    <n v="0"/>
    <n v="0"/>
    <x v="3"/>
  </r>
  <r>
    <s v="WYDEQ Permitted Sources"/>
    <n v="56023"/>
    <x v="0"/>
    <n v="31000299"/>
    <x v="2"/>
    <n v="0"/>
    <n v="14.495104631111253"/>
    <n v="0"/>
    <n v="0"/>
    <n v="0"/>
    <x v="2"/>
  </r>
  <r>
    <s v="WYDEQ Permitted Sources"/>
    <n v="56023"/>
    <x v="0"/>
    <n v="31000299"/>
    <x v="2"/>
    <n v="0"/>
    <n v="14.495104631111253"/>
    <n v="0"/>
    <n v="0"/>
    <n v="0"/>
    <x v="2"/>
  </r>
  <r>
    <s v="WYDEQ Permitted Sources"/>
    <n v="56023"/>
    <x v="0"/>
    <n v="31000205"/>
    <x v="6"/>
    <n v="6.6187692379503442"/>
    <n v="5.3186538519243838"/>
    <n v="13.119346168080147"/>
    <n v="0"/>
    <n v="0"/>
    <x v="6"/>
  </r>
  <r>
    <s v="WYDEQ Permitted Sources"/>
    <n v="56023"/>
    <x v="0"/>
    <n v="31000205"/>
    <x v="6"/>
    <n v="6.6187692379503442"/>
    <n v="5.3186538519243838"/>
    <n v="13.119346168080147"/>
    <n v="0"/>
    <n v="0"/>
    <x v="6"/>
  </r>
  <r>
    <s v="WYDEQ Permitted Sources"/>
    <n v="56023"/>
    <x v="0"/>
    <n v="31000205"/>
    <x v="6"/>
    <n v="0.59096153910270932"/>
    <n v="34.393961575777681"/>
    <n v="1.0637307703848768"/>
    <n v="0"/>
    <n v="0"/>
    <x v="6"/>
  </r>
  <r>
    <s v="WYDEQ Permitted Sources"/>
    <n v="56023"/>
    <x v="0"/>
    <n v="31000299"/>
    <x v="2"/>
    <n v="0.82734615474379303"/>
    <n v="7.6825000083352215"/>
    <n v="5.2004615441038426"/>
    <n v="0"/>
    <n v="0"/>
    <x v="2"/>
  </r>
  <r>
    <s v="WYDEQ Permitted Sources"/>
    <n v="56023"/>
    <x v="0"/>
    <n v="31000299"/>
    <x v="2"/>
    <n v="0.82734615474379303"/>
    <n v="7.6825000083352215"/>
    <n v="5.2004615441038426"/>
    <n v="0"/>
    <n v="0"/>
    <x v="2"/>
  </r>
  <r>
    <s v="WYDEQ Permitted Sources"/>
    <n v="56023"/>
    <x v="0"/>
    <n v="31000404"/>
    <x v="4"/>
    <n v="12.528384628977436"/>
    <n v="7.9188846239763055"/>
    <n v="17.137884633978569"/>
    <n v="0"/>
    <n v="0"/>
    <x v="4"/>
  </r>
  <r>
    <s v="WYDEQ Permitted Sources"/>
    <n v="56023"/>
    <x v="0"/>
    <n v="31000404"/>
    <x v="4"/>
    <n v="12.528384628977436"/>
    <n v="7.9188846239763055"/>
    <n v="17.137884633978569"/>
    <n v="0"/>
    <n v="0"/>
    <x v="4"/>
  </r>
  <r>
    <s v="WYDEQ Permitted Sources"/>
    <n v="56023"/>
    <x v="0"/>
    <n v="31000227"/>
    <x v="3"/>
    <n v="0.51768230825397332"/>
    <n v="0"/>
    <n v="5.1768230825397332E-2"/>
    <n v="0.31060938495238399"/>
    <n v="0"/>
    <x v="3"/>
  </r>
  <r>
    <s v="WYDEQ Permitted Sources"/>
    <n v="56023"/>
    <x v="0"/>
    <n v="31000227"/>
    <x v="3"/>
    <n v="0"/>
    <n v="4.3959364616507948"/>
    <n v="0"/>
    <n v="0"/>
    <n v="0"/>
    <x v="3"/>
  </r>
  <r>
    <s v="WYDEQ Permitted Sources"/>
    <n v="56023"/>
    <x v="0"/>
    <n v="31000299"/>
    <x v="2"/>
    <n v="0.77652346238096004"/>
    <n v="0"/>
    <n v="0.10353646165079466"/>
    <n v="0.46591407742857605"/>
    <n v="0"/>
    <x v="2"/>
  </r>
  <r>
    <s v="WYDEQ Permitted Sources"/>
    <n v="56023"/>
    <x v="0"/>
    <n v="31000299"/>
    <x v="2"/>
    <n v="0.77652346238096004"/>
    <n v="0"/>
    <n v="0.10353646165079466"/>
    <n v="0.46591407742857605"/>
    <n v="0"/>
    <x v="2"/>
  </r>
  <r>
    <s v="WYDEQ Permitted Sources"/>
    <n v="56023"/>
    <x v="0"/>
    <n v="31000299"/>
    <x v="2"/>
    <n v="0"/>
    <n v="188.43636020444629"/>
    <n v="0"/>
    <n v="0"/>
    <n v="0"/>
    <x v="2"/>
  </r>
  <r>
    <s v="WYDEQ Permitted Sources"/>
    <n v="56023"/>
    <x v="0"/>
    <n v="31000299"/>
    <x v="2"/>
    <n v="0"/>
    <n v="194.64854790349398"/>
    <n v="0"/>
    <n v="0"/>
    <n v="0"/>
    <x v="2"/>
  </r>
  <r>
    <s v="WYDEQ Permitted Sources"/>
    <n v="56023"/>
    <x v="0"/>
    <n v="31000404"/>
    <x v="4"/>
    <n v="0.77652346238096004"/>
    <n v="0"/>
    <n v="0.10353646165079466"/>
    <n v="0.46591407742857605"/>
    <n v="0"/>
    <x v="4"/>
  </r>
  <r>
    <s v="WYDEQ Permitted Sources"/>
    <n v="56023"/>
    <x v="0"/>
    <n v="31000404"/>
    <x v="4"/>
    <n v="1.0353646165079466"/>
    <n v="0"/>
    <n v="0.10353646165079466"/>
    <n v="0.62121876990476799"/>
    <n v="0"/>
    <x v="4"/>
  </r>
  <r>
    <s v="WYDEQ Permitted Sources"/>
    <n v="56023"/>
    <x v="0"/>
    <n v="31000404"/>
    <x v="4"/>
    <n v="3.1060938495238402"/>
    <n v="0"/>
    <n v="0.31060938495238399"/>
    <n v="1.8118880788889067"/>
    <n v="0"/>
    <x v="4"/>
  </r>
  <r>
    <s v="WYDEQ Permitted Sources"/>
    <n v="56023"/>
    <x v="0"/>
    <n v="31000404"/>
    <x v="4"/>
    <n v="1.0353646165079466"/>
    <n v="0"/>
    <n v="0.10353646165079466"/>
    <n v="0.62121876990476799"/>
    <n v="0"/>
    <x v="4"/>
  </r>
  <r>
    <s v="WYDEQ Permitted Sources"/>
    <n v="56023"/>
    <x v="0"/>
    <n v="40400311"/>
    <x v="9"/>
    <n v="0"/>
    <n v="0.31060938495238399"/>
    <n v="0"/>
    <n v="0"/>
    <n v="0"/>
    <x v="9"/>
  </r>
  <r>
    <s v="WYDEQ Permitted Sources"/>
    <n v="56023"/>
    <x v="0"/>
    <n v="40400311"/>
    <x v="9"/>
    <n v="0"/>
    <n v="5.1768230825397332E-2"/>
    <n v="0"/>
    <n v="0"/>
    <n v="0"/>
    <x v="9"/>
  </r>
  <r>
    <s v="WYDEQ Permitted Sources"/>
    <n v="56023"/>
    <x v="0"/>
    <n v="31000404"/>
    <x v="4"/>
    <n v="1.9560495971573828"/>
    <n v="0"/>
    <n v="1.6430248151722349"/>
    <n v="0"/>
    <n v="0"/>
    <x v="4"/>
  </r>
  <r>
    <s v="WYDEQ Permitted Sources"/>
    <n v="56023"/>
    <x v="0"/>
    <n v="31000404"/>
    <x v="4"/>
    <n v="1.9560495971573828"/>
    <n v="0"/>
    <n v="1.6430248151722349"/>
    <n v="0"/>
    <n v="0"/>
    <x v="4"/>
  </r>
  <r>
    <s v="WYDEQ Permitted Sources"/>
    <n v="56037"/>
    <x v="1"/>
    <s v="31000299"/>
    <x v="2"/>
    <n v="0.35457692346162556"/>
    <n v="0"/>
    <n v="0.11819230782054187"/>
    <n v="0"/>
    <n v="0"/>
    <x v="2"/>
  </r>
  <r>
    <s v="WYDEQ Permitted Sources"/>
    <n v="56037"/>
    <x v="1"/>
    <s v="39999989"/>
    <x v="2"/>
    <n v="0"/>
    <n v="0.11819230782054187"/>
    <n v="0"/>
    <n v="0"/>
    <n v="0"/>
    <x v="2"/>
  </r>
  <r>
    <s v="WYDEQ Permitted Sources"/>
    <n v="56037"/>
    <x v="1"/>
    <s v="31000220"/>
    <x v="12"/>
    <n v="0"/>
    <n v="0.47276923128216747"/>
    <n v="0"/>
    <n v="0"/>
    <n v="0"/>
    <x v="1"/>
  </r>
  <r>
    <s v="WYDEQ Permitted Sources"/>
    <n v="56037"/>
    <x v="1"/>
    <s v="40400312"/>
    <x v="9"/>
    <n v="0"/>
    <n v="20.072769231282166"/>
    <n v="0"/>
    <n v="0"/>
    <n v="0"/>
    <x v="9"/>
  </r>
  <r>
    <s v="WYDEQ Permitted Sources"/>
    <n v="56037"/>
    <x v="1"/>
    <n v="31000404"/>
    <x v="4"/>
    <n v="0.51768230825397332"/>
    <n v="0"/>
    <n v="0"/>
    <n v="0"/>
    <n v="0"/>
    <x v="4"/>
  </r>
  <r>
    <s v="WYDEQ Permitted Sources"/>
    <s v="56"/>
    <x v="5"/>
    <n v="20200201"/>
    <x v="0"/>
    <n v="105.01684961837863"/>
    <n v="23.840521568448583"/>
    <n v="92.540022876756055"/>
    <n v="1.2453703783524903"/>
    <n v="2.7408079286094384"/>
    <x v="0"/>
  </r>
  <r>
    <s v="WYDEQ Permitted Sources"/>
    <s v="56"/>
    <x v="5"/>
    <n v="20200201"/>
    <x v="0"/>
    <n v="1401.3577838949709"/>
    <n v="836.29174731162175"/>
    <n v="1152.1291369857233"/>
    <n v="1.3847087082950325"/>
    <n v="9.9538808917704245"/>
    <x v="0"/>
  </r>
  <r>
    <s v="WYDEQ Permitted Sources"/>
    <s v="56"/>
    <x v="5"/>
    <s v="31000404"/>
    <x v="4"/>
    <n v="30.416566176470589"/>
    <n v="1.6755111397058826"/>
    <n v="25.548715588235293"/>
    <n v="0.18841939705882352"/>
    <n v="2.3099790294117644"/>
    <x v="4"/>
  </r>
  <r>
    <s v="WYDEQ Permitted Sources"/>
    <s v="56"/>
    <x v="5"/>
    <n v="40400301"/>
    <x v="9"/>
    <n v="5.3383106466551355"/>
    <n v="258.76177337269087"/>
    <n v="1.3345776616637839"/>
    <n v="0"/>
    <n v="0"/>
    <x v="9"/>
  </r>
  <r>
    <s v="WYDEQ Permitted Sources"/>
    <s v="56"/>
    <x v="5"/>
    <n v="31000227"/>
    <x v="3"/>
    <n v="20.324585896000002"/>
    <n v="34.501819566700007"/>
    <n v="5.0861464740000004"/>
    <n v="0"/>
    <n v="0"/>
    <x v="3"/>
  </r>
  <r>
    <s v="WYDEQ Permitted Sources"/>
    <s v="56"/>
    <x v="5"/>
    <n v="31000220"/>
    <x v="13"/>
    <n v="2.3642539200000003"/>
    <n v="16.953349444436295"/>
    <n v="0.59106348000000009"/>
    <n v="0"/>
    <n v="0"/>
    <x v="10"/>
  </r>
  <r>
    <s v="WYDEQ Permitted Sources"/>
    <s v="56"/>
    <x v="5"/>
    <n v="31000101"/>
    <x v="1"/>
    <n v="0"/>
    <n v="142.16222135819174"/>
    <n v="0"/>
    <n v="0"/>
    <n v="5.4790200000000002"/>
    <x v="1"/>
  </r>
  <r>
    <s v="WYDEQ Permitted Sources"/>
    <s v="56"/>
    <x v="5"/>
    <n v="31000220"/>
    <x v="13"/>
    <n v="0"/>
    <n v="43.770731845824585"/>
    <n v="0"/>
    <n v="0"/>
    <n v="0"/>
    <x v="10"/>
  </r>
  <r>
    <s v="Unpermitted Source"/>
    <s v="56"/>
    <x v="4"/>
    <s v="2310001630"/>
    <x v="14"/>
    <n v="0"/>
    <n v="12.57917587663286"/>
    <n v="0"/>
    <n v="0"/>
    <n v="0"/>
    <x v="11"/>
  </r>
  <r>
    <s v="Unpermitted Source"/>
    <s v="49"/>
    <x v="6"/>
    <s v="2310001630"/>
    <x v="14"/>
    <n v="0"/>
    <n v="0.11276827935975985"/>
    <n v="0"/>
    <n v="0"/>
    <n v="0"/>
    <x v="11"/>
  </r>
  <r>
    <s v="Unpermitted Source"/>
    <s v="49"/>
    <x v="7"/>
    <s v="2310001630"/>
    <x v="14"/>
    <n v="0"/>
    <n v="1.2250997723148531"/>
    <n v="0"/>
    <n v="0"/>
    <n v="0"/>
    <x v="11"/>
  </r>
  <r>
    <s v="Unpermitted Source"/>
    <s v="56"/>
    <x v="3"/>
    <s v="2310001630"/>
    <x v="14"/>
    <n v="0"/>
    <n v="6.594685013681348E-4"/>
    <n v="0"/>
    <n v="0"/>
    <n v="0"/>
    <x v="11"/>
  </r>
  <r>
    <s v="Unpermitted Source"/>
    <s v="56"/>
    <x v="0"/>
    <s v="2310001630"/>
    <x v="14"/>
    <n v="0"/>
    <n v="9.3487678404910515"/>
    <n v="0"/>
    <n v="0"/>
    <n v="0"/>
    <x v="11"/>
  </r>
  <r>
    <s v="Unpermitted Source"/>
    <s v="56"/>
    <x v="5"/>
    <s v="2310001630"/>
    <x v="14"/>
    <n v="0"/>
    <n v="905.50432047233312"/>
    <n v="0"/>
    <n v="0"/>
    <n v="0"/>
    <x v="11"/>
  </r>
  <r>
    <s v="Unpermitted Source"/>
    <s v="56"/>
    <x v="1"/>
    <s v="2310001630"/>
    <x v="14"/>
    <n v="0"/>
    <n v="25.103570911298903"/>
    <n v="0"/>
    <n v="0"/>
    <n v="0"/>
    <x v="11"/>
  </r>
  <r>
    <s v="Unpermitted Source"/>
    <s v="56"/>
    <x v="2"/>
    <s v="2310001630"/>
    <x v="14"/>
    <n v="0"/>
    <n v="13.314915600196139"/>
    <n v="0"/>
    <n v="0"/>
    <n v="0"/>
    <x v="11"/>
  </r>
  <r>
    <s v="Unpermitted Source"/>
    <s v="56"/>
    <x v="4"/>
    <s v="2310001610"/>
    <x v="15"/>
    <n v="0"/>
    <n v="161.83473367343987"/>
    <n v="0"/>
    <n v="0"/>
    <n v="0"/>
    <x v="12"/>
  </r>
  <r>
    <s v="Unpermitted Source"/>
    <s v="49"/>
    <x v="6"/>
    <s v="2310001610"/>
    <x v="15"/>
    <n v="0"/>
    <n v="0"/>
    <n v="0"/>
    <n v="0"/>
    <n v="0"/>
    <x v="12"/>
  </r>
  <r>
    <s v="Unpermitted Source"/>
    <s v="49"/>
    <x v="7"/>
    <s v="2310001610"/>
    <x v="15"/>
    <n v="0"/>
    <n v="4.174709092137216E-2"/>
    <n v="0"/>
    <n v="0"/>
    <n v="0"/>
    <x v="12"/>
  </r>
  <r>
    <s v="Unpermitted Source"/>
    <s v="56"/>
    <x v="3"/>
    <s v="2310001610"/>
    <x v="15"/>
    <n v="0"/>
    <n v="0"/>
    <n v="0"/>
    <n v="0"/>
    <n v="0"/>
    <x v="12"/>
  </r>
  <r>
    <s v="Unpermitted Source"/>
    <s v="56"/>
    <x v="0"/>
    <s v="2310001610"/>
    <x v="15"/>
    <n v="0"/>
    <n v="54.204182003708134"/>
    <n v="0"/>
    <n v="0"/>
    <n v="0"/>
    <x v="12"/>
  </r>
  <r>
    <s v="Unpermitted Source"/>
    <s v="56"/>
    <x v="5"/>
    <s v="2310001610"/>
    <x v="15"/>
    <n v="0"/>
    <n v="293.15130404109385"/>
    <n v="0"/>
    <n v="0"/>
    <n v="0"/>
    <x v="12"/>
  </r>
  <r>
    <s v="Unpermitted Source"/>
    <s v="56"/>
    <x v="1"/>
    <s v="2310001610"/>
    <x v="15"/>
    <n v="0"/>
    <n v="329.42223587243603"/>
    <n v="0"/>
    <n v="0"/>
    <n v="0"/>
    <x v="12"/>
  </r>
  <r>
    <s v="Unpermitted Source"/>
    <s v="56"/>
    <x v="2"/>
    <s v="2310001610"/>
    <x v="15"/>
    <n v="0"/>
    <n v="3.6030950779830433"/>
    <n v="0"/>
    <n v="0"/>
    <n v="0"/>
    <x v="12"/>
  </r>
  <r>
    <s v="Unpermitted Source"/>
    <s v="56"/>
    <x v="4"/>
    <s v="2310001620"/>
    <x v="16"/>
    <n v="0"/>
    <n v="151.19644044840859"/>
    <n v="0"/>
    <n v="0"/>
    <n v="0"/>
    <x v="13"/>
  </r>
  <r>
    <s v="Unpermitted Source"/>
    <s v="49"/>
    <x v="6"/>
    <s v="2310001620"/>
    <x v="16"/>
    <n v="0"/>
    <n v="0"/>
    <n v="0"/>
    <n v="0"/>
    <n v="0"/>
    <x v="13"/>
  </r>
  <r>
    <s v="Unpermitted Source"/>
    <s v="49"/>
    <x v="7"/>
    <s v="2310001620"/>
    <x v="16"/>
    <n v="0"/>
    <n v="4.4680442891991051E-2"/>
    <n v="0"/>
    <n v="0"/>
    <n v="0"/>
    <x v="13"/>
  </r>
  <r>
    <s v="Unpermitted Source"/>
    <s v="56"/>
    <x v="3"/>
    <s v="2310001620"/>
    <x v="16"/>
    <n v="0"/>
    <n v="4.622965955335178E-2"/>
    <n v="0"/>
    <n v="0"/>
    <n v="0"/>
    <x v="13"/>
  </r>
  <r>
    <s v="Unpermitted Source"/>
    <s v="56"/>
    <x v="0"/>
    <s v="2310001620"/>
    <x v="16"/>
    <n v="0"/>
    <n v="58.01282927917525"/>
    <n v="0"/>
    <n v="0"/>
    <n v="0"/>
    <x v="13"/>
  </r>
  <r>
    <s v="Unpermitted Source"/>
    <s v="56"/>
    <x v="5"/>
    <s v="2310001620"/>
    <x v="16"/>
    <n v="0"/>
    <n v="0"/>
    <n v="0"/>
    <n v="0"/>
    <n v="0"/>
    <x v="13"/>
  </r>
  <r>
    <s v="Unpermitted Source"/>
    <s v="56"/>
    <x v="1"/>
    <s v="2310001620"/>
    <x v="16"/>
    <n v="0"/>
    <n v="336.32855338682191"/>
    <n v="0"/>
    <n v="0"/>
    <n v="0"/>
    <x v="13"/>
  </r>
  <r>
    <s v="Unpermitted Source"/>
    <s v="56"/>
    <x v="2"/>
    <s v="2310001620"/>
    <x v="16"/>
    <n v="0"/>
    <n v="3.2900107715468683"/>
    <n v="0"/>
    <n v="0"/>
    <n v="0"/>
    <x v="13"/>
  </r>
  <r>
    <s v="Unpermitted Source"/>
    <s v="56"/>
    <x v="4"/>
    <s v="2310000220"/>
    <x v="17"/>
    <n v="789.18278742136181"/>
    <n v="88.757219183400707"/>
    <n v="473.62622329592136"/>
    <n v="51.182550335566972"/>
    <n v="29.756389209704381"/>
    <x v="14"/>
  </r>
  <r>
    <s v="Unpermitted Source"/>
    <s v="49"/>
    <x v="6"/>
    <s v="2310000220"/>
    <x v="17"/>
    <n v="0"/>
    <n v="0"/>
    <n v="0"/>
    <n v="0"/>
    <n v="0"/>
    <x v="14"/>
  </r>
  <r>
    <s v="Unpermitted Source"/>
    <s v="49"/>
    <x v="7"/>
    <s v="2310000220"/>
    <x v="17"/>
    <n v="5.3323161312254177"/>
    <n v="0.59971094042838313"/>
    <n v="3.2001771844319005"/>
    <n v="0.34582804280788493"/>
    <n v="0.20105668384935388"/>
    <x v="14"/>
  </r>
  <r>
    <s v="Unpermitted Source"/>
    <s v="56"/>
    <x v="3"/>
    <s v="2310000220"/>
    <x v="17"/>
    <n v="0"/>
    <n v="0"/>
    <n v="0"/>
    <n v="0"/>
    <n v="0"/>
    <x v="14"/>
  </r>
  <r>
    <s v="Unpermitted Source"/>
    <s v="56"/>
    <x v="0"/>
    <s v="2310000220"/>
    <x v="17"/>
    <n v="274.61428075810903"/>
    <n v="30.885113432061733"/>
    <n v="164.80912499824291"/>
    <n v="17.810144204606075"/>
    <n v="10.354419218241727"/>
    <x v="14"/>
  </r>
  <r>
    <s v="Unpermitted Source"/>
    <s v="56"/>
    <x v="5"/>
    <s v="2310000220"/>
    <x v="17"/>
    <n v="2931.7802069859699"/>
    <n v="348.14407572264668"/>
    <n v="1284.3940650897373"/>
    <n v="86.855915182808914"/>
    <n v="51.825233274751739"/>
    <x v="14"/>
  </r>
  <r>
    <s v="Unpermitted Source"/>
    <s v="56"/>
    <x v="1"/>
    <s v="2310000220"/>
    <x v="17"/>
    <n v="765.18736483084729"/>
    <n v="86.058519951472974"/>
    <n v="459.22542596597771"/>
    <n v="49.626324142931487"/>
    <n v="28.85163413238228"/>
    <x v="14"/>
  </r>
  <r>
    <s v="Unpermitted Source"/>
    <s v="56"/>
    <x v="2"/>
    <s v="2310000220"/>
    <x v="17"/>
    <n v="58.65547744347959"/>
    <n v="6.5968203447122153"/>
    <n v="35.20194902875091"/>
    <n v="3.8041084708867348"/>
    <n v="2.2116235223428928"/>
    <x v="14"/>
  </r>
  <r>
    <s v="Unpermitted Source"/>
    <s v="56"/>
    <x v="4"/>
    <s v="2310000700"/>
    <x v="18"/>
    <n v="0"/>
    <n v="5036.6658882522588"/>
    <n v="0"/>
    <n v="0"/>
    <n v="0"/>
    <x v="1"/>
  </r>
  <r>
    <s v="Unpermitted Source"/>
    <s v="49"/>
    <x v="6"/>
    <s v="2310000700"/>
    <x v="18"/>
    <n v="0"/>
    <n v="49.448147568887201"/>
    <n v="0"/>
    <n v="0"/>
    <n v="0"/>
    <x v="1"/>
  </r>
  <r>
    <s v="Unpermitted Source"/>
    <s v="49"/>
    <x v="7"/>
    <s v="2310000700"/>
    <x v="18"/>
    <n v="0"/>
    <n v="168.67438285893482"/>
    <n v="0"/>
    <n v="0"/>
    <n v="0"/>
    <x v="1"/>
  </r>
  <r>
    <s v="Unpermitted Source"/>
    <s v="56"/>
    <x v="3"/>
    <s v="2310000700"/>
    <x v="18"/>
    <n v="0"/>
    <n v="116.34858251502871"/>
    <n v="0"/>
    <n v="0"/>
    <n v="0"/>
    <x v="1"/>
  </r>
  <r>
    <s v="Unpermitted Source"/>
    <s v="56"/>
    <x v="0"/>
    <s v="2310000700"/>
    <x v="18"/>
    <n v="0"/>
    <n v="4252.5406909242984"/>
    <n v="0"/>
    <n v="0"/>
    <n v="0"/>
    <x v="1"/>
  </r>
  <r>
    <s v="Unpermitted Source"/>
    <s v="56"/>
    <x v="5"/>
    <s v="2310000700"/>
    <x v="18"/>
    <n v="0"/>
    <n v="1863.8959645136974"/>
    <n v="0"/>
    <n v="0"/>
    <n v="0"/>
    <x v="1"/>
  </r>
  <r>
    <s v="Unpermitted Source"/>
    <s v="56"/>
    <x v="1"/>
    <s v="2310000700"/>
    <x v="18"/>
    <n v="0"/>
    <n v="9395.2466440040171"/>
    <n v="0"/>
    <n v="0"/>
    <n v="0"/>
    <x v="1"/>
  </r>
  <r>
    <s v="Unpermitted Source"/>
    <s v="56"/>
    <x v="2"/>
    <s v="2310000700"/>
    <x v="18"/>
    <n v="0"/>
    <n v="1242.0211183479314"/>
    <n v="0"/>
    <n v="0"/>
    <n v="0"/>
    <x v="1"/>
  </r>
  <r>
    <s v="Unpermitted Source"/>
    <s v="56"/>
    <x v="4"/>
    <s v="2310000100"/>
    <x v="19"/>
    <n v="479.73650171176746"/>
    <n v="26.38550759414721"/>
    <n v="402.97866143788463"/>
    <n v="2.8784190102706044"/>
    <n v="36.459974130094324"/>
    <x v="4"/>
  </r>
  <r>
    <s v="Unpermitted Source"/>
    <s v="49"/>
    <x v="6"/>
    <s v="2310000100"/>
    <x v="19"/>
    <n v="4.4155498262588235"/>
    <n v="0.24285524044423529"/>
    <n v="3.7090618540574112"/>
    <n v="2.6493298957552935E-2"/>
    <n v="0.33558178679567058"/>
    <x v="4"/>
  </r>
  <r>
    <s v="Unpermitted Source"/>
    <s v="49"/>
    <x v="7"/>
    <s v="2310000100"/>
    <x v="19"/>
    <n v="15.062043343271895"/>
    <n v="0.82841238387995442"/>
    <n v="12.652116408348393"/>
    <n v="9.0372260059631365E-2"/>
    <n v="1.1447152940886642"/>
    <x v="4"/>
  </r>
  <r>
    <s v="Unpermitted Source"/>
    <s v="56"/>
    <x v="3"/>
    <s v="2310000100"/>
    <x v="19"/>
    <n v="10.389529002961938"/>
    <n v="0.5714240951629066"/>
    <n v="8.7272043624880258"/>
    <n v="6.2337174017771613E-2"/>
    <n v="0.78960420422510724"/>
    <x v="4"/>
  </r>
  <r>
    <s v="Unpermitted Source"/>
    <s v="56"/>
    <x v="0"/>
    <s v="2310000100"/>
    <x v="19"/>
    <n v="379.73728505825881"/>
    <n v="20.885550678204233"/>
    <n v="318.9793194489373"/>
    <n v="2.2784237103495522"/>
    <n v="28.860033664427664"/>
    <x v="4"/>
  </r>
  <r>
    <s v="Unpermitted Source"/>
    <s v="56"/>
    <x v="5"/>
    <s v="2310000100"/>
    <x v="19"/>
    <n v="782.05893627451076"/>
    <n v="43.01324149509815"/>
    <n v="656.74931455882472"/>
    <n v="4.691226411764708"/>
    <n v="59.436479156862674"/>
    <x v="4"/>
  </r>
  <r>
    <s v="Unpermitted Source"/>
    <s v="56"/>
    <x v="1"/>
    <s v="2310000100"/>
    <x v="19"/>
    <n v="851.68164001780485"/>
    <n v="46.842490200979263"/>
    <n v="715.41257761495604"/>
    <n v="5.110089840106828"/>
    <n v="64.727804641353174"/>
    <x v="4"/>
  </r>
  <r>
    <s v="Unpermitted Source"/>
    <s v="56"/>
    <x v="2"/>
    <s v="2310000100"/>
    <x v="19"/>
    <n v="110.90822210661868"/>
    <n v="6.0999522158640271"/>
    <n v="93.162906569559681"/>
    <n v="0.66544933263971195"/>
    <n v="8.4290248801030181"/>
    <x v="4"/>
  </r>
  <r>
    <s v="Unpermitted Source"/>
    <s v="56"/>
    <x v="4"/>
    <s v="2310000300"/>
    <x v="20"/>
    <n v="0"/>
    <n v="3546.5090121066246"/>
    <n v="0"/>
    <n v="0"/>
    <n v="0"/>
    <x v="15"/>
  </r>
  <r>
    <s v="Unpermitted Source"/>
    <s v="49"/>
    <x v="6"/>
    <s v="2310000300"/>
    <x v="20"/>
    <n v="0"/>
    <n v="33.746273564928842"/>
    <n v="0"/>
    <n v="0"/>
    <n v="0"/>
    <x v="15"/>
  </r>
  <r>
    <s v="Unpermitted Source"/>
    <s v="49"/>
    <x v="7"/>
    <s v="2310000300"/>
    <x v="20"/>
    <n v="0"/>
    <n v="115.11314674474582"/>
    <n v="0"/>
    <n v="0"/>
    <n v="0"/>
    <x v="15"/>
  </r>
  <r>
    <s v="Unpermitted Source"/>
    <s v="56"/>
    <x v="3"/>
    <s v="2310000300"/>
    <x v="20"/>
    <n v="0"/>
    <n v="79.402996623361986"/>
    <n v="0"/>
    <n v="0"/>
    <n v="0"/>
    <x v="15"/>
  </r>
  <r>
    <s v="Unpermitted Source"/>
    <s v="56"/>
    <x v="0"/>
    <s v="2310000300"/>
    <x v="20"/>
    <n v="0"/>
    <n v="2902.17952658388"/>
    <n v="0"/>
    <n v="0"/>
    <n v="0"/>
    <x v="15"/>
  </r>
  <r>
    <s v="Unpermitted Source"/>
    <s v="56"/>
    <x v="5"/>
    <s v="2310000300"/>
    <x v="20"/>
    <n v="0"/>
    <n v="0"/>
    <n v="0"/>
    <n v="0"/>
    <n v="0"/>
    <x v="15"/>
  </r>
  <r>
    <s v="Unpermitted Source"/>
    <s v="56"/>
    <x v="1"/>
    <s v="2310000300"/>
    <x v="20"/>
    <n v="0"/>
    <n v="6458.184528058945"/>
    <n v="0"/>
    <n v="0"/>
    <n v="0"/>
    <x v="15"/>
  </r>
  <r>
    <s v="Unpermitted Source"/>
    <s v="56"/>
    <x v="2"/>
    <s v="2310000300"/>
    <x v="20"/>
    <n v="0"/>
    <n v="847.62698895438916"/>
    <n v="0"/>
    <n v="0"/>
    <n v="0"/>
    <x v="15"/>
  </r>
  <r>
    <s v="Unpermitted Source"/>
    <s v="56"/>
    <x v="4"/>
    <s v="2310003200"/>
    <x v="21"/>
    <n v="0"/>
    <n v="969.51352899706421"/>
    <n v="0"/>
    <n v="0"/>
    <n v="0"/>
    <x v="16"/>
  </r>
  <r>
    <s v="Unpermitted Source"/>
    <s v="49"/>
    <x v="6"/>
    <s v="2310003200"/>
    <x v="21"/>
    <n v="0"/>
    <n v="9.6052648568468051"/>
    <n v="0"/>
    <n v="0"/>
    <n v="0"/>
    <x v="16"/>
  </r>
  <r>
    <s v="Unpermitted Source"/>
    <s v="49"/>
    <x v="7"/>
    <s v="2310003200"/>
    <x v="21"/>
    <n v="0"/>
    <n v="32.764869900700923"/>
    <n v="0"/>
    <n v="0"/>
    <n v="0"/>
    <x v="16"/>
  </r>
  <r>
    <s v="Unpermitted Source"/>
    <s v="56"/>
    <x v="3"/>
    <s v="2310003200"/>
    <x v="21"/>
    <n v="0"/>
    <n v="22.60062319258072"/>
    <n v="0"/>
    <n v="0"/>
    <n v="0"/>
    <x v="16"/>
  </r>
  <r>
    <s v="Unpermitted Source"/>
    <s v="56"/>
    <x v="0"/>
    <s v="2310003200"/>
    <x v="21"/>
    <n v="0"/>
    <n v="826.05277768882513"/>
    <n v="0"/>
    <n v="0"/>
    <n v="0"/>
    <x v="16"/>
  </r>
  <r>
    <s v="Unpermitted Source"/>
    <s v="56"/>
    <x v="5"/>
    <s v="2310003200"/>
    <x v="21"/>
    <n v="0"/>
    <n v="4153.2032816536694"/>
    <n v="0"/>
    <n v="0"/>
    <n v="0"/>
    <x v="16"/>
  </r>
  <r>
    <s v="Unpermitted Source"/>
    <s v="56"/>
    <x v="1"/>
    <s v="2310003200"/>
    <x v="21"/>
    <n v="0"/>
    <n v="1821.2628884878936"/>
    <n v="0"/>
    <n v="0"/>
    <n v="0"/>
    <x v="16"/>
  </r>
  <r>
    <s v="Unpermitted Source"/>
    <s v="56"/>
    <x v="2"/>
    <s v="2310003200"/>
    <x v="21"/>
    <n v="0"/>
    <n v="241.26165258079914"/>
    <n v="0"/>
    <n v="0"/>
    <n v="0"/>
    <x v="16"/>
  </r>
  <r>
    <s v="Unpermitted Source"/>
    <s v="56"/>
    <x v="4"/>
    <s v="2310000230"/>
    <x v="22"/>
    <n v="13.639079885117935"/>
    <n v="1.4908367975492058"/>
    <n v="8.9692454754148887"/>
    <n v="1.7612952869243512"/>
    <n v="0.56409765456257377"/>
    <x v="17"/>
  </r>
  <r>
    <s v="Unpermitted Source"/>
    <s v="49"/>
    <x v="6"/>
    <s v="2310000230"/>
    <x v="22"/>
    <n v="0.12553565676610987"/>
    <n v="1.3721833003972114E-2"/>
    <n v="8.2553964852221495E-2"/>
    <n v="1.6211163983602582E-2"/>
    <n v="5.1920195601319729E-3"/>
    <x v="17"/>
  </r>
  <r>
    <s v="Unpermitted Source"/>
    <s v="49"/>
    <x v="7"/>
    <s v="2310000230"/>
    <x v="22"/>
    <n v="0.42821926549049827"/>
    <n v="4.6807045914388473E-2"/>
    <n v="0.28160284578118577"/>
    <n v="5.5298493771678676E-2"/>
    <n v="1.7710687622357116E-2"/>
    <x v="17"/>
  </r>
  <r>
    <s v="Unpermitted Source"/>
    <s v="56"/>
    <x v="3"/>
    <s v="2310000230"/>
    <x v="22"/>
    <n v="0.29537801592025853"/>
    <n v="3.2286665891699089E-2"/>
    <n v="0.19424462318169763"/>
    <n v="3.8143915255535489E-2"/>
    <n v="1.2216516612075231E-2"/>
    <x v="17"/>
  </r>
  <r>
    <s v="Unpermitted Source"/>
    <s v="56"/>
    <x v="0"/>
    <s v="2310000230"/>
    <x v="22"/>
    <n v="10.796066481885449"/>
    <n v="1.1800776383416018"/>
    <n v="7.0996409772910489"/>
    <n v="1.394160102589822"/>
    <n v="0.44651368217134962"/>
    <x v="17"/>
  </r>
  <r>
    <s v="Unpermitted Source"/>
    <s v="56"/>
    <x v="5"/>
    <s v="2310000230"/>
    <x v="22"/>
    <n v="0"/>
    <n v="0"/>
    <n v="0"/>
    <n v="0"/>
    <n v="0"/>
    <x v="17"/>
  </r>
  <r>
    <s v="Unpermitted Source"/>
    <s v="56"/>
    <x v="1"/>
    <s v="2310000230"/>
    <x v="22"/>
    <n v="24.213612855063189"/>
    <n v="2.6466994364720331"/>
    <n v="15.923202985319664"/>
    <n v="3.1268474530725214"/>
    <n v="1.0014489492748668"/>
    <x v="17"/>
  </r>
  <r>
    <s v="Unpermitted Source"/>
    <s v="56"/>
    <x v="2"/>
    <s v="2310000230"/>
    <x v="22"/>
    <n v="3.1531603199487597"/>
    <n v="0.34466015839388786"/>
    <n v="2.0735613524646226"/>
    <n v="0.40718629535284134"/>
    <n v="0.13041131483390309"/>
    <x v="17"/>
  </r>
  <r>
    <s v="Unpermitted Source"/>
    <s v="56"/>
    <x v="4"/>
    <s v="2310000801"/>
    <x v="23"/>
    <n v="0"/>
    <n v="55.59366824405388"/>
    <n v="0"/>
    <n v="0"/>
    <n v="0"/>
    <x v="18"/>
  </r>
  <r>
    <s v="Unpermitted Source"/>
    <s v="49"/>
    <x v="6"/>
    <s v="2310000801"/>
    <x v="23"/>
    <n v="0"/>
    <n v="3.849568431560537E-2"/>
    <n v="0"/>
    <n v="0"/>
    <n v="0"/>
    <x v="18"/>
  </r>
  <r>
    <s v="Unpermitted Source"/>
    <s v="49"/>
    <x v="7"/>
    <s v="2310000801"/>
    <x v="23"/>
    <n v="0"/>
    <n v="9.6383522587371839"/>
    <n v="0"/>
    <n v="0"/>
    <n v="0"/>
    <x v="18"/>
  </r>
  <r>
    <s v="Unpermitted Source"/>
    <s v="56"/>
    <x v="3"/>
    <s v="2310000801"/>
    <x v="23"/>
    <n v="0"/>
    <n v="0"/>
    <n v="0"/>
    <n v="0"/>
    <n v="0"/>
    <x v="18"/>
  </r>
  <r>
    <s v="Unpermitted Source"/>
    <s v="56"/>
    <x v="0"/>
    <s v="2310000801"/>
    <x v="23"/>
    <n v="0"/>
    <n v="33.008963344371026"/>
    <n v="0"/>
    <n v="0"/>
    <n v="0"/>
    <x v="18"/>
  </r>
  <r>
    <s v="Unpermitted Source"/>
    <s v="56"/>
    <x v="5"/>
    <s v="2310000801"/>
    <x v="23"/>
    <n v="0"/>
    <n v="437.88432428066324"/>
    <n v="0"/>
    <n v="0"/>
    <n v="0"/>
    <x v="18"/>
  </r>
  <r>
    <s v="Unpermitted Source"/>
    <s v="56"/>
    <x v="1"/>
    <s v="2310000801"/>
    <x v="23"/>
    <n v="0"/>
    <n v="98.840237825293997"/>
    <n v="0"/>
    <n v="0"/>
    <n v="0"/>
    <x v="18"/>
  </r>
  <r>
    <s v="Unpermitted Source"/>
    <s v="56"/>
    <x v="2"/>
    <s v="2310000801"/>
    <x v="23"/>
    <n v="0"/>
    <n v="27.897302941378221"/>
    <n v="0"/>
    <n v="0"/>
    <n v="0"/>
    <x v="18"/>
  </r>
  <r>
    <s v="Unpermitted Source"/>
    <s v="56"/>
    <x v="4"/>
    <s v="2310000802"/>
    <x v="24"/>
    <n v="0"/>
    <n v="71.616048783297899"/>
    <n v="0"/>
    <n v="0"/>
    <n v="0"/>
    <x v="19"/>
  </r>
  <r>
    <s v="Unpermitted Source"/>
    <s v="49"/>
    <x v="6"/>
    <s v="2310000802"/>
    <x v="24"/>
    <n v="0"/>
    <n v="0"/>
    <n v="0"/>
    <n v="0"/>
    <n v="0"/>
    <x v="19"/>
  </r>
  <r>
    <s v="Unpermitted Source"/>
    <s v="49"/>
    <x v="7"/>
    <s v="2310000802"/>
    <x v="24"/>
    <n v="0"/>
    <n v="27.248160520602859"/>
    <n v="0"/>
    <n v="0"/>
    <n v="0"/>
    <x v="19"/>
  </r>
  <r>
    <s v="Unpermitted Source"/>
    <s v="56"/>
    <x v="3"/>
    <s v="2310000802"/>
    <x v="24"/>
    <n v="0"/>
    <n v="6.8753251230561876"/>
    <n v="0"/>
    <n v="0"/>
    <n v="0"/>
    <x v="19"/>
  </r>
  <r>
    <s v="Unpermitted Source"/>
    <s v="56"/>
    <x v="0"/>
    <s v="2310000802"/>
    <x v="24"/>
    <n v="0"/>
    <n v="19.631392081971249"/>
    <n v="0"/>
    <n v="0"/>
    <n v="0"/>
    <x v="19"/>
  </r>
  <r>
    <s v="Unpermitted Source"/>
    <s v="56"/>
    <x v="5"/>
    <s v="2310000802"/>
    <x v="24"/>
    <n v="0"/>
    <n v="0"/>
    <n v="0"/>
    <n v="0"/>
    <n v="0"/>
    <x v="19"/>
  </r>
  <r>
    <s v="Unpermitted Source"/>
    <s v="56"/>
    <x v="1"/>
    <s v="2310000802"/>
    <x v="24"/>
    <n v="0"/>
    <n v="469.00991842940914"/>
    <n v="0"/>
    <n v="0"/>
    <n v="0"/>
    <x v="19"/>
  </r>
  <r>
    <s v="Unpermitted Source"/>
    <s v="56"/>
    <x v="2"/>
    <s v="2310000802"/>
    <x v="24"/>
    <n v="0"/>
    <n v="103.40050412071267"/>
    <n v="0"/>
    <n v="0"/>
    <n v="0"/>
    <x v="19"/>
  </r>
  <r>
    <s v="Unpermitted Source"/>
    <s v="56"/>
    <x v="4"/>
    <s v="2310002230"/>
    <x v="25"/>
    <n v="0"/>
    <n v="3756.0295028364753"/>
    <n v="0"/>
    <n v="0"/>
    <n v="0"/>
    <x v="9"/>
  </r>
  <r>
    <s v="Unpermitted Source"/>
    <s v="49"/>
    <x v="6"/>
    <s v="2310002230"/>
    <x v="25"/>
    <n v="0"/>
    <n v="7.6523429036836887"/>
    <n v="0"/>
    <n v="0"/>
    <n v="0"/>
    <x v="9"/>
  </r>
  <r>
    <s v="Unpermitted Source"/>
    <s v="49"/>
    <x v="7"/>
    <s v="2310002230"/>
    <x v="25"/>
    <n v="0"/>
    <n v="1092.1116640629029"/>
    <n v="0"/>
    <n v="0"/>
    <n v="0"/>
    <x v="9"/>
  </r>
  <r>
    <s v="Unpermitted Source"/>
    <s v="56"/>
    <x v="3"/>
    <s v="2310002230"/>
    <x v="25"/>
    <n v="0"/>
    <n v="0"/>
    <n v="0"/>
    <n v="0"/>
    <n v="0"/>
    <x v="9"/>
  </r>
  <r>
    <s v="Unpermitted Source"/>
    <s v="56"/>
    <x v="0"/>
    <s v="2310002230"/>
    <x v="25"/>
    <n v="0"/>
    <n v="6144.3599573418624"/>
    <n v="0"/>
    <n v="0"/>
    <n v="0"/>
    <x v="9"/>
  </r>
  <r>
    <s v="Unpermitted Source"/>
    <s v="56"/>
    <x v="5"/>
    <s v="2310002230"/>
    <x v="25"/>
    <n v="0"/>
    <n v="2172.1946661574166"/>
    <n v="0"/>
    <n v="0"/>
    <n v="0"/>
    <x v="9"/>
  </r>
  <r>
    <s v="Unpermitted Source"/>
    <s v="56"/>
    <x v="1"/>
    <s v="2310002230"/>
    <x v="25"/>
    <n v="0"/>
    <n v="6209.9747913206838"/>
    <n v="0"/>
    <n v="0"/>
    <n v="0"/>
    <x v="9"/>
  </r>
  <r>
    <s v="Unpermitted Source"/>
    <s v="56"/>
    <x v="2"/>
    <s v="2310002230"/>
    <x v="25"/>
    <n v="0"/>
    <n v="5649.888021654544"/>
    <n v="0"/>
    <n v="0"/>
    <n v="0"/>
    <x v="9"/>
  </r>
  <r>
    <s v="Unpermitted Source"/>
    <s v="56"/>
    <x v="4"/>
    <s v="2310002240"/>
    <x v="26"/>
    <n v="0"/>
    <n v="81.314865478465734"/>
    <n v="0"/>
    <n v="0"/>
    <n v="0"/>
    <x v="20"/>
  </r>
  <r>
    <s v="Unpermitted Source"/>
    <s v="49"/>
    <x v="6"/>
    <s v="2310002240"/>
    <x v="26"/>
    <n v="0"/>
    <n v="0"/>
    <n v="0"/>
    <n v="0"/>
    <n v="0"/>
    <x v="20"/>
  </r>
  <r>
    <s v="Unpermitted Source"/>
    <s v="49"/>
    <x v="7"/>
    <s v="2310002240"/>
    <x v="26"/>
    <n v="0"/>
    <n v="92.740778807709347"/>
    <n v="0"/>
    <n v="0"/>
    <n v="0"/>
    <x v="20"/>
  </r>
  <r>
    <s v="Unpermitted Source"/>
    <s v="56"/>
    <x v="3"/>
    <s v="2310002240"/>
    <x v="26"/>
    <n v="0"/>
    <n v="23.400589041095884"/>
    <n v="0"/>
    <n v="0"/>
    <n v="0"/>
    <x v="20"/>
  </r>
  <r>
    <s v="Unpermitted Source"/>
    <s v="56"/>
    <x v="0"/>
    <s v="2310002240"/>
    <x v="26"/>
    <n v="0"/>
    <n v="66.816642150390251"/>
    <n v="0"/>
    <n v="0"/>
    <n v="0"/>
    <x v="20"/>
  </r>
  <r>
    <s v="Unpermitted Source"/>
    <s v="56"/>
    <x v="5"/>
    <s v="2310002240"/>
    <x v="26"/>
    <n v="0"/>
    <n v="0"/>
    <n v="0"/>
    <n v="0"/>
    <n v="0"/>
    <x v="20"/>
  </r>
  <r>
    <s v="Unpermitted Source"/>
    <s v="56"/>
    <x v="1"/>
    <s v="2310002240"/>
    <x v="26"/>
    <n v="0"/>
    <n v="532.52698344966382"/>
    <n v="0"/>
    <n v="0"/>
    <n v="0"/>
    <x v="20"/>
  </r>
  <r>
    <s v="Unpermitted Source"/>
    <s v="56"/>
    <x v="2"/>
    <s v="2310002240"/>
    <x v="26"/>
    <n v="0"/>
    <n v="351.92993207794296"/>
    <n v="0"/>
    <n v="0"/>
    <n v="0"/>
    <x v="20"/>
  </r>
  <r>
    <s v="Unpermitted Source"/>
    <s v="56"/>
    <x v="4"/>
    <s v="2310002231"/>
    <x v="27"/>
    <n v="7.6382001676882538"/>
    <n v="0"/>
    <n v="41.560795030068441"/>
    <n v="0"/>
    <n v="0"/>
    <x v="21"/>
  </r>
  <r>
    <s v="Unpermitted Source"/>
    <s v="49"/>
    <x v="6"/>
    <s v="2310002231"/>
    <x v="27"/>
    <n v="2.5746231239446834E-4"/>
    <n v="0"/>
    <n v="1.4008978762640187E-3"/>
    <n v="0"/>
    <n v="0"/>
    <x v="21"/>
  </r>
  <r>
    <s v="Unpermitted Source"/>
    <s v="49"/>
    <x v="7"/>
    <s v="2310002231"/>
    <x v="27"/>
    <n v="0"/>
    <n v="0"/>
    <n v="0"/>
    <n v="0"/>
    <n v="0"/>
    <x v="21"/>
  </r>
  <r>
    <s v="Unpermitted Source"/>
    <s v="56"/>
    <x v="3"/>
    <s v="2310002231"/>
    <x v="27"/>
    <n v="0"/>
    <n v="0"/>
    <n v="0"/>
    <n v="0"/>
    <n v="0"/>
    <x v="21"/>
  </r>
  <r>
    <s v="Unpermitted Source"/>
    <s v="56"/>
    <x v="0"/>
    <s v="2310002231"/>
    <x v="27"/>
    <n v="0.9670034712453075"/>
    <n v="0"/>
    <n v="5.2616365347171135"/>
    <n v="0"/>
    <n v="0"/>
    <x v="21"/>
  </r>
  <r>
    <s v="Unpermitted Source"/>
    <s v="56"/>
    <x v="5"/>
    <s v="2310002231"/>
    <x v="27"/>
    <n v="300.20291089844142"/>
    <n v="0"/>
    <n v="75.050727724610354"/>
    <n v="0"/>
    <n v="0"/>
    <x v="21"/>
  </r>
  <r>
    <s v="Unpermitted Source"/>
    <s v="56"/>
    <x v="1"/>
    <s v="2310002231"/>
    <x v="27"/>
    <n v="16.133631752888824"/>
    <n v="0"/>
    <n v="87.785937478953912"/>
    <n v="0"/>
    <n v="0"/>
    <x v="21"/>
  </r>
  <r>
    <s v="Unpermitted Source"/>
    <s v="56"/>
    <x v="2"/>
    <s v="2310002231"/>
    <x v="27"/>
    <n v="0"/>
    <n v="0"/>
    <n v="0"/>
    <n v="0"/>
    <n v="0"/>
    <x v="21"/>
  </r>
  <r>
    <s v="Unpermitted Source"/>
    <s v="56"/>
    <x v="4"/>
    <s v="2310001611"/>
    <x v="28"/>
    <n v="0.62936378980847074"/>
    <n v="0"/>
    <n v="3.4244794445460909"/>
    <n v="0"/>
    <n v="0"/>
    <x v="22"/>
  </r>
  <r>
    <s v="Unpermitted Source"/>
    <s v="49"/>
    <x v="6"/>
    <s v="2310001611"/>
    <x v="28"/>
    <n v="0"/>
    <n v="0"/>
    <n v="0"/>
    <n v="0"/>
    <n v="0"/>
    <x v="22"/>
  </r>
  <r>
    <s v="Unpermitted Source"/>
    <s v="49"/>
    <x v="7"/>
    <s v="2310001611"/>
    <x v="28"/>
    <n v="4.2524580392464236E-3"/>
    <n v="0"/>
    <n v="2.3138374625311424E-2"/>
    <n v="0"/>
    <n v="0"/>
    <x v="22"/>
  </r>
  <r>
    <s v="Unpermitted Source"/>
    <s v="56"/>
    <x v="3"/>
    <s v="2310001611"/>
    <x v="28"/>
    <n v="0"/>
    <n v="0"/>
    <n v="0"/>
    <n v="0"/>
    <n v="0"/>
    <x v="22"/>
  </r>
  <r>
    <s v="Unpermitted Source"/>
    <s v="56"/>
    <x v="0"/>
    <s v="2310001611"/>
    <x v="28"/>
    <n v="0.21900158902119082"/>
    <n v="0"/>
    <n v="1.1916262932035384"/>
    <n v="0"/>
    <n v="0"/>
    <x v="22"/>
  </r>
  <r>
    <s v="Unpermitted Source"/>
    <s v="56"/>
    <x v="5"/>
    <s v="2310001611"/>
    <x v="28"/>
    <n v="1913.9800921537073"/>
    <n v="0"/>
    <n v="2218.3157697480119"/>
    <n v="34.4568380936363"/>
    <n v="117.26052161643773"/>
    <x v="22"/>
  </r>
  <r>
    <s v="Unpermitted Source"/>
    <s v="56"/>
    <x v="1"/>
    <s v="2310001611"/>
    <x v="28"/>
    <n v="0.6102277286318617"/>
    <n v="0"/>
    <n v="3.3203567587321894"/>
    <n v="0"/>
    <n v="0"/>
    <x v="22"/>
  </r>
  <r>
    <s v="Unpermitted Source"/>
    <s v="56"/>
    <x v="2"/>
    <s v="2310001611"/>
    <x v="28"/>
    <n v="4.677703843171066E-2"/>
    <n v="0"/>
    <n v="0.25452212087842568"/>
    <n v="0"/>
    <n v="0"/>
    <x v="22"/>
  </r>
  <r>
    <s v="Unpermitted Source"/>
    <s v="56"/>
    <x v="4"/>
    <s v="2310001631"/>
    <x v="29"/>
    <n v="8.4079934667103599E-4"/>
    <n v="0"/>
    <n v="4.5749376215924011E-3"/>
    <n v="0"/>
    <n v="0"/>
    <x v="23"/>
  </r>
  <r>
    <s v="Unpermitted Source"/>
    <s v="49"/>
    <x v="6"/>
    <s v="2310001631"/>
    <x v="29"/>
    <n v="7.5342136602477849E-6"/>
    <n v="0"/>
    <n v="4.0994986092524707E-5"/>
    <n v="0"/>
    <n v="0"/>
    <x v="23"/>
  </r>
  <r>
    <s v="Unpermitted Source"/>
    <s v="49"/>
    <x v="7"/>
    <s v="2310001631"/>
    <x v="29"/>
    <n v="8.1850707416528186E-5"/>
    <n v="0"/>
    <n v="4.4536414329581506E-4"/>
    <n v="0"/>
    <n v="0"/>
    <x v="23"/>
  </r>
  <r>
    <s v="Unpermitted Source"/>
    <s v="56"/>
    <x v="3"/>
    <s v="2310001631"/>
    <x v="29"/>
    <n v="4.4060055005893073E-8"/>
    <n v="0"/>
    <n v="2.3973853459088878E-7"/>
    <n v="0"/>
    <n v="0"/>
    <x v="23"/>
  </r>
  <r>
    <s v="Unpermitted Source"/>
    <s v="56"/>
    <x v="0"/>
    <s v="2310001631"/>
    <x v="29"/>
    <n v="6.2460485138382863E-4"/>
    <n v="0"/>
    <n v="3.3985852207649497E-3"/>
    <n v="0"/>
    <n v="0"/>
    <x v="23"/>
  </r>
  <r>
    <s v="Unpermitted Source"/>
    <s v="56"/>
    <x v="5"/>
    <s v="2310001631"/>
    <x v="29"/>
    <n v="0"/>
    <n v="0"/>
    <n v="0"/>
    <n v="0"/>
    <n v="0"/>
    <x v="23"/>
  </r>
  <r>
    <s v="Unpermitted Source"/>
    <s v="56"/>
    <x v="1"/>
    <s v="2310001631"/>
    <x v="29"/>
    <n v="1.6772590183275814E-3"/>
    <n v="0"/>
    <n v="9.1262623056059568E-3"/>
    <n v="0"/>
    <n v="0"/>
    <x v="23"/>
  </r>
  <r>
    <s v="Unpermitted Source"/>
    <s v="56"/>
    <x v="2"/>
    <s v="2310001631"/>
    <x v="29"/>
    <n v="8.8958898344104103E-4"/>
    <n v="0"/>
    <n v="4.840410645193899E-3"/>
    <n v="0"/>
    <n v="0"/>
    <x v="23"/>
  </r>
  <r>
    <s v="Unpermitted Source"/>
    <s v="56"/>
    <x v="4"/>
    <s v="2310001621"/>
    <x v="30"/>
    <n v="1.7964229932410684E-3"/>
    <n v="0"/>
    <n v="9.7746545220469879E-3"/>
    <n v="0"/>
    <n v="0"/>
    <x v="24"/>
  </r>
  <r>
    <s v="Unpermitted Source"/>
    <s v="49"/>
    <x v="6"/>
    <s v="2310001621"/>
    <x v="30"/>
    <n v="1.6534483424525262E-5"/>
    <n v="0"/>
    <n v="8.9967042162858031E-5"/>
    <n v="0"/>
    <n v="0"/>
    <x v="24"/>
  </r>
  <r>
    <s v="Unpermitted Source"/>
    <s v="49"/>
    <x v="7"/>
    <s v="2310001621"/>
    <x v="30"/>
    <n v="5.6401380529730723E-5"/>
    <n v="0"/>
    <n v="3.0688986464706415E-4"/>
    <n v="0"/>
    <n v="0"/>
    <x v="24"/>
  </r>
  <r>
    <s v="Unpermitted Source"/>
    <s v="56"/>
    <x v="3"/>
    <s v="2310001621"/>
    <x v="30"/>
    <n v="3.8904666881235915E-5"/>
    <n v="0"/>
    <n v="2.116871580302542E-4"/>
    <n v="0"/>
    <n v="0"/>
    <x v="24"/>
  </r>
  <r>
    <s v="Unpermitted Source"/>
    <s v="56"/>
    <x v="0"/>
    <s v="2310001621"/>
    <x v="30"/>
    <n v="1.4219655745091725E-3"/>
    <n v="0"/>
    <n v="7.7371656260057904E-3"/>
    <n v="0"/>
    <n v="0"/>
    <x v="24"/>
  </r>
  <r>
    <s v="Unpermitted Source"/>
    <s v="56"/>
    <x v="5"/>
    <s v="2310001621"/>
    <x v="30"/>
    <n v="0"/>
    <n v="0"/>
    <n v="0"/>
    <n v="0"/>
    <n v="0"/>
    <x v="24"/>
  </r>
  <r>
    <s v="Unpermitted Source"/>
    <s v="56"/>
    <x v="1"/>
    <s v="2310001621"/>
    <x v="30"/>
    <n v="3.189210067589314E-3"/>
    <n v="0"/>
    <n v="1.7353054779530086E-2"/>
    <n v="0"/>
    <n v="0"/>
    <x v="24"/>
  </r>
  <r>
    <s v="Unpermitted Source"/>
    <s v="56"/>
    <x v="2"/>
    <s v="2310001621"/>
    <x v="30"/>
    <n v="4.1530731895719341E-4"/>
    <n v="0"/>
    <n v="2.2597604119729635E-3"/>
    <n v="0"/>
    <n v="0"/>
    <x v="24"/>
  </r>
  <r>
    <s v="Unpermitted Source"/>
    <s v="56"/>
    <x v="4"/>
    <s v="2310021411"/>
    <x v="31"/>
    <n v="1.0143534676605288"/>
    <n v="0"/>
    <n v="5.5192762210940511"/>
    <n v="0"/>
    <n v="0"/>
    <x v="25"/>
  </r>
  <r>
    <s v="Unpermitted Source"/>
    <s v="49"/>
    <x v="6"/>
    <s v="2310021411"/>
    <x v="31"/>
    <n v="5.3844318912546693E-3"/>
    <n v="0"/>
    <n v="2.9297644114179806E-2"/>
    <n v="0"/>
    <n v="0"/>
    <x v="25"/>
  </r>
  <r>
    <s v="Unpermitted Source"/>
    <s v="49"/>
    <x v="7"/>
    <s v="2310021411"/>
    <x v="31"/>
    <n v="5.169058211735663E-2"/>
    <n v="0"/>
    <n v="0.28125757916796978"/>
    <n v="0"/>
    <n v="0"/>
    <x v="25"/>
  </r>
  <r>
    <s v="Unpermitted Source"/>
    <s v="56"/>
    <x v="3"/>
    <s v="2310021411"/>
    <x v="31"/>
    <n v="2.9963149411724896E-5"/>
    <n v="0"/>
    <n v="1.6303478356379715E-4"/>
    <n v="0"/>
    <n v="0"/>
    <x v="25"/>
  </r>
  <r>
    <s v="Unpermitted Source"/>
    <s v="56"/>
    <x v="0"/>
    <s v="2310021411"/>
    <x v="31"/>
    <n v="0.59873312290240466"/>
    <n v="0"/>
    <n v="3.2578125804983777"/>
    <n v="0"/>
    <n v="0"/>
    <x v="25"/>
  </r>
  <r>
    <s v="Unpermitted Source"/>
    <s v="56"/>
    <x v="5"/>
    <s v="2310021411"/>
    <x v="31"/>
    <n v="205.15751373937584"/>
    <n v="0"/>
    <n v="51.289378434843961"/>
    <n v="0"/>
    <n v="0"/>
    <x v="25"/>
  </r>
  <r>
    <s v="Unpermitted Source"/>
    <s v="56"/>
    <x v="1"/>
    <s v="2310021411"/>
    <x v="31"/>
    <n v="1.2186182306396944"/>
    <n v="0"/>
    <n v="6.6307168431865691"/>
    <n v="0"/>
    <n v="0"/>
    <x v="25"/>
  </r>
  <r>
    <s v="Unpermitted Source"/>
    <s v="56"/>
    <x v="2"/>
    <s v="2310021411"/>
    <x v="31"/>
    <n v="0.6442729406391875"/>
    <n v="0"/>
    <n v="3.5056027652426365"/>
    <n v="0"/>
    <n v="0"/>
    <x v="25"/>
  </r>
  <r>
    <s v="Unpermitted Source"/>
    <s v="56"/>
    <x v="4"/>
    <s v="2310001640"/>
    <x v="32"/>
    <n v="0"/>
    <n v="9.1713117921584514E-2"/>
    <n v="0"/>
    <n v="0"/>
    <n v="0"/>
    <x v="26"/>
  </r>
  <r>
    <s v="Unpermitted Source"/>
    <s v="49"/>
    <x v="6"/>
    <s v="2310001640"/>
    <x v="32"/>
    <n v="0"/>
    <n v="8.2217870265633255E-4"/>
    <n v="0"/>
    <n v="0"/>
    <n v="0"/>
    <x v="26"/>
  </r>
  <r>
    <s v="Unpermitted Source"/>
    <s v="49"/>
    <x v="7"/>
    <s v="2310001640"/>
    <x v="32"/>
    <n v="0"/>
    <n v="8.9320414139955479E-3"/>
    <n v="0"/>
    <n v="0"/>
    <n v="0"/>
    <x v="26"/>
  </r>
  <r>
    <s v="Unpermitted Source"/>
    <s v="56"/>
    <x v="3"/>
    <s v="2310001640"/>
    <x v="32"/>
    <n v="0"/>
    <n v="4.808098163560768E-6"/>
    <n v="0"/>
    <n v="0"/>
    <n v="0"/>
    <x v="26"/>
  </r>
  <r>
    <s v="Unpermitted Source"/>
    <s v="56"/>
    <x v="0"/>
    <s v="2310001640"/>
    <x v="32"/>
    <n v="0"/>
    <n v="6.816063753184276E-2"/>
    <n v="0"/>
    <n v="0"/>
    <n v="0"/>
    <x v="26"/>
  </r>
  <r>
    <s v="Unpermitted Source"/>
    <s v="56"/>
    <x v="5"/>
    <s v="2310001640"/>
    <x v="32"/>
    <n v="0"/>
    <n v="0"/>
    <n v="0"/>
    <n v="0"/>
    <n v="0"/>
    <x v="26"/>
  </r>
  <r>
    <s v="Unpermitted Source"/>
    <s v="56"/>
    <x v="1"/>
    <s v="2310001640"/>
    <x v="32"/>
    <n v="0"/>
    <n v="0.18302683592473087"/>
    <n v="0"/>
    <n v="0"/>
    <n v="0"/>
    <x v="26"/>
  </r>
  <r>
    <s v="Unpermitted Source"/>
    <s v="56"/>
    <x v="2"/>
    <s v="2310001640"/>
    <x v="32"/>
    <n v="0"/>
    <n v="9.7077299541152989E-2"/>
    <n v="0"/>
    <n v="0"/>
    <n v="0"/>
    <x v="26"/>
  </r>
  <r>
    <s v="Unpermitted Source"/>
    <s v="56"/>
    <x v="4"/>
    <s v="2310001650"/>
    <x v="33"/>
    <n v="0"/>
    <n v="3.3494823817756515E-2"/>
    <n v="0"/>
    <n v="0"/>
    <n v="0"/>
    <x v="27"/>
  </r>
  <r>
    <s v="Unpermitted Source"/>
    <s v="49"/>
    <x v="6"/>
    <s v="2310001650"/>
    <x v="33"/>
    <n v="0"/>
    <n v="3.0027035844241306E-4"/>
    <n v="0"/>
    <n v="0"/>
    <n v="0"/>
    <x v="27"/>
  </r>
  <r>
    <s v="Unpermitted Source"/>
    <s v="49"/>
    <x v="7"/>
    <s v="2310001650"/>
    <x v="33"/>
    <n v="0"/>
    <n v="3.2620977268539124E-3"/>
    <n v="0"/>
    <n v="0"/>
    <n v="0"/>
    <x v="27"/>
  </r>
  <r>
    <s v="Unpermitted Source"/>
    <s v="56"/>
    <x v="3"/>
    <s v="2310001650"/>
    <x v="33"/>
    <n v="0"/>
    <n v="1.7559800008614099E-6"/>
    <n v="0"/>
    <n v="0"/>
    <n v="0"/>
    <x v="27"/>
  </r>
  <r>
    <s v="Unpermitted Source"/>
    <s v="56"/>
    <x v="0"/>
    <s v="2310001650"/>
    <x v="33"/>
    <n v="0"/>
    <n v="2.4893151570607862E-2"/>
    <n v="0"/>
    <n v="0"/>
    <n v="0"/>
    <x v="27"/>
  </r>
  <r>
    <s v="Unpermitted Source"/>
    <s v="56"/>
    <x v="5"/>
    <s v="2310001650"/>
    <x v="33"/>
    <n v="0"/>
    <n v="0"/>
    <n v="0"/>
    <n v="0"/>
    <n v="0"/>
    <x v="27"/>
  </r>
  <r>
    <s v="Unpermitted Source"/>
    <s v="56"/>
    <x v="1"/>
    <s v="2310001650"/>
    <x v="33"/>
    <n v="0"/>
    <n v="6.6843781589258341E-2"/>
    <n v="0"/>
    <n v="0"/>
    <n v="0"/>
    <x v="27"/>
  </r>
  <r>
    <s v="Unpermitted Source"/>
    <s v="56"/>
    <x v="2"/>
    <s v="2310001650"/>
    <x v="33"/>
    <n v="0"/>
    <n v="3.5453892731186265E-2"/>
    <n v="0"/>
    <n v="0"/>
    <n v="0"/>
    <x v="27"/>
  </r>
  <r>
    <s v="Unpermitted Source"/>
    <s v="56"/>
    <x v="4"/>
    <s v="2310021410"/>
    <x v="3"/>
    <n v="27.353148208761979"/>
    <n v="827.80659136040413"/>
    <n v="22.97664449536007"/>
    <n v="1.6327626106700401"/>
    <n v="2.0788392638659103"/>
    <x v="3"/>
  </r>
  <r>
    <s v="Unpermitted Source"/>
    <s v="49"/>
    <x v="6"/>
    <s v="2310021410"/>
    <x v="3"/>
    <n v="0.24510540321086571"/>
    <n v="7.5064321095286717"/>
    <n v="0.20588853869712723"/>
    <n v="1.4630818177913099E-2"/>
    <n v="1.8628010644025795E-2"/>
    <x v="3"/>
  </r>
  <r>
    <s v="Unpermitted Source"/>
    <s v="49"/>
    <x v="7"/>
    <s v="2310021410"/>
    <x v="3"/>
    <n v="2.6627929003758748"/>
    <n v="71.586206083835407"/>
    <n v="2.2367460363157354"/>
    <n v="0.1589472865978428"/>
    <n v="0.20237226042856651"/>
    <x v="3"/>
  </r>
  <r>
    <s v="Unpermitted Source"/>
    <s v="56"/>
    <x v="3"/>
    <s v="2310021410"/>
    <x v="3"/>
    <n v="1.4333755365463286E-3"/>
    <n v="4.3897588594926859E-2"/>
    <n v="1.2040354506989161E-3"/>
    <n v="8.5560973283955262E-5"/>
    <n v="1.0893654077752096E-4"/>
    <x v="3"/>
  </r>
  <r>
    <s v="Unpermitted Source"/>
    <s v="56"/>
    <x v="0"/>
    <s v="2310021410"/>
    <x v="3"/>
    <n v="20.319841041096943"/>
    <n v="618.29609602725759"/>
    <n v="17.068666474521436"/>
    <n v="1.212930828051229"/>
    <n v="1.5443079191233677"/>
    <x v="3"/>
  </r>
  <r>
    <s v="Unpermitted Source"/>
    <s v="56"/>
    <x v="5"/>
    <s v="2310021410"/>
    <x v="3"/>
    <n v="0"/>
    <n v="3676.452587462546"/>
    <n v="0"/>
    <n v="0"/>
    <n v="0"/>
    <x v="3"/>
  </r>
  <r>
    <s v="Unpermitted Source"/>
    <s v="56"/>
    <x v="1"/>
    <s v="2310021410"/>
    <x v="3"/>
    <n v="54.565116748059175"/>
    <n v="1668.7227885973102"/>
    <n v="45.834698068369711"/>
    <n v="3.257097932315447"/>
    <n v="4.1469488728524988"/>
    <x v="3"/>
  </r>
  <r>
    <s v="Unpermitted Source"/>
    <s v="56"/>
    <x v="2"/>
    <s v="2310021410"/>
    <x v="3"/>
    <n v="28.940387983513798"/>
    <n v="886.30872586180226"/>
    <n v="24.309925906151591"/>
    <n v="1.7275080395546369"/>
    <n v="2.1994694867470486"/>
    <x v="3"/>
  </r>
  <r>
    <s v="Unpermitted Source"/>
    <s v="56"/>
    <x v="4"/>
    <s v="2310021411"/>
    <x v="34"/>
    <n v="0"/>
    <n v="0"/>
    <n v="0"/>
    <n v="0"/>
    <n v="0"/>
    <x v="28"/>
  </r>
  <r>
    <s v="Unpermitted Source"/>
    <s v="49"/>
    <x v="6"/>
    <s v="2310021411"/>
    <x v="34"/>
    <n v="0"/>
    <n v="0"/>
    <n v="0"/>
    <n v="0"/>
    <n v="0"/>
    <x v="28"/>
  </r>
  <r>
    <s v="Unpermitted Source"/>
    <s v="49"/>
    <x v="7"/>
    <s v="2310021411"/>
    <x v="34"/>
    <n v="0"/>
    <n v="0"/>
    <n v="0"/>
    <n v="0"/>
    <n v="0"/>
    <x v="28"/>
  </r>
  <r>
    <s v="Unpermitted Source"/>
    <s v="56"/>
    <x v="3"/>
    <s v="2310021411"/>
    <x v="34"/>
    <n v="0"/>
    <n v="0"/>
    <n v="0"/>
    <n v="0"/>
    <n v="0"/>
    <x v="28"/>
  </r>
  <r>
    <s v="Unpermitted Source"/>
    <s v="56"/>
    <x v="0"/>
    <s v="2310021411"/>
    <x v="34"/>
    <n v="0"/>
    <n v="0"/>
    <n v="0"/>
    <n v="0"/>
    <n v="0"/>
    <x v="28"/>
  </r>
  <r>
    <s v="Unpermitted Source"/>
    <s v="56"/>
    <x v="5"/>
    <s v="2310021411"/>
    <x v="34"/>
    <n v="60.737598509085352"/>
    <n v="0"/>
    <n v="15.184399627271338"/>
    <n v="0"/>
    <n v="0"/>
    <x v="28"/>
  </r>
  <r>
    <s v="Unpermitted Source"/>
    <s v="56"/>
    <x v="1"/>
    <s v="2310021411"/>
    <x v="34"/>
    <n v="0"/>
    <n v="0"/>
    <n v="0"/>
    <n v="0"/>
    <n v="0"/>
    <x v="28"/>
  </r>
  <r>
    <s v="Unpermitted Source"/>
    <s v="56"/>
    <x v="2"/>
    <s v="2310021411"/>
    <x v="34"/>
    <n v="0"/>
    <n v="0"/>
    <n v="0"/>
    <n v="0"/>
    <n v="0"/>
    <x v="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3" indent="0" compact="0" compactData="0" gridDropZones="1">
  <location ref="B15:G24"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9">
        <item x="0"/>
        <item x="5"/>
        <item x="1"/>
        <item x="2"/>
        <item x="3"/>
        <item x="4"/>
        <item x="6"/>
        <item x="7"/>
        <item t="default"/>
      </items>
    </pivotField>
    <pivotField compact="0" outline="0" showAll="0" defaultSubtotal="0"/>
    <pivotField compact="0" outline="0" subtotalTop="0" showAll="0" includeNewItemsInFilter="1"/>
    <pivotField dataField="1" compact="0" outline="0" subtotalTop="0" showAll="0" includeNewItemsInFilter="1"/>
    <pivotField dataField="1" compact="0" numFmtId="1" outline="0" showAll="0" defaultSubtotal="0"/>
    <pivotField dataField="1" compact="0" numFmtId="1" outline="0" showAll="0" defaultSubtotal="0"/>
    <pivotField dataField="1" compact="0" numFmtId="1" outline="0" showAll="0" defaultSubtotal="0"/>
    <pivotField dataField="1" compact="0" numFmtId="1" outline="0" showAll="0" defaultSubtotal="0"/>
  </pivotFields>
  <rowFields count="1">
    <field x="2"/>
  </rowFields>
  <rowItems count="8">
    <i>
      <x/>
    </i>
    <i>
      <x v="1"/>
    </i>
    <i>
      <x v="2"/>
    </i>
    <i>
      <x v="3"/>
    </i>
    <i>
      <x v="4"/>
    </i>
    <i>
      <x v="5"/>
    </i>
    <i>
      <x v="6"/>
    </i>
    <i>
      <x v="7"/>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10 (tons/year)" fld="9" baseField="0" baseItem="0"/>
  </dataFields>
  <formats count="2">
    <format dxfId="24">
      <pivotArea dataOnly="0" labelOnly="1" outline="0" fieldPosition="0">
        <references count="1">
          <reference field="2" count="0"/>
        </references>
      </pivotArea>
    </format>
    <format dxfId="23">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 dataPosition="0"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3" indent="0" compact="0" compactData="0" gridDropZones="1">
  <location ref="C58:AQ89" firstHeaderRow="1" firstDataRow="3"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9">
        <item x="0"/>
        <item x="5"/>
        <item x="1"/>
        <item x="2"/>
        <item x="3"/>
        <item x="4"/>
        <item x="6"/>
        <item x="7"/>
        <item t="default"/>
      </items>
    </pivotField>
    <pivotField compact="0" outline="0" showAll="0" defaultSubtotal="0"/>
    <pivotField compact="0" outline="0" subtotalTop="0" showAll="0" includeNewItemsInFilter="1">
      <items count="36">
        <item x="0"/>
        <item x="17"/>
        <item x="19"/>
        <item x="20"/>
        <item x="21"/>
        <item x="14"/>
        <item x="15"/>
        <item x="16"/>
        <item x="22"/>
        <item x="6"/>
        <item x="2"/>
        <item x="8"/>
        <item x="5"/>
        <item x="4"/>
        <item x="18"/>
        <item x="1"/>
        <item x="32"/>
        <item x="33"/>
        <item x="3"/>
        <item x="31"/>
        <item x="28"/>
        <item x="25"/>
        <item x="26"/>
        <item x="7"/>
        <item x="9"/>
        <item x="10"/>
        <item x="11"/>
        <item x="12"/>
        <item x="23"/>
        <item x="24"/>
        <item x="27"/>
        <item x="29"/>
        <item x="30"/>
        <item x="34"/>
        <item x="13"/>
        <item t="default"/>
      </items>
    </pivotField>
    <pivotField dataField="1" compact="0" outline="0" subtotalTop="0" showAll="0" includeNewItemsInFilter="1"/>
    <pivotField dataField="1" compact="0" numFmtId="1" outline="0" showAll="0" defaultSubtotal="0"/>
    <pivotField dataField="1" compact="0" numFmtId="1" outline="0" showAll="0" defaultSubtotal="0"/>
    <pivotField dataField="1" compact="0" numFmtId="1" outline="0" showAll="0" defaultSubtotal="0"/>
    <pivotField dataField="1" compact="0" numFmtId="1" outline="0" showAll="0" defaultSubtotal="0"/>
    <pivotField axis="axisRow" compact="0" outline="0" showAll="0" defaultSubtotal="0">
      <items count="29">
        <item x="23"/>
        <item x="0"/>
        <item x="9"/>
        <item x="3"/>
        <item x="25"/>
        <item x="14"/>
        <item x="1"/>
        <item x="18"/>
        <item x="4"/>
        <item x="22"/>
        <item x="6"/>
        <item x="5"/>
        <item x="7"/>
        <item x="2"/>
        <item x="8"/>
        <item x="20"/>
        <item x="19"/>
        <item x="10"/>
        <item x="15"/>
        <item x="28"/>
        <item x="16"/>
        <item x="24"/>
        <item x="21"/>
        <item x="11"/>
        <item x="27"/>
        <item x="26"/>
        <item x="12"/>
        <item x="13"/>
        <item x="17"/>
      </items>
    </pivotField>
  </pivotFields>
  <rowFields count="1">
    <field x="1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rowItems>
  <colFields count="2">
    <field x="-2"/>
    <field x="2"/>
  </colFields>
  <colItems count="40">
    <i>
      <x/>
      <x/>
    </i>
    <i r="1">
      <x v="1"/>
    </i>
    <i r="1">
      <x v="2"/>
    </i>
    <i r="1">
      <x v="3"/>
    </i>
    <i r="1">
      <x v="4"/>
    </i>
    <i r="1">
      <x v="5"/>
    </i>
    <i r="1">
      <x v="6"/>
    </i>
    <i r="1">
      <x v="7"/>
    </i>
    <i i="1">
      <x v="1"/>
      <x/>
    </i>
    <i r="1" i="1">
      <x v="1"/>
    </i>
    <i r="1" i="1">
      <x v="2"/>
    </i>
    <i r="1" i="1">
      <x v="3"/>
    </i>
    <i r="1" i="1">
      <x v="4"/>
    </i>
    <i r="1" i="1">
      <x v="5"/>
    </i>
    <i r="1" i="1">
      <x v="6"/>
    </i>
    <i r="1" i="1">
      <x v="7"/>
    </i>
    <i i="2">
      <x v="2"/>
      <x/>
    </i>
    <i r="1" i="2">
      <x v="1"/>
    </i>
    <i r="1" i="2">
      <x v="2"/>
    </i>
    <i r="1" i="2">
      <x v="3"/>
    </i>
    <i r="1" i="2">
      <x v="4"/>
    </i>
    <i r="1" i="2">
      <x v="5"/>
    </i>
    <i r="1" i="2">
      <x v="6"/>
    </i>
    <i r="1" i="2">
      <x v="7"/>
    </i>
    <i i="3">
      <x v="3"/>
      <x/>
    </i>
    <i r="1" i="3">
      <x v="1"/>
    </i>
    <i r="1" i="3">
      <x v="2"/>
    </i>
    <i r="1" i="3">
      <x v="3"/>
    </i>
    <i r="1" i="3">
      <x v="4"/>
    </i>
    <i r="1" i="3">
      <x v="5"/>
    </i>
    <i r="1" i="3">
      <x v="6"/>
    </i>
    <i r="1" i="3">
      <x v="7"/>
    </i>
    <i i="4">
      <x v="4"/>
      <x/>
    </i>
    <i r="1" i="4">
      <x v="1"/>
    </i>
    <i r="1" i="4">
      <x v="2"/>
    </i>
    <i r="1" i="4">
      <x v="3"/>
    </i>
    <i r="1" i="4">
      <x v="4"/>
    </i>
    <i r="1" i="4">
      <x v="5"/>
    </i>
    <i r="1" i="4">
      <x v="6"/>
    </i>
    <i r="1" i="4">
      <x v="7"/>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10 (tons/year)" fld="9" baseField="0" baseItem="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Data" updatedVersion="4" minRefreshableVersion="3" asteriskTotals="1" showMemberPropertyTips="0" useAutoFormatting="1" itemPrintTitles="1" createdVersion="3" indent="0" compact="0" compactData="0" gridDropZones="1">
  <location ref="A18:AE28" firstHeaderRow="1" firstDataRow="2" firstDataCol="1"/>
  <pivotFields count="11">
    <pivotField compact="0" outline="0" subtotalTop="0" showAll="0" includeNewItemsInFilter="1"/>
    <pivotField compact="0" outline="0" subtotalTop="0" showAll="0" includeNewItemsInFilter="1"/>
    <pivotField axis="axisRow" compact="0" outline="0" subtotalTop="0" showAll="0" includeNewItemsInFilter="1">
      <items count="9">
        <item x="0"/>
        <item x="5"/>
        <item x="1"/>
        <item x="2"/>
        <item x="3"/>
        <item x="4"/>
        <item x="6"/>
        <item x="7"/>
        <item t="default"/>
      </items>
    </pivotField>
    <pivotField compact="0" outline="0" showAll="0" defaultSubtotal="0"/>
    <pivotField compact="0" outline="0" subtotalTop="0" showAll="0" includeNewItemsInFilter="1">
      <items count="36">
        <item x="0"/>
        <item x="17"/>
        <item x="19"/>
        <item x="20"/>
        <item x="21"/>
        <item x="18"/>
        <item x="3"/>
        <item x="25"/>
        <item x="26"/>
        <item x="15"/>
        <item x="16"/>
        <item x="14"/>
        <item x="22"/>
        <item x="6"/>
        <item x="2"/>
        <item x="8"/>
        <item x="5"/>
        <item x="4"/>
        <item x="1"/>
        <item x="32"/>
        <item x="33"/>
        <item x="31"/>
        <item x="28"/>
        <item x="7"/>
        <item x="9"/>
        <item x="10"/>
        <item x="11"/>
        <item x="12"/>
        <item x="23"/>
        <item x="24"/>
        <item x="27"/>
        <item x="29"/>
        <item x="30"/>
        <item x="34"/>
        <item x="13"/>
        <item t="default"/>
      </items>
    </pivotField>
    <pivotField compact="0" outline="0" subtotalTop="0" showAll="0" includeNewItemsInFilter="1"/>
    <pivotField dataField="1" compact="0" numFmtId="1" outline="0" showAll="0" defaultSubtotal="0"/>
    <pivotField compact="0" numFmtId="1" outline="0" showAll="0" defaultSubtotal="0"/>
    <pivotField compact="0" numFmtId="1" outline="0" showAll="0" defaultSubtotal="0"/>
    <pivotField compact="0" numFmtId="1" outline="0" showAll="0" defaultSubtotal="0"/>
    <pivotField axis="axisCol" compact="0" outline="0" showAll="0" defaultSubtotal="0">
      <items count="29">
        <item x="23"/>
        <item x="0"/>
        <item x="9"/>
        <item x="3"/>
        <item x="25"/>
        <item x="14"/>
        <item x="1"/>
        <item x="18"/>
        <item x="4"/>
        <item x="22"/>
        <item x="6"/>
        <item x="5"/>
        <item x="7"/>
        <item x="2"/>
        <item x="8"/>
        <item x="20"/>
        <item x="19"/>
        <item x="10"/>
        <item x="15"/>
        <item x="28"/>
        <item x="16"/>
        <item x="24"/>
        <item x="21"/>
        <item x="11"/>
        <item x="27"/>
        <item x="26"/>
        <item x="12"/>
        <item x="13"/>
        <item x="17"/>
      </items>
    </pivotField>
  </pivotFields>
  <rowFields count="1">
    <field x="2"/>
  </rowFields>
  <rowItems count="9">
    <i>
      <x/>
    </i>
    <i>
      <x v="1"/>
    </i>
    <i>
      <x v="2"/>
    </i>
    <i>
      <x v="3"/>
    </i>
    <i>
      <x v="4"/>
    </i>
    <i>
      <x v="5"/>
    </i>
    <i>
      <x v="6"/>
    </i>
    <i>
      <x v="7"/>
    </i>
    <i t="grand">
      <x/>
    </i>
  </rowItems>
  <colFields count="1">
    <field x="10"/>
  </colFields>
  <col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colItems>
  <dataFields count="1">
    <dataField name="Sum of VOC (tons/year)" fld="6" baseField="0" baseItem="0"/>
  </dataFields>
  <formats count="6">
    <format dxfId="14">
      <pivotArea field="2" type="button" dataOnly="0" labelOnly="1" outline="0" axis="axisRow" fieldPosition="0"/>
    </format>
    <format dxfId="13">
      <pivotArea dataOnly="0" labelOnly="1" grandCol="1" outline="0" fieldPosition="0"/>
    </format>
    <format dxfId="12">
      <pivotArea dataOnly="0" labelOnly="1" outline="0" fieldPosition="0">
        <references count="1">
          <reference field="2" count="0"/>
        </references>
      </pivotArea>
    </format>
    <format dxfId="11">
      <pivotArea outline="0" fieldPosition="0"/>
    </format>
    <format dxfId="10">
      <pivotArea dataOnly="0" labelOnly="1" grandRow="1" outline="0" fieldPosition="0"/>
    </format>
    <format dxfId="9">
      <pivotArea dataOnly="0" labelOnly="1" outline="0" fieldPosition="0">
        <references count="1">
          <reference field="2" count="0"/>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Data" updatedVersion="4" minRefreshableVersion="3" asteriskTotals="1" showMemberPropertyTips="0" useAutoFormatting="1" itemPrintTitles="1" createdVersion="3" indent="0" compact="0" compactData="0" gridDropZones="1">
  <location ref="A18:AE28" firstHeaderRow="1" firstDataRow="2" firstDataCol="1"/>
  <pivotFields count="11">
    <pivotField compact="0" outline="0" subtotalTop="0" showAll="0" includeNewItemsInFilter="1"/>
    <pivotField compact="0" outline="0" subtotalTop="0" showAll="0" includeNewItemsInFilter="1"/>
    <pivotField axis="axisRow" compact="0" outline="0" subtotalTop="0" showAll="0" includeNewItemsInFilter="1">
      <items count="9">
        <item x="0"/>
        <item x="5"/>
        <item x="1"/>
        <item x="2"/>
        <item x="3"/>
        <item x="4"/>
        <item x="6"/>
        <item x="7"/>
        <item t="default"/>
      </items>
    </pivotField>
    <pivotField compact="0" outline="0" showAll="0" defaultSubtotal="0"/>
    <pivotField compact="0" outline="0" subtotalTop="0" showAll="0" includeNewItemsInFilter="1">
      <items count="36">
        <item x="0"/>
        <item x="17"/>
        <item x="19"/>
        <item x="20"/>
        <item x="21"/>
        <item x="18"/>
        <item x="3"/>
        <item x="25"/>
        <item x="14"/>
        <item x="15"/>
        <item x="16"/>
        <item x="22"/>
        <item x="6"/>
        <item x="2"/>
        <item x="8"/>
        <item x="5"/>
        <item x="4"/>
        <item x="1"/>
        <item x="32"/>
        <item x="33"/>
        <item x="31"/>
        <item x="28"/>
        <item x="26"/>
        <item x="7"/>
        <item x="9"/>
        <item x="10"/>
        <item x="11"/>
        <item x="12"/>
        <item x="23"/>
        <item x="24"/>
        <item x="27"/>
        <item x="29"/>
        <item x="30"/>
        <item x="34"/>
        <item x="13"/>
        <item t="default"/>
      </items>
    </pivotField>
    <pivotField dataField="1" compact="0" outline="0" subtotalTop="0" showAll="0" includeNewItemsInFilter="1"/>
    <pivotField compact="0" numFmtId="1" outline="0" showAll="0" defaultSubtotal="0"/>
    <pivotField compact="0" numFmtId="1" outline="0" showAll="0" defaultSubtotal="0"/>
    <pivotField compact="0" numFmtId="1" outline="0" showAll="0" defaultSubtotal="0"/>
    <pivotField compact="0" numFmtId="1" outline="0" showAll="0" defaultSubtotal="0"/>
    <pivotField axis="axisCol" compact="0" outline="0" showAll="0" defaultSubtotal="0">
      <items count="29">
        <item x="23"/>
        <item x="0"/>
        <item x="9"/>
        <item x="3"/>
        <item x="25"/>
        <item x="14"/>
        <item x="1"/>
        <item x="18"/>
        <item x="4"/>
        <item x="22"/>
        <item x="6"/>
        <item x="5"/>
        <item x="7"/>
        <item x="2"/>
        <item x="8"/>
        <item x="20"/>
        <item x="19"/>
        <item x="10"/>
        <item x="15"/>
        <item x="28"/>
        <item x="16"/>
        <item x="24"/>
        <item x="21"/>
        <item x="11"/>
        <item x="27"/>
        <item x="26"/>
        <item x="12"/>
        <item x="13"/>
        <item x="17"/>
      </items>
    </pivotField>
  </pivotFields>
  <rowFields count="1">
    <field x="2"/>
  </rowFields>
  <rowItems count="9">
    <i>
      <x/>
    </i>
    <i>
      <x v="1"/>
    </i>
    <i>
      <x v="2"/>
    </i>
    <i>
      <x v="3"/>
    </i>
    <i>
      <x v="4"/>
    </i>
    <i>
      <x v="5"/>
    </i>
    <i>
      <x v="6"/>
    </i>
    <i>
      <x v="7"/>
    </i>
    <i t="grand">
      <x/>
    </i>
  </rowItems>
  <colFields count="1">
    <field x="10"/>
  </colFields>
  <col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colItems>
  <dataFields count="1">
    <dataField name="Sum of NOx (tons/year)" fld="5" baseField="0" baseItem="0"/>
  </dataFields>
  <formats count="6">
    <format dxfId="8">
      <pivotArea field="2" type="button" dataOnly="0" labelOnly="1" outline="0" axis="axisRow" fieldPosition="0"/>
    </format>
    <format dxfId="7">
      <pivotArea dataOnly="0" labelOnly="1" grandCol="1" outline="0" fieldPosition="0"/>
    </format>
    <format dxfId="6">
      <pivotArea dataOnly="0" labelOnly="1" outline="0" fieldPosition="0">
        <references count="1">
          <reference field="2" count="0"/>
        </references>
      </pivotArea>
    </format>
    <format dxfId="5">
      <pivotArea outline="0" fieldPosition="0"/>
    </format>
    <format dxfId="4">
      <pivotArea dataOnly="0" labelOnly="1" grandRow="1" outline="0" fieldPosition="0"/>
    </format>
    <format dxfId="3">
      <pivotArea dataOnly="0" labelOnly="1" outline="0" fieldPosition="0">
        <references count="1">
          <reference field="2" count="0"/>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asteriskTotals="1" showMemberPropertyTips="0" useAutoFormatting="1" itemPrintTitles="1" createdVersion="3" indent="0" compact="0" compactData="0" gridDropZones="1">
  <location ref="B65:K96" firstHeaderRow="1" firstDataRow="2"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9">
        <item x="0"/>
        <item x="5"/>
        <item x="1"/>
        <item x="2"/>
        <item x="3"/>
        <item x="4"/>
        <item x="6"/>
        <item x="7"/>
        <item t="default"/>
      </items>
    </pivotField>
    <pivotField compact="0" outline="0" showAll="0" defaultSubtotal="0"/>
    <pivotField compact="0" outline="0" subtotalTop="0" showAll="0" includeNewItemsInFilter="1">
      <items count="36">
        <item x="0"/>
        <item x="17"/>
        <item x="19"/>
        <item x="20"/>
        <item x="21"/>
        <item x="14"/>
        <item x="15"/>
        <item x="16"/>
        <item x="22"/>
        <item x="6"/>
        <item x="2"/>
        <item x="8"/>
        <item x="5"/>
        <item x="4"/>
        <item x="18"/>
        <item x="1"/>
        <item x="32"/>
        <item x="33"/>
        <item x="3"/>
        <item x="31"/>
        <item x="28"/>
        <item x="25"/>
        <item x="26"/>
        <item x="7"/>
        <item x="9"/>
        <item x="10"/>
        <item x="11"/>
        <item x="12"/>
        <item x="23"/>
        <item x="24"/>
        <item x="27"/>
        <item x="29"/>
        <item x="30"/>
        <item x="34"/>
        <item x="13"/>
        <item t="default"/>
      </items>
    </pivotField>
    <pivotField compact="0" outline="0" subtotalTop="0" showAll="0" includeNewItemsInFilter="1"/>
    <pivotField dataField="1" compact="0" numFmtId="1" outline="0" showAll="0" defaultSubtotal="0"/>
    <pivotField compact="0" numFmtId="1" outline="0" showAll="0" defaultSubtotal="0"/>
    <pivotField compact="0" numFmtId="1" outline="0" showAll="0" defaultSubtotal="0"/>
    <pivotField compact="0" numFmtId="1" outline="0" showAll="0" defaultSubtotal="0"/>
    <pivotField axis="axisRow" compact="0" outline="0" showAll="0" defaultSubtotal="0">
      <items count="29">
        <item x="23"/>
        <item x="0"/>
        <item x="9"/>
        <item x="3"/>
        <item x="25"/>
        <item x="14"/>
        <item x="1"/>
        <item x="18"/>
        <item x="4"/>
        <item x="22"/>
        <item x="6"/>
        <item x="5"/>
        <item x="7"/>
        <item x="2"/>
        <item x="8"/>
        <item x="20"/>
        <item x="19"/>
        <item x="10"/>
        <item x="15"/>
        <item x="28"/>
        <item x="16"/>
        <item x="24"/>
        <item x="21"/>
        <item x="11"/>
        <item x="27"/>
        <item x="26"/>
        <item x="12"/>
        <item x="13"/>
        <item x="17"/>
      </items>
    </pivotField>
  </pivotFields>
  <rowFields count="1">
    <field x="1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9">
    <i>
      <x/>
    </i>
    <i>
      <x v="1"/>
    </i>
    <i>
      <x v="2"/>
    </i>
    <i>
      <x v="3"/>
    </i>
    <i>
      <x v="4"/>
    </i>
    <i>
      <x v="5"/>
    </i>
    <i>
      <x v="6"/>
    </i>
    <i>
      <x v="7"/>
    </i>
    <i t="grand">
      <x/>
    </i>
  </colItems>
  <dataFields count="1">
    <dataField name="Sum of VOC (tons/year)" fld="6" baseField="0" baseItem="0"/>
  </dataFields>
  <formats count="1">
    <format dxfId="2">
      <pivotArea grandCol="1" outline="0" collapsedLevelsAreSubtotals="1"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asteriskTotals="1" showMemberPropertyTips="0" useAutoFormatting="1" itemPrintTitles="1" createdVersion="3" indent="0" compact="0" compactData="0" gridDropZones="1">
  <location ref="B65:K96" firstHeaderRow="1" firstDataRow="2"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9">
        <item x="0"/>
        <item x="5"/>
        <item x="1"/>
        <item x="2"/>
        <item x="3"/>
        <item x="4"/>
        <item x="6"/>
        <item x="7"/>
        <item t="default"/>
      </items>
    </pivotField>
    <pivotField compact="0" outline="0" showAll="0" defaultSubtotal="0"/>
    <pivotField compact="0" outline="0" subtotalTop="0" showAll="0" includeNewItemsInFilter="1">
      <items count="36">
        <item x="0"/>
        <item x="17"/>
        <item x="19"/>
        <item x="20"/>
        <item x="21"/>
        <item x="14"/>
        <item x="15"/>
        <item x="16"/>
        <item x="22"/>
        <item x="6"/>
        <item x="2"/>
        <item x="8"/>
        <item x="5"/>
        <item x="4"/>
        <item x="18"/>
        <item x="1"/>
        <item x="32"/>
        <item x="33"/>
        <item x="3"/>
        <item x="31"/>
        <item x="28"/>
        <item x="25"/>
        <item x="26"/>
        <item x="7"/>
        <item x="9"/>
        <item x="10"/>
        <item x="11"/>
        <item x="12"/>
        <item x="23"/>
        <item x="24"/>
        <item x="27"/>
        <item x="29"/>
        <item x="30"/>
        <item x="34"/>
        <item x="13"/>
        <item t="default"/>
      </items>
    </pivotField>
    <pivotField dataField="1" compact="0" outline="0" subtotalTop="0" showAll="0" includeNewItemsInFilter="1"/>
    <pivotField compact="0" numFmtId="1" outline="0" showAll="0" defaultSubtotal="0"/>
    <pivotField compact="0" numFmtId="1" outline="0" showAll="0" defaultSubtotal="0"/>
    <pivotField compact="0" numFmtId="1" outline="0" showAll="0" defaultSubtotal="0"/>
    <pivotField compact="0" numFmtId="1" outline="0" showAll="0" defaultSubtotal="0"/>
    <pivotField axis="axisRow" compact="0" outline="0" showAll="0" defaultSubtotal="0">
      <items count="29">
        <item x="23"/>
        <item x="0"/>
        <item x="9"/>
        <item x="3"/>
        <item x="25"/>
        <item x="14"/>
        <item x="1"/>
        <item x="18"/>
        <item x="4"/>
        <item x="22"/>
        <item x="6"/>
        <item x="5"/>
        <item x="7"/>
        <item x="2"/>
        <item x="8"/>
        <item x="20"/>
        <item x="19"/>
        <item x="10"/>
        <item x="15"/>
        <item x="28"/>
        <item x="16"/>
        <item x="24"/>
        <item x="21"/>
        <item x="11"/>
        <item x="27"/>
        <item x="26"/>
        <item x="12"/>
        <item x="13"/>
        <item x="17"/>
      </items>
    </pivotField>
  </pivotFields>
  <rowFields count="1">
    <field x="1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9">
    <i>
      <x/>
    </i>
    <i>
      <x v="1"/>
    </i>
    <i>
      <x v="2"/>
    </i>
    <i>
      <x v="3"/>
    </i>
    <i>
      <x v="4"/>
    </i>
    <i>
      <x v="5"/>
    </i>
    <i>
      <x v="6"/>
    </i>
    <i>
      <x v="7"/>
    </i>
    <i t="grand">
      <x/>
    </i>
  </colItems>
  <dataFields count="1">
    <dataField name="Sum of NOx (tons/year)" fld="5" baseField="0" baseItem="0" numFmtId="1"/>
  </dataFields>
  <formats count="2">
    <format dxfId="1">
      <pivotArea grandCol="1" outline="0" collapsedLevelsAreSubtotals="1" fieldPosition="0"/>
    </format>
    <format dxfId="0">
      <pivotArea outline="0" collapsedLevelsAreSubtotals="1"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 cacheId="0" dataOnRows="1" dataPosition="0" applyNumberFormats="0" applyBorderFormats="0" applyFontFormats="0" applyPatternFormats="0" applyAlignmentFormats="0" applyWidthHeightFormats="1" dataCaption="Data" updatedVersion="4" minRefreshableVersion="3" showMemberPropertyTips="0" useAutoFormatting="1" rowGrandTotals="0" itemPrintTitles="1" createdVersion="3" indent="0" compact="0" compactData="0" gridDropZones="1">
  <location ref="R26:T446" firstHeaderRow="1" firstDataRow="1" firstDataCol="2"/>
  <pivotFields count="13">
    <pivotField compact="0" outline="0" subtotalTop="0" showAll="0" includeNewItemsInFilter="1"/>
    <pivotField axis="axisRow" compact="0" outline="0" subtotalTop="0" showAll="0" includeNewItemsInFilter="1">
      <items count="61">
        <item x="0"/>
        <item x="1"/>
        <item x="2"/>
        <item x="5"/>
        <item x="13"/>
        <item x="14"/>
        <item x="15"/>
        <item x="21"/>
        <item x="20"/>
        <item x="8"/>
        <item x="3"/>
        <item x="4"/>
        <item x="6"/>
        <item x="7"/>
        <item x="9"/>
        <item x="10"/>
        <item x="11"/>
        <item x="12"/>
        <item x="16"/>
        <item x="17"/>
        <item x="18"/>
        <item x="19"/>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compact="0" outline="0" subtotalTop="0" showAll="0" includeNewItemsInFilter="1"/>
    <pivotField compact="0" outline="0" subtotalTop="0" showAll="0" includeNewItemsInFilter="1"/>
    <pivotField dataField="1" compact="0" numFmtId="168" outline="0" showAll="0" defaultSubtotal="0"/>
    <pivotField dataField="1" compact="0" numFmtId="168" outline="0" showAll="0" defaultSubtotal="0"/>
    <pivotField dataField="1" compact="0" numFmtId="168" outline="0" showAll="0" defaultSubtotal="0"/>
    <pivotField dataField="1" compact="0" numFmtId="168" outline="0" showAll="0" defaultSubtotal="0"/>
    <pivotField dataField="1" compact="0" numFmtId="168" outline="0" showAll="0" defaultSubtotal="0"/>
    <pivotField compact="0" numFmtId="168" outline="0" showAll="0" defaultSubtotal="0"/>
    <pivotField dataField="1" compact="0" numFmtId="168" outline="0" showAll="0" defaultSubtotal="0"/>
    <pivotField dataField="1" compact="0" numFmtId="168" outline="0" showAll="0" defaultSubtotal="0"/>
    <pivotField compact="0" outline="0" showAll="0" defaultSubtotal="0"/>
  </pivotFields>
  <rowFields count="2">
    <field x="-2"/>
    <field x="1"/>
  </rowFields>
  <rowItems count="420">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i r="1" i="1">
      <x v="18"/>
    </i>
    <i r="1" i="1">
      <x v="19"/>
    </i>
    <i r="1" i="1">
      <x v="20"/>
    </i>
    <i r="1" i="1">
      <x v="21"/>
    </i>
    <i r="1" i="1">
      <x v="22"/>
    </i>
    <i r="1" i="1">
      <x v="23"/>
    </i>
    <i r="1" i="1">
      <x v="24"/>
    </i>
    <i r="1" i="1">
      <x v="25"/>
    </i>
    <i r="1" i="1">
      <x v="26"/>
    </i>
    <i r="1" i="1">
      <x v="27"/>
    </i>
    <i r="1" i="1">
      <x v="28"/>
    </i>
    <i r="1" i="1">
      <x v="29"/>
    </i>
    <i r="1" i="1">
      <x v="30"/>
    </i>
    <i r="1" i="1">
      <x v="31"/>
    </i>
    <i r="1" i="1">
      <x v="32"/>
    </i>
    <i r="1" i="1">
      <x v="33"/>
    </i>
    <i r="1" i="1">
      <x v="34"/>
    </i>
    <i r="1" i="1">
      <x v="35"/>
    </i>
    <i r="1" i="1">
      <x v="36"/>
    </i>
    <i r="1" i="1">
      <x v="37"/>
    </i>
    <i r="1" i="1">
      <x v="38"/>
    </i>
    <i r="1" i="1">
      <x v="39"/>
    </i>
    <i r="1" i="1">
      <x v="40"/>
    </i>
    <i r="1" i="1">
      <x v="41"/>
    </i>
    <i r="1" i="1">
      <x v="42"/>
    </i>
    <i r="1" i="1">
      <x v="43"/>
    </i>
    <i r="1" i="1">
      <x v="44"/>
    </i>
    <i r="1" i="1">
      <x v="45"/>
    </i>
    <i r="1" i="1">
      <x v="46"/>
    </i>
    <i r="1" i="1">
      <x v="47"/>
    </i>
    <i r="1" i="1">
      <x v="48"/>
    </i>
    <i r="1" i="1">
      <x v="49"/>
    </i>
    <i r="1" i="1">
      <x v="50"/>
    </i>
    <i r="1" i="1">
      <x v="51"/>
    </i>
    <i r="1" i="1">
      <x v="52"/>
    </i>
    <i r="1" i="1">
      <x v="53"/>
    </i>
    <i r="1" i="1">
      <x v="54"/>
    </i>
    <i r="1" i="1">
      <x v="55"/>
    </i>
    <i r="1" i="1">
      <x v="56"/>
    </i>
    <i r="1" i="1">
      <x v="57"/>
    </i>
    <i r="1" i="1">
      <x v="58"/>
    </i>
    <i r="1" i="1">
      <x v="59"/>
    </i>
    <i i="2">
      <x v="2"/>
      <x/>
    </i>
    <i r="1" i="2">
      <x v="1"/>
    </i>
    <i r="1" i="2">
      <x v="2"/>
    </i>
    <i r="1" i="2">
      <x v="3"/>
    </i>
    <i r="1" i="2">
      <x v="4"/>
    </i>
    <i r="1" i="2">
      <x v="5"/>
    </i>
    <i r="1" i="2">
      <x v="6"/>
    </i>
    <i r="1" i="2">
      <x v="7"/>
    </i>
    <i r="1" i="2">
      <x v="8"/>
    </i>
    <i r="1" i="2">
      <x v="9"/>
    </i>
    <i r="1" i="2">
      <x v="10"/>
    </i>
    <i r="1" i="2">
      <x v="11"/>
    </i>
    <i r="1" i="2">
      <x v="12"/>
    </i>
    <i r="1" i="2">
      <x v="13"/>
    </i>
    <i r="1" i="2">
      <x v="14"/>
    </i>
    <i r="1" i="2">
      <x v="15"/>
    </i>
    <i r="1" i="2">
      <x v="16"/>
    </i>
    <i r="1" i="2">
      <x v="17"/>
    </i>
    <i r="1" i="2">
      <x v="18"/>
    </i>
    <i r="1" i="2">
      <x v="19"/>
    </i>
    <i r="1" i="2">
      <x v="20"/>
    </i>
    <i r="1" i="2">
      <x v="21"/>
    </i>
    <i r="1" i="2">
      <x v="22"/>
    </i>
    <i r="1" i="2">
      <x v="23"/>
    </i>
    <i r="1" i="2">
      <x v="24"/>
    </i>
    <i r="1" i="2">
      <x v="25"/>
    </i>
    <i r="1" i="2">
      <x v="26"/>
    </i>
    <i r="1" i="2">
      <x v="27"/>
    </i>
    <i r="1" i="2">
      <x v="28"/>
    </i>
    <i r="1" i="2">
      <x v="29"/>
    </i>
    <i r="1" i="2">
      <x v="30"/>
    </i>
    <i r="1" i="2">
      <x v="31"/>
    </i>
    <i r="1" i="2">
      <x v="32"/>
    </i>
    <i r="1" i="2">
      <x v="33"/>
    </i>
    <i r="1" i="2">
      <x v="34"/>
    </i>
    <i r="1" i="2">
      <x v="35"/>
    </i>
    <i r="1" i="2">
      <x v="36"/>
    </i>
    <i r="1" i="2">
      <x v="37"/>
    </i>
    <i r="1" i="2">
      <x v="38"/>
    </i>
    <i r="1" i="2">
      <x v="39"/>
    </i>
    <i r="1" i="2">
      <x v="40"/>
    </i>
    <i r="1" i="2">
      <x v="41"/>
    </i>
    <i r="1" i="2">
      <x v="42"/>
    </i>
    <i r="1" i="2">
      <x v="43"/>
    </i>
    <i r="1" i="2">
      <x v="44"/>
    </i>
    <i r="1" i="2">
      <x v="45"/>
    </i>
    <i r="1" i="2">
      <x v="46"/>
    </i>
    <i r="1" i="2">
      <x v="47"/>
    </i>
    <i r="1" i="2">
      <x v="48"/>
    </i>
    <i r="1" i="2">
      <x v="49"/>
    </i>
    <i r="1" i="2">
      <x v="50"/>
    </i>
    <i r="1" i="2">
      <x v="51"/>
    </i>
    <i r="1" i="2">
      <x v="52"/>
    </i>
    <i r="1" i="2">
      <x v="53"/>
    </i>
    <i r="1" i="2">
      <x v="54"/>
    </i>
    <i r="1" i="2">
      <x v="55"/>
    </i>
    <i r="1" i="2">
      <x v="56"/>
    </i>
    <i r="1" i="2">
      <x v="57"/>
    </i>
    <i r="1" i="2">
      <x v="58"/>
    </i>
    <i r="1" i="2">
      <x v="59"/>
    </i>
    <i i="3">
      <x v="3"/>
      <x/>
    </i>
    <i r="1" i="3">
      <x v="1"/>
    </i>
    <i r="1" i="3">
      <x v="2"/>
    </i>
    <i r="1" i="3">
      <x v="3"/>
    </i>
    <i r="1" i="3">
      <x v="4"/>
    </i>
    <i r="1" i="3">
      <x v="5"/>
    </i>
    <i r="1" i="3">
      <x v="6"/>
    </i>
    <i r="1" i="3">
      <x v="7"/>
    </i>
    <i r="1" i="3">
      <x v="8"/>
    </i>
    <i r="1" i="3">
      <x v="9"/>
    </i>
    <i r="1" i="3">
      <x v="10"/>
    </i>
    <i r="1" i="3">
      <x v="11"/>
    </i>
    <i r="1" i="3">
      <x v="12"/>
    </i>
    <i r="1" i="3">
      <x v="13"/>
    </i>
    <i r="1" i="3">
      <x v="14"/>
    </i>
    <i r="1" i="3">
      <x v="15"/>
    </i>
    <i r="1" i="3">
      <x v="16"/>
    </i>
    <i r="1" i="3">
      <x v="17"/>
    </i>
    <i r="1" i="3">
      <x v="18"/>
    </i>
    <i r="1" i="3">
      <x v="19"/>
    </i>
    <i r="1" i="3">
      <x v="20"/>
    </i>
    <i r="1" i="3">
      <x v="21"/>
    </i>
    <i r="1" i="3">
      <x v="22"/>
    </i>
    <i r="1" i="3">
      <x v="23"/>
    </i>
    <i r="1" i="3">
      <x v="24"/>
    </i>
    <i r="1" i="3">
      <x v="25"/>
    </i>
    <i r="1" i="3">
      <x v="26"/>
    </i>
    <i r="1" i="3">
      <x v="27"/>
    </i>
    <i r="1" i="3">
      <x v="28"/>
    </i>
    <i r="1" i="3">
      <x v="29"/>
    </i>
    <i r="1" i="3">
      <x v="30"/>
    </i>
    <i r="1" i="3">
      <x v="31"/>
    </i>
    <i r="1" i="3">
      <x v="32"/>
    </i>
    <i r="1" i="3">
      <x v="33"/>
    </i>
    <i r="1" i="3">
      <x v="34"/>
    </i>
    <i r="1" i="3">
      <x v="35"/>
    </i>
    <i r="1" i="3">
      <x v="36"/>
    </i>
    <i r="1" i="3">
      <x v="37"/>
    </i>
    <i r="1" i="3">
      <x v="38"/>
    </i>
    <i r="1" i="3">
      <x v="39"/>
    </i>
    <i r="1" i="3">
      <x v="40"/>
    </i>
    <i r="1" i="3">
      <x v="41"/>
    </i>
    <i r="1" i="3">
      <x v="42"/>
    </i>
    <i r="1" i="3">
      <x v="43"/>
    </i>
    <i r="1" i="3">
      <x v="44"/>
    </i>
    <i r="1" i="3">
      <x v="45"/>
    </i>
    <i r="1" i="3">
      <x v="46"/>
    </i>
    <i r="1" i="3">
      <x v="47"/>
    </i>
    <i r="1" i="3">
      <x v="48"/>
    </i>
    <i r="1" i="3">
      <x v="49"/>
    </i>
    <i r="1" i="3">
      <x v="50"/>
    </i>
    <i r="1" i="3">
      <x v="51"/>
    </i>
    <i r="1" i="3">
      <x v="52"/>
    </i>
    <i r="1" i="3">
      <x v="53"/>
    </i>
    <i r="1" i="3">
      <x v="54"/>
    </i>
    <i r="1" i="3">
      <x v="55"/>
    </i>
    <i r="1" i="3">
      <x v="56"/>
    </i>
    <i r="1" i="3">
      <x v="57"/>
    </i>
    <i r="1" i="3">
      <x v="58"/>
    </i>
    <i r="1" i="3">
      <x v="59"/>
    </i>
    <i i="4">
      <x v="4"/>
      <x/>
    </i>
    <i r="1" i="4">
      <x v="1"/>
    </i>
    <i r="1" i="4">
      <x v="2"/>
    </i>
    <i r="1" i="4">
      <x v="3"/>
    </i>
    <i r="1" i="4">
      <x v="4"/>
    </i>
    <i r="1" i="4">
      <x v="5"/>
    </i>
    <i r="1" i="4">
      <x v="6"/>
    </i>
    <i r="1" i="4">
      <x v="7"/>
    </i>
    <i r="1" i="4">
      <x v="8"/>
    </i>
    <i r="1" i="4">
      <x v="9"/>
    </i>
    <i r="1" i="4">
      <x v="10"/>
    </i>
    <i r="1" i="4">
      <x v="11"/>
    </i>
    <i r="1" i="4">
      <x v="12"/>
    </i>
    <i r="1" i="4">
      <x v="13"/>
    </i>
    <i r="1" i="4">
      <x v="14"/>
    </i>
    <i r="1" i="4">
      <x v="15"/>
    </i>
    <i r="1" i="4">
      <x v="16"/>
    </i>
    <i r="1" i="4">
      <x v="17"/>
    </i>
    <i r="1" i="4">
      <x v="18"/>
    </i>
    <i r="1" i="4">
      <x v="19"/>
    </i>
    <i r="1" i="4">
      <x v="20"/>
    </i>
    <i r="1" i="4">
      <x v="21"/>
    </i>
    <i r="1" i="4">
      <x v="22"/>
    </i>
    <i r="1" i="4">
      <x v="23"/>
    </i>
    <i r="1" i="4">
      <x v="24"/>
    </i>
    <i r="1" i="4">
      <x v="25"/>
    </i>
    <i r="1" i="4">
      <x v="26"/>
    </i>
    <i r="1" i="4">
      <x v="27"/>
    </i>
    <i r="1" i="4">
      <x v="28"/>
    </i>
    <i r="1" i="4">
      <x v="29"/>
    </i>
    <i r="1" i="4">
      <x v="30"/>
    </i>
    <i r="1" i="4">
      <x v="31"/>
    </i>
    <i r="1" i="4">
      <x v="32"/>
    </i>
    <i r="1" i="4">
      <x v="33"/>
    </i>
    <i r="1" i="4">
      <x v="34"/>
    </i>
    <i r="1" i="4">
      <x v="35"/>
    </i>
    <i r="1" i="4">
      <x v="36"/>
    </i>
    <i r="1" i="4">
      <x v="37"/>
    </i>
    <i r="1" i="4">
      <x v="38"/>
    </i>
    <i r="1" i="4">
      <x v="39"/>
    </i>
    <i r="1" i="4">
      <x v="40"/>
    </i>
    <i r="1" i="4">
      <x v="41"/>
    </i>
    <i r="1" i="4">
      <x v="42"/>
    </i>
    <i r="1" i="4">
      <x v="43"/>
    </i>
    <i r="1" i="4">
      <x v="44"/>
    </i>
    <i r="1" i="4">
      <x v="45"/>
    </i>
    <i r="1" i="4">
      <x v="46"/>
    </i>
    <i r="1" i="4">
      <x v="47"/>
    </i>
    <i r="1" i="4">
      <x v="48"/>
    </i>
    <i r="1" i="4">
      <x v="49"/>
    </i>
    <i r="1" i="4">
      <x v="50"/>
    </i>
    <i r="1" i="4">
      <x v="51"/>
    </i>
    <i r="1" i="4">
      <x v="52"/>
    </i>
    <i r="1" i="4">
      <x v="53"/>
    </i>
    <i r="1" i="4">
      <x v="54"/>
    </i>
    <i r="1" i="4">
      <x v="55"/>
    </i>
    <i r="1" i="4">
      <x v="56"/>
    </i>
    <i r="1" i="4">
      <x v="57"/>
    </i>
    <i r="1" i="4">
      <x v="58"/>
    </i>
    <i r="1" i="4">
      <x v="59"/>
    </i>
    <i i="5">
      <x v="5"/>
      <x/>
    </i>
    <i r="1" i="5">
      <x v="1"/>
    </i>
    <i r="1" i="5">
      <x v="2"/>
    </i>
    <i r="1" i="5">
      <x v="3"/>
    </i>
    <i r="1" i="5">
      <x v="4"/>
    </i>
    <i r="1" i="5">
      <x v="5"/>
    </i>
    <i r="1" i="5">
      <x v="6"/>
    </i>
    <i r="1" i="5">
      <x v="7"/>
    </i>
    <i r="1" i="5">
      <x v="8"/>
    </i>
    <i r="1" i="5">
      <x v="9"/>
    </i>
    <i r="1" i="5">
      <x v="10"/>
    </i>
    <i r="1" i="5">
      <x v="11"/>
    </i>
    <i r="1" i="5">
      <x v="12"/>
    </i>
    <i r="1" i="5">
      <x v="13"/>
    </i>
    <i r="1" i="5">
      <x v="14"/>
    </i>
    <i r="1" i="5">
      <x v="15"/>
    </i>
    <i r="1" i="5">
      <x v="16"/>
    </i>
    <i r="1" i="5">
      <x v="17"/>
    </i>
    <i r="1" i="5">
      <x v="18"/>
    </i>
    <i r="1" i="5">
      <x v="19"/>
    </i>
    <i r="1" i="5">
      <x v="20"/>
    </i>
    <i r="1" i="5">
      <x v="21"/>
    </i>
    <i r="1" i="5">
      <x v="22"/>
    </i>
    <i r="1" i="5">
      <x v="23"/>
    </i>
    <i r="1" i="5">
      <x v="24"/>
    </i>
    <i r="1" i="5">
      <x v="25"/>
    </i>
    <i r="1" i="5">
      <x v="26"/>
    </i>
    <i r="1" i="5">
      <x v="27"/>
    </i>
    <i r="1" i="5">
      <x v="28"/>
    </i>
    <i r="1" i="5">
      <x v="29"/>
    </i>
    <i r="1" i="5">
      <x v="30"/>
    </i>
    <i r="1" i="5">
      <x v="31"/>
    </i>
    <i r="1" i="5">
      <x v="32"/>
    </i>
    <i r="1" i="5">
      <x v="33"/>
    </i>
    <i r="1" i="5">
      <x v="34"/>
    </i>
    <i r="1" i="5">
      <x v="35"/>
    </i>
    <i r="1" i="5">
      <x v="36"/>
    </i>
    <i r="1" i="5">
      <x v="37"/>
    </i>
    <i r="1" i="5">
      <x v="38"/>
    </i>
    <i r="1" i="5">
      <x v="39"/>
    </i>
    <i r="1" i="5">
      <x v="40"/>
    </i>
    <i r="1" i="5">
      <x v="41"/>
    </i>
    <i r="1" i="5">
      <x v="42"/>
    </i>
    <i r="1" i="5">
      <x v="43"/>
    </i>
    <i r="1" i="5">
      <x v="44"/>
    </i>
    <i r="1" i="5">
      <x v="45"/>
    </i>
    <i r="1" i="5">
      <x v="46"/>
    </i>
    <i r="1" i="5">
      <x v="47"/>
    </i>
    <i r="1" i="5">
      <x v="48"/>
    </i>
    <i r="1" i="5">
      <x v="49"/>
    </i>
    <i r="1" i="5">
      <x v="50"/>
    </i>
    <i r="1" i="5">
      <x v="51"/>
    </i>
    <i r="1" i="5">
      <x v="52"/>
    </i>
    <i r="1" i="5">
      <x v="53"/>
    </i>
    <i r="1" i="5">
      <x v="54"/>
    </i>
    <i r="1" i="5">
      <x v="55"/>
    </i>
    <i r="1" i="5">
      <x v="56"/>
    </i>
    <i r="1" i="5">
      <x v="57"/>
    </i>
    <i r="1" i="5">
      <x v="58"/>
    </i>
    <i r="1" i="5">
      <x v="59"/>
    </i>
    <i i="6">
      <x v="6"/>
      <x/>
    </i>
    <i r="1" i="6">
      <x v="1"/>
    </i>
    <i r="1" i="6">
      <x v="2"/>
    </i>
    <i r="1" i="6">
      <x v="3"/>
    </i>
    <i r="1" i="6">
      <x v="4"/>
    </i>
    <i r="1" i="6">
      <x v="5"/>
    </i>
    <i r="1" i="6">
      <x v="6"/>
    </i>
    <i r="1" i="6">
      <x v="7"/>
    </i>
    <i r="1" i="6">
      <x v="8"/>
    </i>
    <i r="1" i="6">
      <x v="9"/>
    </i>
    <i r="1" i="6">
      <x v="10"/>
    </i>
    <i r="1" i="6">
      <x v="11"/>
    </i>
    <i r="1" i="6">
      <x v="12"/>
    </i>
    <i r="1" i="6">
      <x v="13"/>
    </i>
    <i r="1" i="6">
      <x v="14"/>
    </i>
    <i r="1" i="6">
      <x v="15"/>
    </i>
    <i r="1" i="6">
      <x v="16"/>
    </i>
    <i r="1" i="6">
      <x v="17"/>
    </i>
    <i r="1" i="6">
      <x v="18"/>
    </i>
    <i r="1" i="6">
      <x v="19"/>
    </i>
    <i r="1" i="6">
      <x v="20"/>
    </i>
    <i r="1" i="6">
      <x v="21"/>
    </i>
    <i r="1" i="6">
      <x v="22"/>
    </i>
    <i r="1" i="6">
      <x v="23"/>
    </i>
    <i r="1" i="6">
      <x v="24"/>
    </i>
    <i r="1" i="6">
      <x v="25"/>
    </i>
    <i r="1" i="6">
      <x v="26"/>
    </i>
    <i r="1" i="6">
      <x v="27"/>
    </i>
    <i r="1" i="6">
      <x v="28"/>
    </i>
    <i r="1" i="6">
      <x v="29"/>
    </i>
    <i r="1" i="6">
      <x v="30"/>
    </i>
    <i r="1" i="6">
      <x v="31"/>
    </i>
    <i r="1" i="6">
      <x v="32"/>
    </i>
    <i r="1" i="6">
      <x v="33"/>
    </i>
    <i r="1" i="6">
      <x v="34"/>
    </i>
    <i r="1" i="6">
      <x v="35"/>
    </i>
    <i r="1" i="6">
      <x v="36"/>
    </i>
    <i r="1" i="6">
      <x v="37"/>
    </i>
    <i r="1" i="6">
      <x v="38"/>
    </i>
    <i r="1" i="6">
      <x v="39"/>
    </i>
    <i r="1" i="6">
      <x v="40"/>
    </i>
    <i r="1" i="6">
      <x v="41"/>
    </i>
    <i r="1" i="6">
      <x v="42"/>
    </i>
    <i r="1" i="6">
      <x v="43"/>
    </i>
    <i r="1" i="6">
      <x v="44"/>
    </i>
    <i r="1" i="6">
      <x v="45"/>
    </i>
    <i r="1" i="6">
      <x v="46"/>
    </i>
    <i r="1" i="6">
      <x v="47"/>
    </i>
    <i r="1" i="6">
      <x v="48"/>
    </i>
    <i r="1" i="6">
      <x v="49"/>
    </i>
    <i r="1" i="6">
      <x v="50"/>
    </i>
    <i r="1" i="6">
      <x v="51"/>
    </i>
    <i r="1" i="6">
      <x v="52"/>
    </i>
    <i r="1" i="6">
      <x v="53"/>
    </i>
    <i r="1" i="6">
      <x v="54"/>
    </i>
    <i r="1" i="6">
      <x v="55"/>
    </i>
    <i r="1" i="6">
      <x v="56"/>
    </i>
    <i r="1" i="6">
      <x v="57"/>
    </i>
    <i r="1" i="6">
      <x v="58"/>
    </i>
    <i r="1" i="6">
      <x v="59"/>
    </i>
  </rowItems>
  <colItems count="1">
    <i/>
  </colItems>
  <dataFields count="7">
    <dataField name="Sum of ALBANY" fld="4" baseField="0" baseItem="0"/>
    <dataField name="Sum of CARBON" fld="5" baseField="0" baseItem="0"/>
    <dataField name="Sum of DAGGETT" fld="6" baseField="0" baseItem="0"/>
    <dataField name="Sum of LINCOLN" fld="7" baseField="0" baseItem="0"/>
    <dataField name="Sum of SUMMIT" fld="8" baseField="0" baseItem="0"/>
    <dataField name="Sum of Sweetwater" fld="10" baseField="0" baseItem="0"/>
    <dataField name="Sum of UINTA" fld="11"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www.epa.gov/ttn/atw/area/fr18ja08.pdf" TargetMode="Externa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32"/>
  <sheetViews>
    <sheetView tabSelected="1" zoomScale="85" zoomScaleNormal="85" workbookViewId="0"/>
  </sheetViews>
  <sheetFormatPr defaultColWidth="9.140625" defaultRowHeight="12.75" x14ac:dyDescent="0.2"/>
  <cols>
    <col min="1" max="1" width="27.5703125" style="62" customWidth="1"/>
    <col min="2" max="2" width="81.85546875" style="62" customWidth="1"/>
    <col min="3" max="16384" width="9.140625" style="62"/>
  </cols>
  <sheetData>
    <row r="1" spans="1:5" x14ac:dyDescent="0.2">
      <c r="A1" s="417"/>
    </row>
    <row r="4" spans="1:5" x14ac:dyDescent="0.2">
      <c r="A4" s="418"/>
    </row>
    <row r="5" spans="1:5" x14ac:dyDescent="0.2">
      <c r="A5" s="189"/>
      <c r="B5" s="189"/>
      <c r="D5" s="419"/>
      <c r="E5" s="419"/>
    </row>
    <row r="6" spans="1:5" x14ac:dyDescent="0.2">
      <c r="A6" s="123"/>
      <c r="B6" s="374"/>
      <c r="D6" s="420"/>
    </row>
    <row r="7" spans="1:5" x14ac:dyDescent="0.2">
      <c r="A7" s="123"/>
      <c r="B7" s="374"/>
      <c r="D7" s="420"/>
    </row>
    <row r="8" spans="1:5" x14ac:dyDescent="0.2">
      <c r="A8" s="123"/>
      <c r="D8" s="421"/>
    </row>
    <row r="9" spans="1:5" x14ac:dyDescent="0.2">
      <c r="A9" s="123"/>
      <c r="D9" s="422"/>
    </row>
    <row r="10" spans="1:5" x14ac:dyDescent="0.2">
      <c r="A10" s="123"/>
    </row>
    <row r="11" spans="1:5" x14ac:dyDescent="0.2">
      <c r="A11" s="123"/>
    </row>
    <row r="12" spans="1:5" x14ac:dyDescent="0.2">
      <c r="A12" s="123"/>
    </row>
    <row r="13" spans="1:5" x14ac:dyDescent="0.2">
      <c r="A13" s="123"/>
    </row>
    <row r="14" spans="1:5" x14ac:dyDescent="0.2">
      <c r="A14" s="123"/>
    </row>
    <row r="15" spans="1:5" x14ac:dyDescent="0.2">
      <c r="A15" s="123"/>
    </row>
    <row r="16" spans="1:5" x14ac:dyDescent="0.2">
      <c r="A16" s="123"/>
    </row>
    <row r="18" spans="1:2" x14ac:dyDescent="0.2">
      <c r="A18" s="123"/>
    </row>
    <row r="21" spans="1:2" x14ac:dyDescent="0.2">
      <c r="A21" s="418"/>
    </row>
    <row r="22" spans="1:2" x14ac:dyDescent="0.2">
      <c r="A22" s="189"/>
      <c r="B22" s="189"/>
    </row>
    <row r="23" spans="1:2" x14ac:dyDescent="0.2">
      <c r="B23" s="423"/>
    </row>
    <row r="32" spans="1:2" x14ac:dyDescent="0.2">
      <c r="A32" s="58" t="s">
        <v>1654</v>
      </c>
    </row>
  </sheetData>
  <phoneticPr fontId="5"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U2504"/>
  <sheetViews>
    <sheetView zoomScale="70" zoomScaleNormal="70" workbookViewId="0">
      <pane ySplit="5" topLeftCell="A6" activePane="bottomLeft" state="frozen"/>
      <selection pane="bottomLeft" activeCell="A6" sqref="A6"/>
    </sheetView>
  </sheetViews>
  <sheetFormatPr defaultRowHeight="12.75" x14ac:dyDescent="0.2"/>
  <cols>
    <col min="1" max="1" width="21.28515625" customWidth="1"/>
    <col min="2" max="2" width="7.140625" bestFit="1" customWidth="1"/>
    <col min="3" max="3" width="12.7109375" style="63" customWidth="1"/>
    <col min="4" max="4" width="13.5703125" style="219" customWidth="1"/>
    <col min="5" max="5" width="29.140625" customWidth="1"/>
    <col min="6" max="10" width="13" style="135" customWidth="1"/>
    <col min="16" max="21" width="9.140625" style="62"/>
  </cols>
  <sheetData>
    <row r="1" spans="1:21" x14ac:dyDescent="0.2">
      <c r="A1" s="29" t="s">
        <v>485</v>
      </c>
      <c r="F1" s="339"/>
      <c r="G1" s="339"/>
      <c r="H1" s="339"/>
      <c r="I1" s="339"/>
      <c r="J1" s="339"/>
      <c r="K1" s="76"/>
    </row>
    <row r="2" spans="1:21" x14ac:dyDescent="0.2">
      <c r="A2" s="58"/>
      <c r="F2" s="340"/>
      <c r="G2" s="340"/>
      <c r="H2" s="340"/>
      <c r="I2" s="340"/>
      <c r="J2" s="340"/>
      <c r="K2" s="66"/>
    </row>
    <row r="3" spans="1:21" x14ac:dyDescent="0.2">
      <c r="F3" s="341"/>
      <c r="G3" s="341"/>
      <c r="H3" s="341"/>
      <c r="I3" s="341"/>
      <c r="J3" s="341"/>
      <c r="K3" s="69"/>
    </row>
    <row r="4" spans="1:21" x14ac:dyDescent="0.2">
      <c r="K4" s="197"/>
    </row>
    <row r="5" spans="1:21" x14ac:dyDescent="0.2">
      <c r="A5" s="5" t="s">
        <v>77</v>
      </c>
      <c r="B5" s="5" t="s">
        <v>3</v>
      </c>
      <c r="C5" s="64" t="s">
        <v>2</v>
      </c>
      <c r="D5" s="203" t="s">
        <v>0</v>
      </c>
      <c r="E5" s="5" t="s">
        <v>1</v>
      </c>
      <c r="F5" s="221" t="s">
        <v>69</v>
      </c>
      <c r="G5" s="221" t="s">
        <v>70</v>
      </c>
      <c r="H5" s="221" t="s">
        <v>71</v>
      </c>
      <c r="I5" s="221" t="s">
        <v>72</v>
      </c>
      <c r="J5" s="221" t="s">
        <v>558</v>
      </c>
      <c r="K5" s="5" t="s">
        <v>1665</v>
      </c>
    </row>
    <row r="6" spans="1:21" s="5" customFormat="1" x14ac:dyDescent="0.2">
      <c r="A6" s="75" t="str">
        <f>'Permitted Sources'!A6</f>
        <v>WYDEQ Permitted Sources</v>
      </c>
      <c r="B6" s="75">
        <f>'Permitted Sources'!C6</f>
        <v>56023</v>
      </c>
      <c r="C6" s="75">
        <f>'Permitted Sources'!C6</f>
        <v>56023</v>
      </c>
      <c r="D6" s="75">
        <f>'Permitted Sources'!F6</f>
        <v>20200202</v>
      </c>
      <c r="E6" s="75" t="str">
        <f>'Permitted Sources'!I6</f>
        <v>Compressor Engines</v>
      </c>
      <c r="F6" s="386">
        <f>'Permitted Sources'!O6</f>
        <v>0</v>
      </c>
      <c r="G6" s="386">
        <f>'Permitted Sources'!P6</f>
        <v>0</v>
      </c>
      <c r="H6" s="386">
        <f>'Permitted Sources'!Q6</f>
        <v>0</v>
      </c>
      <c r="I6" s="386">
        <f>'Permitted Sources'!R6</f>
        <v>0</v>
      </c>
      <c r="J6" s="386">
        <f>'Permitted Sources'!S6</f>
        <v>0</v>
      </c>
      <c r="K6" s="63" t="str">
        <f>IF(E6="Unpermitted Fugitives","Fugitives",IF(E6="Natural Gas Processing Facilities, Pump Seals","Fugitives",IF(E6="Natural Gas Production, All Equipt Leak Fugitives","Fugitives",IF(E6="External Combustion Boilers","Heaters",IF(E6="Permitted Tank Losses","Condensate tank ",IF(E6="Permitted Fugitives","Fugitives",IF(E6="Process Heaters","Heaters",E6)))))))</f>
        <v>Compressor Engines</v>
      </c>
      <c r="M6" s="135"/>
      <c r="N6" s="135"/>
      <c r="O6" s="135"/>
      <c r="P6" s="178"/>
      <c r="Q6" s="178"/>
      <c r="R6" s="178"/>
      <c r="S6" s="178"/>
      <c r="T6" s="178"/>
      <c r="U6" s="190"/>
    </row>
    <row r="7" spans="1:21" s="5" customFormat="1" x14ac:dyDescent="0.2">
      <c r="A7" s="75" t="str">
        <f>'Permitted Sources'!A7</f>
        <v>WYDEQ Permitted Sources</v>
      </c>
      <c r="B7" s="75">
        <f>'Permitted Sources'!C7</f>
        <v>56023</v>
      </c>
      <c r="C7" s="75">
        <f>'Permitted Sources'!C7</f>
        <v>56023</v>
      </c>
      <c r="D7" s="75">
        <f>'Permitted Sources'!F7</f>
        <v>20200202</v>
      </c>
      <c r="E7" s="75" t="str">
        <f>'Permitted Sources'!I7</f>
        <v>Compressor Engines</v>
      </c>
      <c r="F7" s="386">
        <f>'Permitted Sources'!O7</f>
        <v>0</v>
      </c>
      <c r="G7" s="386">
        <f>'Permitted Sources'!P7</f>
        <v>0</v>
      </c>
      <c r="H7" s="386">
        <f>'Permitted Sources'!Q7</f>
        <v>0</v>
      </c>
      <c r="I7" s="386">
        <f>'Permitted Sources'!R7</f>
        <v>0</v>
      </c>
      <c r="J7" s="386">
        <f>'Permitted Sources'!S7</f>
        <v>0</v>
      </c>
      <c r="K7" s="63" t="str">
        <f t="shared" ref="K7:K70" si="0">IF(E7="Unpermitted Fugitives","Fugitives",IF(E7="Natural Gas Processing Facilities, Pump Seals","Fugitives",IF(E7="Natural Gas Production, All Equipt Leak Fugitives","Fugitives",IF(E7="External Combustion Boilers","Heaters",IF(E7="Permitted Tank Losses","Condensate tank ",IF(E7="Permitted Fugitives","Fugitives",IF(E7="Process Heaters","Heaters",E7)))))))</f>
        <v>Compressor Engines</v>
      </c>
      <c r="L7" s="135"/>
      <c r="M7" s="135"/>
      <c r="N7" s="135"/>
      <c r="O7" s="135"/>
      <c r="P7" s="178"/>
      <c r="Q7" s="178"/>
      <c r="R7" s="178"/>
      <c r="S7" s="178"/>
      <c r="T7" s="178"/>
      <c r="U7" s="190"/>
    </row>
    <row r="8" spans="1:21" s="5" customFormat="1" x14ac:dyDescent="0.2">
      <c r="A8" s="75" t="str">
        <f>'Permitted Sources'!A8</f>
        <v>WYDEQ Permitted Sources</v>
      </c>
      <c r="B8" s="75">
        <f>'Permitted Sources'!C8</f>
        <v>56023</v>
      </c>
      <c r="C8" s="75">
        <f>'Permitted Sources'!C8</f>
        <v>56023</v>
      </c>
      <c r="D8" s="75">
        <f>'Permitted Sources'!F8</f>
        <v>20200202</v>
      </c>
      <c r="E8" s="75" t="str">
        <f>'Permitted Sources'!I8</f>
        <v>Compressor Engines</v>
      </c>
      <c r="F8" s="386">
        <f>'Permitted Sources'!O8</f>
        <v>0</v>
      </c>
      <c r="G8" s="386">
        <f>'Permitted Sources'!P8</f>
        <v>0</v>
      </c>
      <c r="H8" s="386">
        <f>'Permitted Sources'!Q8</f>
        <v>0</v>
      </c>
      <c r="I8" s="386">
        <f>'Permitted Sources'!R8</f>
        <v>0</v>
      </c>
      <c r="J8" s="386">
        <f>'Permitted Sources'!S8</f>
        <v>0</v>
      </c>
      <c r="K8" s="63" t="str">
        <f t="shared" si="0"/>
        <v>Compressor Engines</v>
      </c>
      <c r="L8" s="135"/>
      <c r="M8" s="135"/>
      <c r="N8" s="135"/>
      <c r="O8" s="135"/>
      <c r="P8" s="178"/>
      <c r="Q8" s="178"/>
      <c r="R8" s="178"/>
      <c r="S8" s="178"/>
      <c r="T8" s="178"/>
      <c r="U8" s="190"/>
    </row>
    <row r="9" spans="1:21" s="5" customFormat="1" x14ac:dyDescent="0.2">
      <c r="A9" s="75" t="str">
        <f>'Permitted Sources'!A9</f>
        <v>WYDEQ Permitted Sources</v>
      </c>
      <c r="B9" s="75">
        <f>'Permitted Sources'!C9</f>
        <v>56023</v>
      </c>
      <c r="C9" s="75">
        <f>'Permitted Sources'!C9</f>
        <v>56023</v>
      </c>
      <c r="D9" s="75">
        <f>'Permitted Sources'!F9</f>
        <v>20200202</v>
      </c>
      <c r="E9" s="75" t="str">
        <f>'Permitted Sources'!I9</f>
        <v>Compressor Engines</v>
      </c>
      <c r="F9" s="386">
        <f>'Permitted Sources'!O9</f>
        <v>0</v>
      </c>
      <c r="G9" s="386">
        <f>'Permitted Sources'!P9</f>
        <v>0</v>
      </c>
      <c r="H9" s="386">
        <f>'Permitted Sources'!Q9</f>
        <v>0</v>
      </c>
      <c r="I9" s="386">
        <f>'Permitted Sources'!R9</f>
        <v>0</v>
      </c>
      <c r="J9" s="386">
        <f>'Permitted Sources'!S9</f>
        <v>0</v>
      </c>
      <c r="K9" s="63" t="str">
        <f t="shared" si="0"/>
        <v>Compressor Engines</v>
      </c>
      <c r="L9" s="135"/>
      <c r="M9" s="135"/>
      <c r="N9" s="135"/>
      <c r="O9" s="135"/>
      <c r="P9" s="178"/>
      <c r="Q9" s="178"/>
      <c r="R9" s="178"/>
      <c r="S9" s="178"/>
      <c r="T9" s="178"/>
      <c r="U9" s="190"/>
    </row>
    <row r="10" spans="1:21" s="5" customFormat="1" x14ac:dyDescent="0.2">
      <c r="A10" s="75" t="str">
        <f>'Permitted Sources'!A10</f>
        <v>WYDEQ Permitted Sources</v>
      </c>
      <c r="B10" s="75">
        <f>'Permitted Sources'!C10</f>
        <v>56023</v>
      </c>
      <c r="C10" s="75">
        <f>'Permitted Sources'!C10</f>
        <v>56023</v>
      </c>
      <c r="D10" s="75">
        <f>'Permitted Sources'!F10</f>
        <v>20200253</v>
      </c>
      <c r="E10" s="75" t="str">
        <f>'Permitted Sources'!I10</f>
        <v>Compressor Engines</v>
      </c>
      <c r="F10" s="386">
        <f>'Permitted Sources'!O10</f>
        <v>7.125206349473566</v>
      </c>
      <c r="G10" s="386">
        <f>'Permitted Sources'!P10</f>
        <v>5.2081504947423508E-2</v>
      </c>
      <c r="H10" s="386">
        <f>'Permitted Sources'!Q10</f>
        <v>0.99639244300303542</v>
      </c>
      <c r="I10" s="386">
        <f>'Permitted Sources'!R10</f>
        <v>0</v>
      </c>
      <c r="J10" s="386">
        <f>'Permitted Sources'!S10</f>
        <v>3.5352880532170623E-2</v>
      </c>
      <c r="K10" s="63" t="str">
        <f t="shared" si="0"/>
        <v>Compressor Engines</v>
      </c>
      <c r="L10" s="135"/>
      <c r="M10" s="135"/>
      <c r="N10" s="135"/>
      <c r="O10" s="135"/>
      <c r="P10" s="178"/>
      <c r="Q10" s="178"/>
      <c r="R10" s="178"/>
      <c r="S10" s="178"/>
      <c r="T10" s="178"/>
      <c r="U10" s="190"/>
    </row>
    <row r="11" spans="1:21" s="5" customFormat="1" x14ac:dyDescent="0.2">
      <c r="A11" s="75" t="str">
        <f>'Permitted Sources'!A11</f>
        <v>WYDEQ Permitted Sources</v>
      </c>
      <c r="B11" s="75">
        <f>'Permitted Sources'!C11</f>
        <v>56023</v>
      </c>
      <c r="C11" s="75">
        <f>'Permitted Sources'!C11</f>
        <v>56023</v>
      </c>
      <c r="D11" s="75">
        <f>'Permitted Sources'!F11</f>
        <v>20200253</v>
      </c>
      <c r="E11" s="75" t="str">
        <f>'Permitted Sources'!I11</f>
        <v>Compressor Engines</v>
      </c>
      <c r="F11" s="386">
        <f>'Permitted Sources'!O11</f>
        <v>13.359761905262935</v>
      </c>
      <c r="G11" s="386">
        <f>'Permitted Sources'!P11</f>
        <v>1.4053739430257136E-2</v>
      </c>
      <c r="H11" s="386">
        <f>'Permitted Sources'!Q11</f>
        <v>5.4801584365166933</v>
      </c>
      <c r="I11" s="386">
        <f>'Permitted Sources'!R11</f>
        <v>0</v>
      </c>
      <c r="J11" s="386">
        <f>'Permitted Sources'!S11</f>
        <v>9.5396661753476292E-3</v>
      </c>
      <c r="K11" s="63" t="str">
        <f t="shared" si="0"/>
        <v>Compressor Engines</v>
      </c>
      <c r="L11" s="135"/>
      <c r="M11" s="135"/>
      <c r="N11" s="135"/>
      <c r="O11" s="135"/>
      <c r="P11" s="178"/>
      <c r="Q11" s="178"/>
      <c r="R11" s="178"/>
      <c r="S11" s="178"/>
      <c r="T11" s="178"/>
      <c r="U11" s="190"/>
    </row>
    <row r="12" spans="1:21" s="5" customFormat="1" x14ac:dyDescent="0.2">
      <c r="A12" s="75" t="str">
        <f>'Permitted Sources'!A12</f>
        <v>WYDEQ Permitted Sources</v>
      </c>
      <c r="B12" s="75">
        <f>'Permitted Sources'!C12</f>
        <v>56023</v>
      </c>
      <c r="C12" s="75">
        <f>'Permitted Sources'!C12</f>
        <v>56023</v>
      </c>
      <c r="D12" s="75">
        <f>'Permitted Sources'!F12</f>
        <v>20200202</v>
      </c>
      <c r="E12" s="75" t="str">
        <f>'Permitted Sources'!I12</f>
        <v>Compressor Engines</v>
      </c>
      <c r="F12" s="386">
        <f>'Permitted Sources'!O12</f>
        <v>0</v>
      </c>
      <c r="G12" s="386">
        <f>'Permitted Sources'!P12</f>
        <v>0</v>
      </c>
      <c r="H12" s="386">
        <f>'Permitted Sources'!Q12</f>
        <v>0</v>
      </c>
      <c r="I12" s="386">
        <f>'Permitted Sources'!R12</f>
        <v>0</v>
      </c>
      <c r="J12" s="386">
        <f>'Permitted Sources'!S12</f>
        <v>0</v>
      </c>
      <c r="K12" s="63" t="str">
        <f t="shared" si="0"/>
        <v>Compressor Engines</v>
      </c>
      <c r="L12" s="135"/>
      <c r="M12" s="135"/>
      <c r="N12" s="135"/>
      <c r="O12" s="135"/>
      <c r="P12" s="178"/>
      <c r="Q12" s="178"/>
      <c r="R12" s="178"/>
      <c r="S12" s="178"/>
      <c r="T12" s="178"/>
      <c r="U12" s="190"/>
    </row>
    <row r="13" spans="1:21" s="198" customFormat="1" x14ac:dyDescent="0.2">
      <c r="A13" s="75" t="str">
        <f>'Permitted Sources'!A13</f>
        <v>WYDEQ Permitted Sources</v>
      </c>
      <c r="B13" s="75">
        <f>'Permitted Sources'!C13</f>
        <v>56037</v>
      </c>
      <c r="C13" s="75">
        <f>'Permitted Sources'!C13</f>
        <v>56037</v>
      </c>
      <c r="D13" s="75">
        <f>'Permitted Sources'!F13</f>
        <v>20200202</v>
      </c>
      <c r="E13" s="75" t="str">
        <f>'Permitted Sources'!I13</f>
        <v>Compressor Engines</v>
      </c>
      <c r="F13" s="386">
        <f>'Permitted Sources'!O13</f>
        <v>0</v>
      </c>
      <c r="G13" s="386">
        <f>'Permitted Sources'!P13</f>
        <v>2.0682225690323479</v>
      </c>
      <c r="H13" s="386">
        <f>'Permitted Sources'!Q13</f>
        <v>0</v>
      </c>
      <c r="I13" s="386">
        <f>'Permitted Sources'!R13</f>
        <v>0</v>
      </c>
      <c r="J13" s="386">
        <f>'Permitted Sources'!S13</f>
        <v>0</v>
      </c>
      <c r="K13" s="63" t="str">
        <f t="shared" si="0"/>
        <v>Compressor Engines</v>
      </c>
      <c r="L13" s="135"/>
      <c r="M13" s="135"/>
      <c r="N13" s="135"/>
      <c r="O13" s="135"/>
      <c r="P13" s="62"/>
      <c r="Q13" s="62"/>
      <c r="R13" s="62"/>
      <c r="S13" s="62"/>
      <c r="T13" s="62"/>
      <c r="U13" s="62"/>
    </row>
    <row r="14" spans="1:21" s="198" customFormat="1" x14ac:dyDescent="0.2">
      <c r="A14" s="75" t="str">
        <f>'Permitted Sources'!A14</f>
        <v>WYDEQ Permitted Sources</v>
      </c>
      <c r="B14" s="75">
        <f>'Permitted Sources'!C14</f>
        <v>56037</v>
      </c>
      <c r="C14" s="75">
        <f>'Permitted Sources'!C14</f>
        <v>56037</v>
      </c>
      <c r="D14" s="75">
        <f>'Permitted Sources'!F14</f>
        <v>20200202</v>
      </c>
      <c r="E14" s="75" t="str">
        <f>'Permitted Sources'!I14</f>
        <v>Compressor Engines</v>
      </c>
      <c r="F14" s="386">
        <f>'Permitted Sources'!O14</f>
        <v>0</v>
      </c>
      <c r="G14" s="386">
        <f>'Permitted Sources'!P14</f>
        <v>0</v>
      </c>
      <c r="H14" s="386">
        <f>'Permitted Sources'!Q14</f>
        <v>0</v>
      </c>
      <c r="I14" s="386">
        <f>'Permitted Sources'!R14</f>
        <v>0</v>
      </c>
      <c r="J14" s="386">
        <f>'Permitted Sources'!S14</f>
        <v>0</v>
      </c>
      <c r="K14" s="63" t="str">
        <f t="shared" si="0"/>
        <v>Compressor Engines</v>
      </c>
      <c r="L14" s="135"/>
      <c r="M14" s="135"/>
      <c r="N14" s="135"/>
      <c r="O14" s="135"/>
      <c r="P14" s="62"/>
      <c r="Q14" s="62"/>
      <c r="R14" s="62"/>
      <c r="S14" s="62"/>
      <c r="T14" s="62"/>
      <c r="U14" s="62"/>
    </row>
    <row r="15" spans="1:21" s="198" customFormat="1" x14ac:dyDescent="0.2">
      <c r="A15" s="75" t="str">
        <f>'Permitted Sources'!A15</f>
        <v>WYDEQ Permitted Sources</v>
      </c>
      <c r="B15" s="75">
        <f>'Permitted Sources'!C15</f>
        <v>56037</v>
      </c>
      <c r="C15" s="75">
        <f>'Permitted Sources'!C15</f>
        <v>56037</v>
      </c>
      <c r="D15" s="75">
        <f>'Permitted Sources'!F15</f>
        <v>20200254</v>
      </c>
      <c r="E15" s="75" t="str">
        <f>'Permitted Sources'!I15</f>
        <v>Compressor Engines</v>
      </c>
      <c r="F15" s="386">
        <f>'Permitted Sources'!O15</f>
        <v>17.813015873683913</v>
      </c>
      <c r="G15" s="386">
        <f>'Permitted Sources'!P15</f>
        <v>3.974482414230986</v>
      </c>
      <c r="H15" s="386">
        <f>'Permitted Sources'!Q15</f>
        <v>6.4765508795197304</v>
      </c>
      <c r="I15" s="386">
        <f>'Permitted Sources'!R15</f>
        <v>0</v>
      </c>
      <c r="J15" s="386">
        <f>'Permitted Sources'!S15</f>
        <v>0.34821335779657564</v>
      </c>
      <c r="K15" s="63" t="str">
        <f t="shared" si="0"/>
        <v>Compressor Engines</v>
      </c>
      <c r="L15" s="135"/>
      <c r="M15" s="135"/>
      <c r="N15" s="135"/>
      <c r="O15" s="135"/>
      <c r="P15" s="62"/>
      <c r="Q15" s="62"/>
      <c r="R15" s="62"/>
      <c r="S15" s="62"/>
      <c r="T15" s="62"/>
      <c r="U15" s="62"/>
    </row>
    <row r="16" spans="1:21" s="198" customFormat="1" x14ac:dyDescent="0.2">
      <c r="A16" s="75" t="str">
        <f>'Permitted Sources'!A16</f>
        <v>WYDEQ Permitted Sources</v>
      </c>
      <c r="B16" s="75">
        <f>'Permitted Sources'!C16</f>
        <v>56037</v>
      </c>
      <c r="C16" s="75">
        <f>'Permitted Sources'!C16</f>
        <v>56037</v>
      </c>
      <c r="D16" s="75">
        <f>'Permitted Sources'!F16</f>
        <v>20200202</v>
      </c>
      <c r="E16" s="75" t="str">
        <f>'Permitted Sources'!I16</f>
        <v>Compressor Engines</v>
      </c>
      <c r="F16" s="386">
        <f>'Permitted Sources'!O16</f>
        <v>5.343904762105173</v>
      </c>
      <c r="G16" s="386">
        <f>'Permitted Sources'!P16</f>
        <v>0</v>
      </c>
      <c r="H16" s="386">
        <f>'Permitted Sources'!Q16</f>
        <v>5.978354658018211</v>
      </c>
      <c r="I16" s="386">
        <f>'Permitted Sources'!R16</f>
        <v>0</v>
      </c>
      <c r="J16" s="386">
        <f>'Permitted Sources'!S16</f>
        <v>0</v>
      </c>
      <c r="K16" s="63" t="str">
        <f t="shared" si="0"/>
        <v>Compressor Engines</v>
      </c>
      <c r="L16" s="135"/>
      <c r="M16" s="135"/>
      <c r="N16" s="135"/>
      <c r="O16" s="135"/>
      <c r="P16" s="62"/>
      <c r="Q16" s="62"/>
      <c r="R16" s="62"/>
      <c r="S16" s="62"/>
      <c r="T16" s="62"/>
      <c r="U16" s="62"/>
    </row>
    <row r="17" spans="1:21" s="198" customFormat="1" x14ac:dyDescent="0.2">
      <c r="A17" s="75" t="str">
        <f>'Permitted Sources'!A17</f>
        <v>WYDEQ Permitted Sources</v>
      </c>
      <c r="B17" s="75">
        <f>'Permitted Sources'!C17</f>
        <v>56037</v>
      </c>
      <c r="C17" s="75">
        <f>'Permitted Sources'!C17</f>
        <v>56037</v>
      </c>
      <c r="D17" s="75">
        <f>'Permitted Sources'!F17</f>
        <v>20200202</v>
      </c>
      <c r="E17" s="75" t="str">
        <f>'Permitted Sources'!I17</f>
        <v>Compressor Engines</v>
      </c>
      <c r="F17" s="386">
        <f>'Permitted Sources'!O17</f>
        <v>0</v>
      </c>
      <c r="G17" s="386">
        <f>'Permitted Sources'!P17</f>
        <v>0</v>
      </c>
      <c r="H17" s="386">
        <f>'Permitted Sources'!Q17</f>
        <v>0</v>
      </c>
      <c r="I17" s="386">
        <f>'Permitted Sources'!R17</f>
        <v>0</v>
      </c>
      <c r="J17" s="386">
        <f>'Permitted Sources'!S17</f>
        <v>0</v>
      </c>
      <c r="K17" s="63" t="str">
        <f t="shared" si="0"/>
        <v>Compressor Engines</v>
      </c>
      <c r="L17" s="135"/>
      <c r="M17" s="135"/>
      <c r="N17" s="135"/>
      <c r="O17" s="135"/>
      <c r="P17" s="62"/>
      <c r="Q17" s="62"/>
      <c r="R17" s="62"/>
      <c r="S17" s="62"/>
      <c r="T17" s="62"/>
      <c r="U17" s="62"/>
    </row>
    <row r="18" spans="1:21" s="198" customFormat="1" x14ac:dyDescent="0.2">
      <c r="A18" s="75" t="str">
        <f>'Permitted Sources'!A18</f>
        <v>WYDEQ Permitted Sources</v>
      </c>
      <c r="B18" s="75">
        <f>'Permitted Sources'!C18</f>
        <v>56037</v>
      </c>
      <c r="C18" s="75">
        <f>'Permitted Sources'!C18</f>
        <v>56037</v>
      </c>
      <c r="D18" s="75">
        <f>'Permitted Sources'!F18</f>
        <v>20200202</v>
      </c>
      <c r="E18" s="75" t="str">
        <f>'Permitted Sources'!I18</f>
        <v>Compressor Engines</v>
      </c>
      <c r="F18" s="386">
        <f>'Permitted Sources'!O18</f>
        <v>0</v>
      </c>
      <c r="G18" s="386">
        <f>'Permitted Sources'!P18</f>
        <v>0</v>
      </c>
      <c r="H18" s="386">
        <f>'Permitted Sources'!Q18</f>
        <v>0</v>
      </c>
      <c r="I18" s="386">
        <f>'Permitted Sources'!R18</f>
        <v>0</v>
      </c>
      <c r="J18" s="386">
        <f>'Permitted Sources'!S18</f>
        <v>0</v>
      </c>
      <c r="K18" s="63" t="str">
        <f t="shared" si="0"/>
        <v>Compressor Engines</v>
      </c>
      <c r="L18" s="135"/>
      <c r="M18" s="135"/>
      <c r="N18" s="135"/>
      <c r="O18" s="135"/>
      <c r="P18" s="62"/>
      <c r="Q18" s="62"/>
      <c r="R18" s="62"/>
      <c r="S18" s="62"/>
      <c r="T18" s="62"/>
      <c r="U18" s="62"/>
    </row>
    <row r="19" spans="1:21" s="198" customFormat="1" x14ac:dyDescent="0.2">
      <c r="A19" s="75" t="str">
        <f>'Permitted Sources'!A19</f>
        <v>WYDEQ Permitted Sources</v>
      </c>
      <c r="B19" s="75">
        <f>'Permitted Sources'!C19</f>
        <v>56037</v>
      </c>
      <c r="C19" s="75">
        <f>'Permitted Sources'!C19</f>
        <v>56037</v>
      </c>
      <c r="D19" s="75">
        <f>'Permitted Sources'!F19</f>
        <v>20200202</v>
      </c>
      <c r="E19" s="75" t="str">
        <f>'Permitted Sources'!I19</f>
        <v>Compressor Engines</v>
      </c>
      <c r="F19" s="386">
        <f>'Permitted Sources'!O19</f>
        <v>0</v>
      </c>
      <c r="G19" s="386">
        <f>'Permitted Sources'!P19</f>
        <v>0</v>
      </c>
      <c r="H19" s="386">
        <f>'Permitted Sources'!Q19</f>
        <v>9.9639244300303531</v>
      </c>
      <c r="I19" s="386">
        <f>'Permitted Sources'!R19</f>
        <v>0</v>
      </c>
      <c r="J19" s="386">
        <f>'Permitted Sources'!S19</f>
        <v>0</v>
      </c>
      <c r="K19" s="63" t="str">
        <f t="shared" si="0"/>
        <v>Compressor Engines</v>
      </c>
      <c r="L19" s="135"/>
      <c r="M19" s="135"/>
      <c r="N19" s="135"/>
      <c r="O19" s="135"/>
      <c r="P19" s="62"/>
      <c r="Q19" s="62"/>
      <c r="R19" s="62"/>
      <c r="S19" s="62"/>
      <c r="T19" s="62"/>
      <c r="U19" s="62"/>
    </row>
    <row r="20" spans="1:21" s="198" customFormat="1" x14ac:dyDescent="0.2">
      <c r="A20" s="75" t="str">
        <f>'Permitted Sources'!A20</f>
        <v>WYDEQ Permitted Sources</v>
      </c>
      <c r="B20" s="75">
        <f>'Permitted Sources'!C20</f>
        <v>56037</v>
      </c>
      <c r="C20" s="75">
        <f>'Permitted Sources'!C20</f>
        <v>56037</v>
      </c>
      <c r="D20" s="75">
        <f>'Permitted Sources'!F20</f>
        <v>20200202</v>
      </c>
      <c r="E20" s="75" t="str">
        <f>'Permitted Sources'!I20</f>
        <v>Compressor Engines</v>
      </c>
      <c r="F20" s="386">
        <f>'Permitted Sources'!O20</f>
        <v>0</v>
      </c>
      <c r="G20" s="386">
        <f>'Permitted Sources'!P20</f>
        <v>0</v>
      </c>
      <c r="H20" s="386">
        <f>'Permitted Sources'!Q20</f>
        <v>65.761901238200323</v>
      </c>
      <c r="I20" s="386">
        <f>'Permitted Sources'!R20</f>
        <v>0</v>
      </c>
      <c r="J20" s="386">
        <f>'Permitted Sources'!S20</f>
        <v>0</v>
      </c>
      <c r="K20" s="63" t="str">
        <f t="shared" si="0"/>
        <v>Compressor Engines</v>
      </c>
      <c r="L20" s="135"/>
      <c r="M20" s="135"/>
      <c r="N20" s="135"/>
      <c r="O20" s="135"/>
      <c r="P20" s="62"/>
      <c r="Q20" s="62"/>
      <c r="R20" s="62"/>
      <c r="S20" s="62"/>
      <c r="T20" s="62"/>
      <c r="U20" s="62"/>
    </row>
    <row r="21" spans="1:21" s="198" customFormat="1" x14ac:dyDescent="0.2">
      <c r="A21" s="75" t="str">
        <f>'Permitted Sources'!A21</f>
        <v>WYDEQ Permitted Sources</v>
      </c>
      <c r="B21" s="75">
        <f>'Permitted Sources'!C21</f>
        <v>56037</v>
      </c>
      <c r="C21" s="75">
        <f>'Permitted Sources'!C21</f>
        <v>56037</v>
      </c>
      <c r="D21" s="75">
        <f>'Permitted Sources'!F21</f>
        <v>20200253</v>
      </c>
      <c r="E21" s="75" t="str">
        <f>'Permitted Sources'!I21</f>
        <v>Compressor Engines</v>
      </c>
      <c r="F21" s="386">
        <f>'Permitted Sources'!O21</f>
        <v>211.08423810315441</v>
      </c>
      <c r="G21" s="386">
        <f>'Permitted Sources'!P21</f>
        <v>1.6170067250342919</v>
      </c>
      <c r="H21" s="386">
        <f>'Permitted Sources'!Q21</f>
        <v>29.891773290091059</v>
      </c>
      <c r="I21" s="386">
        <f>'Permitted Sources'!R21</f>
        <v>0</v>
      </c>
      <c r="J21" s="386">
        <f>'Permitted Sources'!S21</f>
        <v>1.0976227669988214</v>
      </c>
      <c r="K21" s="63" t="str">
        <f t="shared" si="0"/>
        <v>Compressor Engines</v>
      </c>
      <c r="L21" s="135"/>
      <c r="M21" s="135"/>
      <c r="N21" s="135"/>
      <c r="O21" s="135"/>
      <c r="P21" s="62"/>
      <c r="Q21" s="62"/>
      <c r="R21" s="62"/>
      <c r="S21" s="62"/>
      <c r="T21" s="62"/>
      <c r="U21" s="62"/>
    </row>
    <row r="22" spans="1:21" s="198" customFormat="1" x14ac:dyDescent="0.2">
      <c r="A22" s="75" t="str">
        <f>'Permitted Sources'!A22</f>
        <v>WYDEQ Permitted Sources</v>
      </c>
      <c r="B22" s="75">
        <f>'Permitted Sources'!C22</f>
        <v>56037</v>
      </c>
      <c r="C22" s="75">
        <f>'Permitted Sources'!C22</f>
        <v>56037</v>
      </c>
      <c r="D22" s="75">
        <f>'Permitted Sources'!F22</f>
        <v>20200253</v>
      </c>
      <c r="E22" s="75" t="str">
        <f>'Permitted Sources'!I22</f>
        <v>Compressor Engines</v>
      </c>
      <c r="F22" s="386">
        <f>'Permitted Sources'!O22</f>
        <v>35.180706350525732</v>
      </c>
      <c r="G22" s="386">
        <f>'Permitted Sources'!P22</f>
        <v>0.24800716641630247</v>
      </c>
      <c r="H22" s="386">
        <f>'Permitted Sources'!Q22</f>
        <v>32.880950619100162</v>
      </c>
      <c r="I22" s="386">
        <f>'Permitted Sources'!R22</f>
        <v>0</v>
      </c>
      <c r="J22" s="386">
        <f>'Permitted Sources'!S22</f>
        <v>0.16834705015319348</v>
      </c>
      <c r="K22" s="63" t="str">
        <f t="shared" si="0"/>
        <v>Compressor Engines</v>
      </c>
      <c r="L22" s="135"/>
      <c r="M22" s="135"/>
      <c r="N22" s="135"/>
      <c r="O22" s="135"/>
      <c r="P22" s="62"/>
      <c r="Q22" s="62"/>
      <c r="R22" s="62"/>
      <c r="S22" s="62"/>
      <c r="T22" s="62"/>
      <c r="U22" s="62"/>
    </row>
    <row r="23" spans="1:21" s="198" customFormat="1" x14ac:dyDescent="0.2">
      <c r="A23" s="75" t="str">
        <f>'Permitted Sources'!A23</f>
        <v>WYDEQ Permitted Sources</v>
      </c>
      <c r="B23" s="75">
        <f>'Permitted Sources'!C23</f>
        <v>56037</v>
      </c>
      <c r="C23" s="75">
        <f>'Permitted Sources'!C23</f>
        <v>56037</v>
      </c>
      <c r="D23" s="75">
        <f>'Permitted Sources'!F23</f>
        <v>20200253</v>
      </c>
      <c r="E23" s="75" t="str">
        <f>'Permitted Sources'!I23</f>
        <v>Compressor Engines</v>
      </c>
      <c r="F23" s="386">
        <f>'Permitted Sources'!O23</f>
        <v>21.598281746841742</v>
      </c>
      <c r="G23" s="386">
        <f>'Permitted Sources'!P23</f>
        <v>0.21907299700106714</v>
      </c>
      <c r="H23" s="386">
        <f>'Permitted Sources'!Q23</f>
        <v>40.353893941622928</v>
      </c>
      <c r="I23" s="386">
        <f>'Permitted Sources'!R23</f>
        <v>0</v>
      </c>
      <c r="J23" s="386">
        <f>'Permitted Sources'!S23</f>
        <v>0.14870656096865423</v>
      </c>
      <c r="K23" s="63" t="str">
        <f t="shared" si="0"/>
        <v>Compressor Engines</v>
      </c>
      <c r="L23" s="135"/>
      <c r="M23" s="135"/>
      <c r="N23" s="135"/>
      <c r="O23" s="135"/>
      <c r="P23" s="62"/>
      <c r="Q23" s="62"/>
      <c r="R23" s="62"/>
      <c r="S23" s="62"/>
      <c r="T23" s="62"/>
      <c r="U23" s="62"/>
    </row>
    <row r="24" spans="1:21" s="198" customFormat="1" x14ac:dyDescent="0.2">
      <c r="A24" s="75" t="str">
        <f>'Permitted Sources'!A24</f>
        <v>WYDEQ Permitted Sources</v>
      </c>
      <c r="B24" s="75">
        <f>'Permitted Sources'!C24</f>
        <v>56037</v>
      </c>
      <c r="C24" s="75">
        <f>'Permitted Sources'!C24</f>
        <v>56037</v>
      </c>
      <c r="D24" s="75">
        <f>'Permitted Sources'!F24</f>
        <v>20200254</v>
      </c>
      <c r="E24" s="75" t="str">
        <f>'Permitted Sources'!I24</f>
        <v>Compressor Engines</v>
      </c>
      <c r="F24" s="386">
        <f>'Permitted Sources'!O24</f>
        <v>6.6798809526314677</v>
      </c>
      <c r="G24" s="386">
        <f>'Permitted Sources'!P24</f>
        <v>2.2113413764087828</v>
      </c>
      <c r="H24" s="386">
        <f>'Permitted Sources'!Q24</f>
        <v>29.393577068589547</v>
      </c>
      <c r="I24" s="386">
        <f>'Permitted Sources'!R24</f>
        <v>0</v>
      </c>
      <c r="J24" s="386">
        <f>'Permitted Sources'!S24</f>
        <v>0.19374059957006828</v>
      </c>
      <c r="K24" s="63" t="str">
        <f t="shared" si="0"/>
        <v>Compressor Engines</v>
      </c>
      <c r="L24" s="135"/>
      <c r="M24" s="135"/>
      <c r="N24" s="135"/>
      <c r="O24" s="135"/>
      <c r="P24" s="62"/>
      <c r="Q24" s="62"/>
      <c r="R24" s="62"/>
      <c r="S24" s="62"/>
      <c r="T24" s="62"/>
      <c r="U24" s="62"/>
    </row>
    <row r="25" spans="1:21" s="198" customFormat="1" x14ac:dyDescent="0.2">
      <c r="A25" s="75" t="str">
        <f>'Permitted Sources'!A25</f>
        <v>WYDEQ Permitted Sources</v>
      </c>
      <c r="B25" s="75">
        <f>'Permitted Sources'!C25</f>
        <v>56037</v>
      </c>
      <c r="C25" s="75">
        <f>'Permitted Sources'!C25</f>
        <v>56037</v>
      </c>
      <c r="D25" s="75">
        <f>'Permitted Sources'!F25</f>
        <v>20200202</v>
      </c>
      <c r="E25" s="75" t="str">
        <f>'Permitted Sources'!I25</f>
        <v>Compressor Engines</v>
      </c>
      <c r="F25" s="386">
        <f>'Permitted Sources'!O25</f>
        <v>0</v>
      </c>
      <c r="G25" s="386">
        <f>'Permitted Sources'!P25</f>
        <v>0</v>
      </c>
      <c r="H25" s="386">
        <f>'Permitted Sources'!Q25</f>
        <v>0</v>
      </c>
      <c r="I25" s="386">
        <f>'Permitted Sources'!R25</f>
        <v>0</v>
      </c>
      <c r="J25" s="386">
        <f>'Permitted Sources'!S25</f>
        <v>0</v>
      </c>
      <c r="K25" s="63" t="str">
        <f t="shared" si="0"/>
        <v>Compressor Engines</v>
      </c>
      <c r="L25" s="135"/>
      <c r="M25" s="135"/>
      <c r="N25" s="135"/>
      <c r="O25" s="135"/>
      <c r="P25" s="62"/>
      <c r="Q25" s="62"/>
      <c r="R25" s="62"/>
      <c r="S25" s="62"/>
      <c r="T25" s="62"/>
      <c r="U25" s="62"/>
    </row>
    <row r="26" spans="1:21" s="198" customFormat="1" x14ac:dyDescent="0.2">
      <c r="A26" s="75" t="str">
        <f>'Permitted Sources'!A26</f>
        <v>WYDEQ Permitted Sources</v>
      </c>
      <c r="B26" s="75">
        <f>'Permitted Sources'!C26</f>
        <v>56037</v>
      </c>
      <c r="C26" s="75">
        <f>'Permitted Sources'!C26</f>
        <v>56037</v>
      </c>
      <c r="D26" s="75">
        <f>'Permitted Sources'!F26</f>
        <v>20200202</v>
      </c>
      <c r="E26" s="75" t="str">
        <f>'Permitted Sources'!I26</f>
        <v>Compressor Engines</v>
      </c>
      <c r="F26" s="386">
        <f>'Permitted Sources'!O26</f>
        <v>0</v>
      </c>
      <c r="G26" s="386">
        <f>'Permitted Sources'!P26</f>
        <v>0.82728902761293932</v>
      </c>
      <c r="H26" s="386">
        <f>'Permitted Sources'!Q26</f>
        <v>0</v>
      </c>
      <c r="I26" s="386">
        <f>'Permitted Sources'!R26</f>
        <v>0</v>
      </c>
      <c r="J26" s="386">
        <f>'Permitted Sources'!S26</f>
        <v>0</v>
      </c>
      <c r="K26" s="63" t="str">
        <f t="shared" si="0"/>
        <v>Compressor Engines</v>
      </c>
      <c r="L26" s="135"/>
      <c r="M26" s="135"/>
      <c r="N26" s="135"/>
      <c r="O26" s="135"/>
      <c r="P26" s="62"/>
      <c r="Q26" s="62"/>
      <c r="R26" s="62"/>
      <c r="S26" s="62"/>
      <c r="T26" s="62"/>
      <c r="U26" s="62"/>
    </row>
    <row r="27" spans="1:21" s="198" customFormat="1" x14ac:dyDescent="0.2">
      <c r="A27" s="75" t="str">
        <f>'Permitted Sources'!A27</f>
        <v>WYDEQ Permitted Sources</v>
      </c>
      <c r="B27" s="75">
        <f>'Permitted Sources'!C27</f>
        <v>56037</v>
      </c>
      <c r="C27" s="75">
        <f>'Permitted Sources'!C27</f>
        <v>56037</v>
      </c>
      <c r="D27" s="75">
        <f>'Permitted Sources'!F27</f>
        <v>20200202</v>
      </c>
      <c r="E27" s="75" t="str">
        <f>'Permitted Sources'!I27</f>
        <v>Compressor Engines</v>
      </c>
      <c r="F27" s="386">
        <f>'Permitted Sources'!O27</f>
        <v>0</v>
      </c>
      <c r="G27" s="386">
        <f>'Permitted Sources'!P27</f>
        <v>0</v>
      </c>
      <c r="H27" s="386">
        <f>'Permitted Sources'!Q27</f>
        <v>0</v>
      </c>
      <c r="I27" s="386">
        <f>'Permitted Sources'!R27</f>
        <v>0</v>
      </c>
      <c r="J27" s="386">
        <f>'Permitted Sources'!S27</f>
        <v>0</v>
      </c>
      <c r="K27" s="63" t="str">
        <f t="shared" si="0"/>
        <v>Compressor Engines</v>
      </c>
      <c r="L27" s="135"/>
      <c r="M27" s="135"/>
      <c r="N27" s="135"/>
      <c r="O27" s="135"/>
      <c r="P27" s="62"/>
      <c r="Q27" s="62"/>
      <c r="R27" s="62"/>
      <c r="S27" s="62"/>
      <c r="T27" s="62"/>
      <c r="U27" s="62"/>
    </row>
    <row r="28" spans="1:21" s="198" customFormat="1" x14ac:dyDescent="0.2">
      <c r="A28" s="75" t="str">
        <f>'Permitted Sources'!A28</f>
        <v>WYDEQ Permitted Sources</v>
      </c>
      <c r="B28" s="75">
        <f>'Permitted Sources'!C28</f>
        <v>56037</v>
      </c>
      <c r="C28" s="75">
        <f>'Permitted Sources'!C28</f>
        <v>56037</v>
      </c>
      <c r="D28" s="75">
        <f>'Permitted Sources'!F28</f>
        <v>20200202</v>
      </c>
      <c r="E28" s="75" t="str">
        <f>'Permitted Sources'!I28</f>
        <v>Compressor Engines</v>
      </c>
      <c r="F28" s="386">
        <f>'Permitted Sources'!O28</f>
        <v>0</v>
      </c>
      <c r="G28" s="386">
        <f>'Permitted Sources'!P28</f>
        <v>2.8955115966452876E-2</v>
      </c>
      <c r="H28" s="386">
        <f>'Permitted Sources'!Q28</f>
        <v>0</v>
      </c>
      <c r="I28" s="386">
        <f>'Permitted Sources'!R28</f>
        <v>0</v>
      </c>
      <c r="J28" s="386">
        <f>'Permitted Sources'!S28</f>
        <v>0</v>
      </c>
      <c r="K28" s="63" t="str">
        <f t="shared" si="0"/>
        <v>Compressor Engines</v>
      </c>
      <c r="L28" s="135"/>
      <c r="M28" s="135"/>
      <c r="N28" s="135"/>
      <c r="O28" s="135"/>
      <c r="P28" s="62"/>
      <c r="Q28" s="62"/>
      <c r="R28" s="62"/>
      <c r="S28" s="62"/>
      <c r="T28" s="62"/>
      <c r="U28" s="62"/>
    </row>
    <row r="29" spans="1:21" s="198" customFormat="1" x14ac:dyDescent="0.2">
      <c r="A29" s="75" t="str">
        <f>'Permitted Sources'!A29</f>
        <v>WYDEQ Permitted Sources</v>
      </c>
      <c r="B29" s="75">
        <f>'Permitted Sources'!C29</f>
        <v>56037</v>
      </c>
      <c r="C29" s="75">
        <f>'Permitted Sources'!C29</f>
        <v>56037</v>
      </c>
      <c r="D29" s="75">
        <f>'Permitted Sources'!F29</f>
        <v>20200202</v>
      </c>
      <c r="E29" s="75" t="str">
        <f>'Permitted Sources'!I29</f>
        <v>Compressor Engines</v>
      </c>
      <c r="F29" s="386">
        <f>'Permitted Sources'!O29</f>
        <v>0</v>
      </c>
      <c r="G29" s="386">
        <f>'Permitted Sources'!P29</f>
        <v>0</v>
      </c>
      <c r="H29" s="386">
        <f>'Permitted Sources'!Q29</f>
        <v>0</v>
      </c>
      <c r="I29" s="386">
        <f>'Permitted Sources'!R29</f>
        <v>0</v>
      </c>
      <c r="J29" s="386">
        <f>'Permitted Sources'!S29</f>
        <v>0</v>
      </c>
      <c r="K29" s="63" t="str">
        <f t="shared" si="0"/>
        <v>Compressor Engines</v>
      </c>
      <c r="L29" s="135"/>
      <c r="M29" s="135"/>
      <c r="N29" s="135"/>
      <c r="O29" s="135"/>
      <c r="P29" s="62"/>
      <c r="Q29" s="62"/>
      <c r="R29" s="62"/>
      <c r="S29" s="62"/>
      <c r="T29" s="62"/>
      <c r="U29" s="62"/>
    </row>
    <row r="30" spans="1:21" s="198" customFormat="1" x14ac:dyDescent="0.2">
      <c r="A30" s="75" t="str">
        <f>'Permitted Sources'!A30</f>
        <v>WYDEQ Permitted Sources</v>
      </c>
      <c r="B30" s="75">
        <f>'Permitted Sources'!C30</f>
        <v>56037</v>
      </c>
      <c r="C30" s="75">
        <f>'Permitted Sources'!C30</f>
        <v>56037</v>
      </c>
      <c r="D30" s="75">
        <f>'Permitted Sources'!F30</f>
        <v>20200202</v>
      </c>
      <c r="E30" s="75" t="str">
        <f>'Permitted Sources'!I30</f>
        <v>Compressor Engines</v>
      </c>
      <c r="F30" s="386">
        <f>'Permitted Sources'!O30</f>
        <v>0</v>
      </c>
      <c r="G30" s="386">
        <f>'Permitted Sources'!P30</f>
        <v>0</v>
      </c>
      <c r="H30" s="386">
        <f>'Permitted Sources'!Q30</f>
        <v>0</v>
      </c>
      <c r="I30" s="386">
        <f>'Permitted Sources'!R30</f>
        <v>0</v>
      </c>
      <c r="J30" s="386">
        <f>'Permitted Sources'!S30</f>
        <v>0</v>
      </c>
      <c r="K30" s="63" t="str">
        <f t="shared" si="0"/>
        <v>Compressor Engines</v>
      </c>
      <c r="L30" s="135"/>
      <c r="M30" s="135"/>
      <c r="N30" s="135"/>
      <c r="O30" s="135"/>
      <c r="P30" s="62"/>
      <c r="Q30" s="62"/>
      <c r="R30" s="62"/>
      <c r="S30" s="62"/>
      <c r="T30" s="62"/>
      <c r="U30" s="62"/>
    </row>
    <row r="31" spans="1:21" s="198" customFormat="1" x14ac:dyDescent="0.2">
      <c r="A31" s="75" t="str">
        <f>'Permitted Sources'!A31</f>
        <v>WYDEQ Permitted Sources</v>
      </c>
      <c r="B31" s="75">
        <f>'Permitted Sources'!C31</f>
        <v>56037</v>
      </c>
      <c r="C31" s="75">
        <f>'Permitted Sources'!C31</f>
        <v>56037</v>
      </c>
      <c r="D31" s="75">
        <f>'Permitted Sources'!F31</f>
        <v>20200202</v>
      </c>
      <c r="E31" s="75" t="str">
        <f>'Permitted Sources'!I31</f>
        <v>Compressor Engines</v>
      </c>
      <c r="F31" s="386">
        <f>'Permitted Sources'!O31</f>
        <v>0</v>
      </c>
      <c r="G31" s="386">
        <f>'Permitted Sources'!P31</f>
        <v>0</v>
      </c>
      <c r="H31" s="386">
        <f>'Permitted Sources'!Q31</f>
        <v>0</v>
      </c>
      <c r="I31" s="386">
        <f>'Permitted Sources'!R31</f>
        <v>0</v>
      </c>
      <c r="J31" s="386">
        <f>'Permitted Sources'!S31</f>
        <v>0</v>
      </c>
      <c r="K31" s="63" t="str">
        <f t="shared" si="0"/>
        <v>Compressor Engines</v>
      </c>
      <c r="L31" s="135"/>
      <c r="M31" s="135"/>
      <c r="N31" s="135"/>
      <c r="O31" s="135"/>
      <c r="P31" s="62"/>
      <c r="Q31" s="62"/>
      <c r="R31" s="62"/>
      <c r="S31" s="62"/>
      <c r="T31" s="62"/>
      <c r="U31" s="62"/>
    </row>
    <row r="32" spans="1:21" s="198" customFormat="1" x14ac:dyDescent="0.2">
      <c r="A32" s="75" t="str">
        <f>'Permitted Sources'!A32</f>
        <v>WYDEQ Permitted Sources</v>
      </c>
      <c r="B32" s="75">
        <f>'Permitted Sources'!C32</f>
        <v>56037</v>
      </c>
      <c r="C32" s="75">
        <f>'Permitted Sources'!C32</f>
        <v>56037</v>
      </c>
      <c r="D32" s="75">
        <f>'Permitted Sources'!F32</f>
        <v>20200202</v>
      </c>
      <c r="E32" s="75" t="str">
        <f>'Permitted Sources'!I32</f>
        <v>Compressor Engines</v>
      </c>
      <c r="F32" s="386">
        <f>'Permitted Sources'!O32</f>
        <v>0</v>
      </c>
      <c r="G32" s="386">
        <f>'Permitted Sources'!P32</f>
        <v>0.10341112845161742</v>
      </c>
      <c r="H32" s="386">
        <f>'Permitted Sources'!Q32</f>
        <v>0</v>
      </c>
      <c r="I32" s="386">
        <f>'Permitted Sources'!R32</f>
        <v>0</v>
      </c>
      <c r="J32" s="386">
        <f>'Permitted Sources'!S32</f>
        <v>0</v>
      </c>
      <c r="K32" s="63" t="str">
        <f t="shared" si="0"/>
        <v>Compressor Engines</v>
      </c>
      <c r="L32" s="135"/>
      <c r="M32" s="135"/>
      <c r="N32" s="135"/>
      <c r="O32" s="135"/>
      <c r="P32" s="62"/>
      <c r="Q32" s="62"/>
      <c r="R32" s="62"/>
      <c r="S32" s="62"/>
      <c r="T32" s="62"/>
      <c r="U32" s="62"/>
    </row>
    <row r="33" spans="1:21" s="198" customFormat="1" x14ac:dyDescent="0.2">
      <c r="A33" s="75" t="str">
        <f>'Permitted Sources'!A33</f>
        <v>WYDEQ Permitted Sources</v>
      </c>
      <c r="B33" s="75">
        <f>'Permitted Sources'!C33</f>
        <v>56037</v>
      </c>
      <c r="C33" s="75">
        <f>'Permitted Sources'!C33</f>
        <v>56037</v>
      </c>
      <c r="D33" s="75">
        <f>'Permitted Sources'!F33</f>
        <v>20200202</v>
      </c>
      <c r="E33" s="75" t="str">
        <f>'Permitted Sources'!I33</f>
        <v>Compressor Engines</v>
      </c>
      <c r="F33" s="386">
        <f>'Permitted Sources'!O33</f>
        <v>0</v>
      </c>
      <c r="G33" s="386">
        <f>'Permitted Sources'!P33</f>
        <v>0</v>
      </c>
      <c r="H33" s="386">
        <f>'Permitted Sources'!Q33</f>
        <v>0</v>
      </c>
      <c r="I33" s="386">
        <f>'Permitted Sources'!R33</f>
        <v>0</v>
      </c>
      <c r="J33" s="386">
        <f>'Permitted Sources'!S33</f>
        <v>0</v>
      </c>
      <c r="K33" s="63" t="str">
        <f t="shared" si="0"/>
        <v>Compressor Engines</v>
      </c>
      <c r="L33" s="135"/>
      <c r="M33" s="135"/>
      <c r="N33" s="135"/>
      <c r="O33" s="135"/>
      <c r="P33" s="62"/>
      <c r="Q33" s="62"/>
      <c r="R33" s="62"/>
      <c r="S33" s="62"/>
      <c r="T33" s="62"/>
      <c r="U33" s="62"/>
    </row>
    <row r="34" spans="1:21" s="198" customFormat="1" x14ac:dyDescent="0.2">
      <c r="A34" s="75" t="str">
        <f>'Permitted Sources'!A34</f>
        <v>WYDEQ Permitted Sources</v>
      </c>
      <c r="B34" s="75">
        <f>'Permitted Sources'!C34</f>
        <v>56037</v>
      </c>
      <c r="C34" s="75">
        <f>'Permitted Sources'!C34</f>
        <v>56037</v>
      </c>
      <c r="D34" s="75">
        <f>'Permitted Sources'!F34</f>
        <v>20200202</v>
      </c>
      <c r="E34" s="75" t="str">
        <f>'Permitted Sources'!I34</f>
        <v>Compressor Engines</v>
      </c>
      <c r="F34" s="386">
        <f>'Permitted Sources'!O34</f>
        <v>0</v>
      </c>
      <c r="G34" s="386">
        <f>'Permitted Sources'!P34</f>
        <v>0</v>
      </c>
      <c r="H34" s="386">
        <f>'Permitted Sources'!Q34</f>
        <v>0</v>
      </c>
      <c r="I34" s="386">
        <f>'Permitted Sources'!R34</f>
        <v>0</v>
      </c>
      <c r="J34" s="386">
        <f>'Permitted Sources'!S34</f>
        <v>0</v>
      </c>
      <c r="K34" s="63" t="str">
        <f t="shared" si="0"/>
        <v>Compressor Engines</v>
      </c>
      <c r="L34" s="135"/>
      <c r="M34" s="135"/>
      <c r="N34" s="135"/>
      <c r="O34" s="135"/>
      <c r="P34" s="62"/>
      <c r="Q34" s="62"/>
      <c r="R34" s="62"/>
      <c r="S34" s="62"/>
      <c r="T34" s="62"/>
      <c r="U34" s="62"/>
    </row>
    <row r="35" spans="1:21" s="198" customFormat="1" x14ac:dyDescent="0.2">
      <c r="A35" s="75" t="str">
        <f>'Permitted Sources'!A35</f>
        <v>WYDEQ Permitted Sources</v>
      </c>
      <c r="B35" s="75">
        <f>'Permitted Sources'!C35</f>
        <v>56037</v>
      </c>
      <c r="C35" s="75">
        <f>'Permitted Sources'!C35</f>
        <v>56037</v>
      </c>
      <c r="D35" s="75">
        <f>'Permitted Sources'!F35</f>
        <v>20200253</v>
      </c>
      <c r="E35" s="75" t="str">
        <f>'Permitted Sources'!I35</f>
        <v>Compressor Engines</v>
      </c>
      <c r="F35" s="386">
        <f>'Permitted Sources'!O35</f>
        <v>2.6719523810525865</v>
      </c>
      <c r="G35" s="386">
        <f>'Permitted Sources'!P35</f>
        <v>3.5547693853003333E-2</v>
      </c>
      <c r="H35" s="386">
        <f>'Permitted Sources'!Q35</f>
        <v>2.9891773290091055</v>
      </c>
      <c r="I35" s="386">
        <f>'Permitted Sources'!R35</f>
        <v>0</v>
      </c>
      <c r="J35" s="386">
        <f>'Permitted Sources'!S35</f>
        <v>2.4129743855291055E-2</v>
      </c>
      <c r="K35" s="63" t="str">
        <f t="shared" si="0"/>
        <v>Compressor Engines</v>
      </c>
      <c r="L35" s="135"/>
      <c r="M35" s="135"/>
      <c r="N35" s="135"/>
      <c r="O35" s="135"/>
      <c r="P35" s="62"/>
      <c r="Q35" s="62"/>
      <c r="R35" s="62"/>
      <c r="S35" s="62"/>
      <c r="T35" s="62"/>
      <c r="U35" s="62"/>
    </row>
    <row r="36" spans="1:21" s="198" customFormat="1" x14ac:dyDescent="0.2">
      <c r="A36" s="75" t="str">
        <f>'Permitted Sources'!A36</f>
        <v>WYDEQ Permitted Sources</v>
      </c>
      <c r="B36" s="75">
        <f>'Permitted Sources'!C36</f>
        <v>56037</v>
      </c>
      <c r="C36" s="75">
        <f>'Permitted Sources'!C36</f>
        <v>56037</v>
      </c>
      <c r="D36" s="75">
        <f>'Permitted Sources'!F36</f>
        <v>20200253</v>
      </c>
      <c r="E36" s="75" t="str">
        <f>'Permitted Sources'!I36</f>
        <v>Compressor Engines</v>
      </c>
      <c r="F36" s="386">
        <f>'Permitted Sources'!O36</f>
        <v>3.562603174736783</v>
      </c>
      <c r="G36" s="386">
        <f>'Permitted Sources'!P36</f>
        <v>4.9601433283260478E-2</v>
      </c>
      <c r="H36" s="386">
        <f>'Permitted Sources'!Q36</f>
        <v>5.978354658018211</v>
      </c>
      <c r="I36" s="386">
        <f>'Permitted Sources'!R36</f>
        <v>0</v>
      </c>
      <c r="J36" s="386">
        <f>'Permitted Sources'!S36</f>
        <v>3.3669410030638683E-2</v>
      </c>
      <c r="K36" s="63" t="str">
        <f t="shared" si="0"/>
        <v>Compressor Engines</v>
      </c>
      <c r="L36" s="135"/>
      <c r="M36" s="135"/>
      <c r="N36" s="135"/>
      <c r="O36" s="135"/>
      <c r="P36" s="62"/>
      <c r="Q36" s="62"/>
      <c r="R36" s="62"/>
      <c r="S36" s="62"/>
      <c r="T36" s="62"/>
      <c r="U36" s="62"/>
    </row>
    <row r="37" spans="1:21" s="198" customFormat="1" x14ac:dyDescent="0.2">
      <c r="A37" s="75" t="str">
        <f>'Permitted Sources'!A37</f>
        <v>WYDEQ Permitted Sources</v>
      </c>
      <c r="B37" s="75">
        <f>'Permitted Sources'!C37</f>
        <v>56037</v>
      </c>
      <c r="C37" s="75">
        <f>'Permitted Sources'!C37</f>
        <v>56037</v>
      </c>
      <c r="D37" s="75">
        <f>'Permitted Sources'!F37</f>
        <v>20200254</v>
      </c>
      <c r="E37" s="75" t="str">
        <f>'Permitted Sources'!I37</f>
        <v>Compressor Engines</v>
      </c>
      <c r="F37" s="386">
        <f>'Permitted Sources'!O37</f>
        <v>0.17813015873683913</v>
      </c>
      <c r="G37" s="386">
        <f>'Permitted Sources'!P37</f>
        <v>0.19443985276917761</v>
      </c>
      <c r="H37" s="386">
        <f>'Permitted Sources'!Q37</f>
        <v>4.981962215015176E-2</v>
      </c>
      <c r="I37" s="386">
        <f>'Permitted Sources'!R37</f>
        <v>0</v>
      </c>
      <c r="J37" s="386">
        <f>'Permitted Sources'!S37</f>
        <v>1.7035313524044741E-2</v>
      </c>
      <c r="K37" s="63" t="str">
        <f t="shared" si="0"/>
        <v>Compressor Engines</v>
      </c>
      <c r="L37" s="135"/>
      <c r="M37" s="135"/>
      <c r="N37" s="135"/>
      <c r="O37" s="135"/>
      <c r="P37" s="62"/>
      <c r="Q37" s="62"/>
      <c r="R37" s="62"/>
      <c r="S37" s="62"/>
      <c r="T37" s="62"/>
      <c r="U37" s="62"/>
    </row>
    <row r="38" spans="1:21" s="198" customFormat="1" x14ac:dyDescent="0.2">
      <c r="A38" s="75" t="str">
        <f>'Permitted Sources'!A38</f>
        <v>WYDEQ Permitted Sources</v>
      </c>
      <c r="B38" s="75">
        <f>'Permitted Sources'!C38</f>
        <v>56037</v>
      </c>
      <c r="C38" s="75">
        <f>'Permitted Sources'!C38</f>
        <v>56037</v>
      </c>
      <c r="D38" s="75">
        <f>'Permitted Sources'!F38</f>
        <v>20200254</v>
      </c>
      <c r="E38" s="75" t="str">
        <f>'Permitted Sources'!I38</f>
        <v>Compressor Engines</v>
      </c>
      <c r="F38" s="386">
        <f>'Permitted Sources'!O38</f>
        <v>0.44532539684209788</v>
      </c>
      <c r="G38" s="386">
        <f>'Permitted Sources'!P38</f>
        <v>0.19443985276917761</v>
      </c>
      <c r="H38" s="386">
        <f>'Permitted Sources'!Q38</f>
        <v>0.99639244300303542</v>
      </c>
      <c r="I38" s="386">
        <f>'Permitted Sources'!R38</f>
        <v>0</v>
      </c>
      <c r="J38" s="386">
        <f>'Permitted Sources'!S38</f>
        <v>1.7035313524044741E-2</v>
      </c>
      <c r="K38" s="63" t="str">
        <f t="shared" si="0"/>
        <v>Compressor Engines</v>
      </c>
      <c r="L38" s="135"/>
      <c r="M38" s="135"/>
      <c r="N38" s="135"/>
      <c r="O38" s="135"/>
      <c r="P38" s="62"/>
      <c r="Q38" s="62"/>
      <c r="R38" s="62"/>
      <c r="S38" s="62"/>
      <c r="T38" s="62"/>
      <c r="U38" s="62"/>
    </row>
    <row r="39" spans="1:21" s="198" customFormat="1" x14ac:dyDescent="0.2">
      <c r="A39" s="75" t="str">
        <f>'Permitted Sources'!A39</f>
        <v>WYDEQ Permitted Sources</v>
      </c>
      <c r="B39" s="75">
        <f>'Permitted Sources'!C39</f>
        <v>56037</v>
      </c>
      <c r="C39" s="75">
        <f>'Permitted Sources'!C39</f>
        <v>56037</v>
      </c>
      <c r="D39" s="75">
        <f>'Permitted Sources'!F39</f>
        <v>20200254</v>
      </c>
      <c r="E39" s="75" t="str">
        <f>'Permitted Sources'!I39</f>
        <v>Compressor Engines</v>
      </c>
      <c r="F39" s="386">
        <f>'Permitted Sources'!O39</f>
        <v>0.89065079368419575</v>
      </c>
      <c r="G39" s="386">
        <f>'Permitted Sources'!P39</f>
        <v>0.33285466321503288</v>
      </c>
      <c r="H39" s="386">
        <f>'Permitted Sources'!Q39</f>
        <v>0.99639244300303542</v>
      </c>
      <c r="I39" s="386">
        <f>'Permitted Sources'!R39</f>
        <v>0</v>
      </c>
      <c r="J39" s="386">
        <f>'Permitted Sources'!S39</f>
        <v>2.9162146880144395E-2</v>
      </c>
      <c r="K39" s="63" t="str">
        <f t="shared" si="0"/>
        <v>Compressor Engines</v>
      </c>
      <c r="L39" s="135"/>
      <c r="M39" s="135"/>
      <c r="N39" s="135"/>
      <c r="O39" s="135"/>
      <c r="P39" s="62"/>
      <c r="Q39" s="62"/>
      <c r="R39" s="62"/>
      <c r="S39" s="62"/>
      <c r="T39" s="62"/>
      <c r="U39" s="62"/>
    </row>
    <row r="40" spans="1:21" s="198" customFormat="1" x14ac:dyDescent="0.2">
      <c r="A40" s="75" t="str">
        <f>'Permitted Sources'!A40</f>
        <v>WYDEQ Permitted Sources</v>
      </c>
      <c r="B40" s="75">
        <f>'Permitted Sources'!C40</f>
        <v>56037</v>
      </c>
      <c r="C40" s="75">
        <f>'Permitted Sources'!C40</f>
        <v>56037</v>
      </c>
      <c r="D40" s="75">
        <f>'Permitted Sources'!F40</f>
        <v>20200254</v>
      </c>
      <c r="E40" s="75" t="str">
        <f>'Permitted Sources'!I40</f>
        <v>Compressor Engines</v>
      </c>
      <c r="F40" s="386">
        <f>'Permitted Sources'!O40</f>
        <v>1.2023785714736643</v>
      </c>
      <c r="G40" s="386">
        <f>'Permitted Sources'!P40</f>
        <v>0.34603702611463816</v>
      </c>
      <c r="H40" s="386">
        <f>'Permitted Sources'!Q40</f>
        <v>1.1458513094534908</v>
      </c>
      <c r="I40" s="386">
        <f>'Permitted Sources'!R40</f>
        <v>0</v>
      </c>
      <c r="J40" s="386">
        <f>'Permitted Sources'!S40</f>
        <v>3.0317083390249116E-2</v>
      </c>
      <c r="K40" s="63" t="str">
        <f t="shared" si="0"/>
        <v>Compressor Engines</v>
      </c>
      <c r="L40" s="135"/>
      <c r="M40" s="135"/>
      <c r="N40" s="135"/>
      <c r="O40" s="135"/>
      <c r="P40" s="62"/>
      <c r="Q40" s="62"/>
      <c r="R40" s="62"/>
      <c r="S40" s="62"/>
      <c r="T40" s="62"/>
      <c r="U40" s="62"/>
    </row>
    <row r="41" spans="1:21" s="198" customFormat="1" x14ac:dyDescent="0.2">
      <c r="A41" s="75" t="str">
        <f>'Permitted Sources'!A41</f>
        <v>WYDEQ Permitted Sources</v>
      </c>
      <c r="B41" s="75">
        <f>'Permitted Sources'!C41</f>
        <v>56037</v>
      </c>
      <c r="C41" s="75">
        <f>'Permitted Sources'!C41</f>
        <v>56037</v>
      </c>
      <c r="D41" s="75">
        <f>'Permitted Sources'!F41</f>
        <v>20200254</v>
      </c>
      <c r="E41" s="75" t="str">
        <f>'Permitted Sources'!I41</f>
        <v>Compressor Engines</v>
      </c>
      <c r="F41" s="386">
        <f>'Permitted Sources'!O41</f>
        <v>0.89065079368419575</v>
      </c>
      <c r="G41" s="386">
        <f>'Permitted Sources'!P41</f>
        <v>0.31308111886562501</v>
      </c>
      <c r="H41" s="386">
        <f>'Permitted Sources'!Q41</f>
        <v>0.99639244300303542</v>
      </c>
      <c r="I41" s="386">
        <f>'Permitted Sources'!R41</f>
        <v>0</v>
      </c>
      <c r="J41" s="386">
        <f>'Permitted Sources'!S41</f>
        <v>2.7429742114987301E-2</v>
      </c>
      <c r="K41" s="63" t="str">
        <f t="shared" si="0"/>
        <v>Compressor Engines</v>
      </c>
      <c r="L41" s="135"/>
      <c r="M41" s="135"/>
      <c r="N41" s="135"/>
      <c r="O41" s="135"/>
      <c r="P41" s="62"/>
      <c r="Q41" s="62"/>
      <c r="R41" s="62"/>
      <c r="S41" s="62"/>
      <c r="T41" s="62"/>
      <c r="U41" s="62"/>
    </row>
    <row r="42" spans="1:21" s="198" customFormat="1" x14ac:dyDescent="0.2">
      <c r="A42" s="75" t="str">
        <f>'Permitted Sources'!A42</f>
        <v>WYDEQ Permitted Sources</v>
      </c>
      <c r="B42" s="75">
        <f>'Permitted Sources'!C42</f>
        <v>56037</v>
      </c>
      <c r="C42" s="75">
        <f>'Permitted Sources'!C42</f>
        <v>56037</v>
      </c>
      <c r="D42" s="75">
        <f>'Permitted Sources'!F42</f>
        <v>20200254</v>
      </c>
      <c r="E42" s="75" t="str">
        <f>'Permitted Sources'!I42</f>
        <v>Compressor Engines</v>
      </c>
      <c r="F42" s="386">
        <f>'Permitted Sources'!O42</f>
        <v>0.89065079368419575</v>
      </c>
      <c r="G42" s="386">
        <f>'Permitted Sources'!P42</f>
        <v>0.34603702611463816</v>
      </c>
      <c r="H42" s="386">
        <f>'Permitted Sources'!Q42</f>
        <v>1.4945886645045527</v>
      </c>
      <c r="I42" s="386">
        <f>'Permitted Sources'!R42</f>
        <v>0</v>
      </c>
      <c r="J42" s="386">
        <f>'Permitted Sources'!S42</f>
        <v>3.0317083390249119E-2</v>
      </c>
      <c r="K42" s="63" t="str">
        <f t="shared" si="0"/>
        <v>Compressor Engines</v>
      </c>
      <c r="L42" s="135"/>
      <c r="M42" s="135"/>
      <c r="N42" s="135"/>
      <c r="O42" s="135"/>
      <c r="P42" s="62"/>
      <c r="Q42" s="62"/>
      <c r="R42" s="62"/>
      <c r="S42" s="62"/>
      <c r="T42" s="62"/>
      <c r="U42" s="62"/>
    </row>
    <row r="43" spans="1:21" s="198" customFormat="1" x14ac:dyDescent="0.2">
      <c r="A43" s="75" t="str">
        <f>'Permitted Sources'!A43</f>
        <v>WYDEQ Permitted Sources</v>
      </c>
      <c r="B43" s="75">
        <f>'Permitted Sources'!C43</f>
        <v>56037</v>
      </c>
      <c r="C43" s="75">
        <f>'Permitted Sources'!C43</f>
        <v>56037</v>
      </c>
      <c r="D43" s="75">
        <f>'Permitted Sources'!F43</f>
        <v>20200254</v>
      </c>
      <c r="E43" s="75" t="str">
        <f>'Permitted Sources'!I43</f>
        <v>Compressor Engines</v>
      </c>
      <c r="F43" s="386">
        <f>'Permitted Sources'!O43</f>
        <v>1.7813015873683915</v>
      </c>
      <c r="G43" s="386">
        <f>'Permitted Sources'!P43</f>
        <v>0.55695483250832245</v>
      </c>
      <c r="H43" s="386">
        <f>'Permitted Sources'!Q43</f>
        <v>2.9891773290091055</v>
      </c>
      <c r="I43" s="386">
        <f>'Permitted Sources'!R43</f>
        <v>0</v>
      </c>
      <c r="J43" s="386">
        <f>'Permitted Sources'!S43</f>
        <v>4.8796067551924775E-2</v>
      </c>
      <c r="K43" s="63" t="str">
        <f t="shared" si="0"/>
        <v>Compressor Engines</v>
      </c>
      <c r="L43" s="135"/>
      <c r="M43" s="135"/>
      <c r="N43" s="135"/>
      <c r="O43" s="135"/>
      <c r="P43" s="62"/>
      <c r="Q43" s="62"/>
      <c r="R43" s="62"/>
      <c r="S43" s="62"/>
      <c r="T43" s="62"/>
      <c r="U43" s="62"/>
    </row>
    <row r="44" spans="1:21" s="198" customFormat="1" x14ac:dyDescent="0.2">
      <c r="A44" s="75" t="str">
        <f>'Permitted Sources'!A44</f>
        <v>WYDEQ Permitted Sources</v>
      </c>
      <c r="B44" s="75">
        <f>'Permitted Sources'!C44</f>
        <v>56037</v>
      </c>
      <c r="C44" s="75">
        <f>'Permitted Sources'!C44</f>
        <v>56037</v>
      </c>
      <c r="D44" s="75">
        <f>'Permitted Sources'!F44</f>
        <v>20200254</v>
      </c>
      <c r="E44" s="75" t="str">
        <f>'Permitted Sources'!I44</f>
        <v>Compressor Engines</v>
      </c>
      <c r="F44" s="386">
        <f>'Permitted Sources'!O44</f>
        <v>1.7813015873683915</v>
      </c>
      <c r="G44" s="386">
        <f>'Permitted Sources'!P44</f>
        <v>0.56025042323322383</v>
      </c>
      <c r="H44" s="386">
        <f>'Permitted Sources'!Q44</f>
        <v>2.9891773290091055</v>
      </c>
      <c r="I44" s="386">
        <f>'Permitted Sources'!R44</f>
        <v>0</v>
      </c>
      <c r="J44" s="386">
        <f>'Permitted Sources'!S44</f>
        <v>4.9084801679450972E-2</v>
      </c>
      <c r="K44" s="63" t="str">
        <f t="shared" si="0"/>
        <v>Compressor Engines</v>
      </c>
      <c r="L44" s="135"/>
      <c r="M44" s="135"/>
      <c r="N44" s="135"/>
      <c r="O44" s="135"/>
      <c r="P44" s="62"/>
      <c r="Q44" s="62"/>
      <c r="R44" s="62"/>
      <c r="S44" s="62"/>
      <c r="T44" s="62"/>
      <c r="U44" s="62"/>
    </row>
    <row r="45" spans="1:21" s="198" customFormat="1" x14ac:dyDescent="0.2">
      <c r="A45" s="75" t="str">
        <f>'Permitted Sources'!A45</f>
        <v>WYDEQ Permitted Sources</v>
      </c>
      <c r="B45" s="75">
        <f>'Permitted Sources'!C45</f>
        <v>56037</v>
      </c>
      <c r="C45" s="75">
        <f>'Permitted Sources'!C45</f>
        <v>56037</v>
      </c>
      <c r="D45" s="75">
        <f>'Permitted Sources'!F45</f>
        <v>20200254</v>
      </c>
      <c r="E45" s="75" t="str">
        <f>'Permitted Sources'!I45</f>
        <v>Compressor Engines</v>
      </c>
      <c r="F45" s="386">
        <f>'Permitted Sources'!O45</f>
        <v>2.2266269842104891</v>
      </c>
      <c r="G45" s="386">
        <f>'Permitted Sources'!P45</f>
        <v>0.66900491715496713</v>
      </c>
      <c r="H45" s="386">
        <f>'Permitted Sources'!Q45</f>
        <v>3.4873735505106231</v>
      </c>
      <c r="I45" s="386">
        <f>'Permitted Sources'!R45</f>
        <v>0</v>
      </c>
      <c r="J45" s="386">
        <f>'Permitted Sources'!S45</f>
        <v>5.8613027887814959E-2</v>
      </c>
      <c r="K45" s="63" t="str">
        <f t="shared" si="0"/>
        <v>Compressor Engines</v>
      </c>
      <c r="L45" s="135"/>
      <c r="M45" s="135"/>
      <c r="N45" s="135"/>
      <c r="O45" s="135"/>
      <c r="P45" s="62"/>
      <c r="Q45" s="62"/>
      <c r="R45" s="62"/>
      <c r="S45" s="62"/>
      <c r="T45" s="62"/>
      <c r="U45" s="62"/>
    </row>
    <row r="46" spans="1:21" s="198" customFormat="1" x14ac:dyDescent="0.2">
      <c r="A46" s="75" t="str">
        <f>'Permitted Sources'!A46</f>
        <v>WYDEQ Permitted Sources</v>
      </c>
      <c r="B46" s="75">
        <f>'Permitted Sources'!C46</f>
        <v>56037</v>
      </c>
      <c r="C46" s="75">
        <f>'Permitted Sources'!C46</f>
        <v>56037</v>
      </c>
      <c r="D46" s="75">
        <f>'Permitted Sources'!F46</f>
        <v>20200254</v>
      </c>
      <c r="E46" s="75" t="str">
        <f>'Permitted Sources'!I46</f>
        <v>Compressor Engines</v>
      </c>
      <c r="F46" s="386">
        <f>'Permitted Sources'!O46</f>
        <v>2.2266269842104891</v>
      </c>
      <c r="G46" s="386">
        <f>'Permitted Sources'!P46</f>
        <v>0.66900491715496713</v>
      </c>
      <c r="H46" s="386">
        <f>'Permitted Sources'!Q46</f>
        <v>3.4873735505106231</v>
      </c>
      <c r="I46" s="386">
        <f>'Permitted Sources'!R46</f>
        <v>0</v>
      </c>
      <c r="J46" s="386">
        <f>'Permitted Sources'!S46</f>
        <v>5.8613027887814959E-2</v>
      </c>
      <c r="K46" s="63" t="str">
        <f t="shared" si="0"/>
        <v>Compressor Engines</v>
      </c>
      <c r="L46" s="135"/>
      <c r="M46" s="135"/>
      <c r="N46" s="135"/>
      <c r="O46" s="135"/>
      <c r="P46" s="62"/>
      <c r="Q46" s="62"/>
      <c r="R46" s="62"/>
      <c r="S46" s="62"/>
      <c r="T46" s="62"/>
      <c r="U46" s="62"/>
    </row>
    <row r="47" spans="1:21" s="198" customFormat="1" x14ac:dyDescent="0.2">
      <c r="A47" s="75" t="str">
        <f>'Permitted Sources'!A47</f>
        <v>WYDEQ Permitted Sources</v>
      </c>
      <c r="B47" s="75">
        <f>'Permitted Sources'!C47</f>
        <v>56037</v>
      </c>
      <c r="C47" s="75">
        <f>'Permitted Sources'!C47</f>
        <v>56037</v>
      </c>
      <c r="D47" s="75">
        <f>'Permitted Sources'!F47</f>
        <v>20200254</v>
      </c>
      <c r="E47" s="75" t="str">
        <f>'Permitted Sources'!I47</f>
        <v>Compressor Engines</v>
      </c>
      <c r="F47" s="386">
        <f>'Permitted Sources'!O47</f>
        <v>0.89065079368419575</v>
      </c>
      <c r="G47" s="386">
        <f>'Permitted Sources'!P47</f>
        <v>0.13841481044585527</v>
      </c>
      <c r="H47" s="386">
        <f>'Permitted Sources'!Q47</f>
        <v>0.99639244300303542</v>
      </c>
      <c r="I47" s="386">
        <f>'Permitted Sources'!R47</f>
        <v>0</v>
      </c>
      <c r="J47" s="386">
        <f>'Permitted Sources'!S47</f>
        <v>1.2126833356099648E-2</v>
      </c>
      <c r="K47" s="63" t="str">
        <f t="shared" si="0"/>
        <v>Compressor Engines</v>
      </c>
      <c r="L47" s="135"/>
      <c r="M47" s="135"/>
      <c r="N47" s="135"/>
      <c r="O47" s="135"/>
      <c r="P47" s="62"/>
      <c r="Q47" s="62"/>
      <c r="R47" s="62"/>
      <c r="S47" s="62"/>
      <c r="T47" s="62"/>
      <c r="U47" s="62"/>
    </row>
    <row r="48" spans="1:21" s="198" customFormat="1" x14ac:dyDescent="0.2">
      <c r="A48" s="75" t="str">
        <f>'Permitted Sources'!A48</f>
        <v>WYDEQ Permitted Sources</v>
      </c>
      <c r="B48" s="75">
        <f>'Permitted Sources'!C48</f>
        <v>56037</v>
      </c>
      <c r="C48" s="75">
        <f>'Permitted Sources'!C48</f>
        <v>56037</v>
      </c>
      <c r="D48" s="75">
        <f>'Permitted Sources'!F48</f>
        <v>20200254</v>
      </c>
      <c r="E48" s="75" t="str">
        <f>'Permitted Sources'!I48</f>
        <v>Compressor Engines</v>
      </c>
      <c r="F48" s="386">
        <f>'Permitted Sources'!O48</f>
        <v>8.0158571431577599</v>
      </c>
      <c r="G48" s="386">
        <f>'Permitted Sources'!P48</f>
        <v>1.2457332940126971</v>
      </c>
      <c r="H48" s="386">
        <f>'Permitted Sources'!Q48</f>
        <v>8.967531987027316</v>
      </c>
      <c r="I48" s="386">
        <f>'Permitted Sources'!R48</f>
        <v>0</v>
      </c>
      <c r="J48" s="386">
        <f>'Permitted Sources'!S48</f>
        <v>0.10914150020489682</v>
      </c>
      <c r="K48" s="63" t="str">
        <f t="shared" si="0"/>
        <v>Compressor Engines</v>
      </c>
      <c r="L48" s="135"/>
      <c r="M48" s="135"/>
      <c r="N48" s="135"/>
      <c r="O48" s="135"/>
      <c r="P48" s="62"/>
      <c r="Q48" s="62"/>
      <c r="R48" s="62"/>
      <c r="S48" s="62"/>
      <c r="T48" s="62"/>
      <c r="U48" s="62"/>
    </row>
    <row r="49" spans="1:21" s="198" customFormat="1" x14ac:dyDescent="0.2">
      <c r="A49" s="75" t="str">
        <f>'Permitted Sources'!A49</f>
        <v>WYDEQ Permitted Sources</v>
      </c>
      <c r="B49" s="75">
        <f>'Permitted Sources'!C49</f>
        <v>56037</v>
      </c>
      <c r="C49" s="75">
        <f>'Permitted Sources'!C49</f>
        <v>56037</v>
      </c>
      <c r="D49" s="75">
        <f>'Permitted Sources'!F49</f>
        <v>20200254</v>
      </c>
      <c r="E49" s="75" t="str">
        <f>'Permitted Sources'!I49</f>
        <v>Compressor Engines</v>
      </c>
      <c r="F49" s="386">
        <f>'Permitted Sources'!O49</f>
        <v>4.4532539684209782</v>
      </c>
      <c r="G49" s="386">
        <f>'Permitted Sources'!P49</f>
        <v>0.69207405222927609</v>
      </c>
      <c r="H49" s="386">
        <f>'Permitted Sources'!Q49</f>
        <v>4.9819622150151766</v>
      </c>
      <c r="I49" s="386">
        <f>'Permitted Sources'!R49</f>
        <v>0</v>
      </c>
      <c r="J49" s="386">
        <f>'Permitted Sources'!S49</f>
        <v>6.0634166780498232E-2</v>
      </c>
      <c r="K49" s="63" t="str">
        <f t="shared" si="0"/>
        <v>Compressor Engines</v>
      </c>
      <c r="L49" s="135"/>
      <c r="M49" s="135"/>
      <c r="N49" s="135"/>
      <c r="O49" s="135"/>
      <c r="P49" s="62"/>
      <c r="Q49" s="62"/>
      <c r="R49" s="62"/>
      <c r="S49" s="62"/>
      <c r="T49" s="62"/>
      <c r="U49" s="62"/>
    </row>
    <row r="50" spans="1:21" s="198" customFormat="1" x14ac:dyDescent="0.2">
      <c r="A50" s="75" t="str">
        <f>'Permitted Sources'!A50</f>
        <v>WYDEQ Permitted Sources</v>
      </c>
      <c r="B50" s="75">
        <f>'Permitted Sources'!C50</f>
        <v>56037</v>
      </c>
      <c r="C50" s="75">
        <f>'Permitted Sources'!C50</f>
        <v>56037</v>
      </c>
      <c r="D50" s="75">
        <f>'Permitted Sources'!F50</f>
        <v>20200254</v>
      </c>
      <c r="E50" s="75" t="str">
        <f>'Permitted Sources'!I50</f>
        <v>Compressor Engines</v>
      </c>
      <c r="F50" s="386">
        <f>'Permitted Sources'!O50</f>
        <v>0.44532539684209788</v>
      </c>
      <c r="G50" s="386">
        <f>'Permitted Sources'!P50</f>
        <v>0.14171040117075659</v>
      </c>
      <c r="H50" s="386">
        <f>'Permitted Sources'!Q50</f>
        <v>0.99639244300303542</v>
      </c>
      <c r="I50" s="386">
        <f>'Permitted Sources'!R50</f>
        <v>0</v>
      </c>
      <c r="J50" s="386">
        <f>'Permitted Sources'!S50</f>
        <v>1.2415567483625831E-2</v>
      </c>
      <c r="K50" s="63" t="str">
        <f t="shared" si="0"/>
        <v>Compressor Engines</v>
      </c>
      <c r="L50" s="135"/>
      <c r="M50" s="135"/>
      <c r="N50" s="135"/>
      <c r="O50" s="135"/>
      <c r="P50" s="62"/>
      <c r="Q50" s="62"/>
      <c r="R50" s="62"/>
      <c r="S50" s="62"/>
      <c r="T50" s="62"/>
      <c r="U50" s="62"/>
    </row>
    <row r="51" spans="1:21" s="198" customFormat="1" x14ac:dyDescent="0.2">
      <c r="A51" s="75" t="str">
        <f>'Permitted Sources'!A51</f>
        <v>WYDEQ Permitted Sources</v>
      </c>
      <c r="B51" s="75">
        <f>'Permitted Sources'!C51</f>
        <v>56037</v>
      </c>
      <c r="C51" s="75">
        <f>'Permitted Sources'!C51</f>
        <v>56037</v>
      </c>
      <c r="D51" s="75">
        <f>'Permitted Sources'!F51</f>
        <v>20200254</v>
      </c>
      <c r="E51" s="75" t="str">
        <f>'Permitted Sources'!I51</f>
        <v>Compressor Engines</v>
      </c>
      <c r="F51" s="386">
        <f>'Permitted Sources'!O51</f>
        <v>21.375619048420692</v>
      </c>
      <c r="G51" s="386">
        <f>'Permitted Sources'!P51</f>
        <v>6.9207405222927614</v>
      </c>
      <c r="H51" s="386">
        <f>'Permitted Sources'!Q51</f>
        <v>35.870127948109271</v>
      </c>
      <c r="I51" s="386">
        <f>'Permitted Sources'!R51</f>
        <v>0</v>
      </c>
      <c r="J51" s="386">
        <f>'Permitted Sources'!S51</f>
        <v>0.60634166780498233</v>
      </c>
      <c r="K51" s="63" t="str">
        <f t="shared" si="0"/>
        <v>Compressor Engines</v>
      </c>
      <c r="L51" s="135"/>
      <c r="M51" s="135"/>
      <c r="N51" s="135"/>
      <c r="O51" s="135"/>
      <c r="P51" s="62"/>
      <c r="Q51" s="62"/>
      <c r="R51" s="62"/>
      <c r="S51" s="62"/>
      <c r="T51" s="62"/>
      <c r="U51" s="62"/>
    </row>
    <row r="52" spans="1:21" s="198" customFormat="1" x14ac:dyDescent="0.2">
      <c r="A52" s="75" t="str">
        <f>'Permitted Sources'!A52</f>
        <v>WYDEQ Permitted Sources</v>
      </c>
      <c r="B52" s="75">
        <f>'Permitted Sources'!C52</f>
        <v>56037</v>
      </c>
      <c r="C52" s="75">
        <f>'Permitted Sources'!C52</f>
        <v>56037</v>
      </c>
      <c r="D52" s="75">
        <f>'Permitted Sources'!F52</f>
        <v>20200254</v>
      </c>
      <c r="E52" s="75" t="str">
        <f>'Permitted Sources'!I52</f>
        <v>Compressor Engines</v>
      </c>
      <c r="F52" s="386">
        <f>'Permitted Sources'!O52</f>
        <v>1.3359761905262932</v>
      </c>
      <c r="G52" s="386">
        <f>'Permitted Sources'!P52</f>
        <v>0.18784867131937494</v>
      </c>
      <c r="H52" s="386">
        <f>'Permitted Sources'!Q52</f>
        <v>1.4945886645045527</v>
      </c>
      <c r="I52" s="386">
        <f>'Permitted Sources'!R52</f>
        <v>0</v>
      </c>
      <c r="J52" s="386">
        <f>'Permitted Sources'!S52</f>
        <v>1.6457845268992379E-2</v>
      </c>
      <c r="K52" s="63" t="str">
        <f t="shared" si="0"/>
        <v>Compressor Engines</v>
      </c>
      <c r="L52" s="135"/>
      <c r="M52" s="135"/>
      <c r="N52" s="135"/>
      <c r="O52" s="135"/>
      <c r="P52" s="62"/>
      <c r="Q52" s="62"/>
      <c r="R52" s="62"/>
      <c r="S52" s="62"/>
      <c r="T52" s="62"/>
      <c r="U52" s="62"/>
    </row>
    <row r="53" spans="1:21" s="198" customFormat="1" x14ac:dyDescent="0.2">
      <c r="A53" s="75" t="str">
        <f>'Permitted Sources'!A53</f>
        <v>WYDEQ Permitted Sources</v>
      </c>
      <c r="B53" s="75">
        <f>'Permitted Sources'!C53</f>
        <v>56037</v>
      </c>
      <c r="C53" s="75">
        <f>'Permitted Sources'!C53</f>
        <v>56037</v>
      </c>
      <c r="D53" s="75">
        <f>'Permitted Sources'!F53</f>
        <v>20200202</v>
      </c>
      <c r="E53" s="75" t="str">
        <f>'Permitted Sources'!I53</f>
        <v>Compressor Engines</v>
      </c>
      <c r="F53" s="386">
        <f>'Permitted Sources'!O53</f>
        <v>0</v>
      </c>
      <c r="G53" s="386">
        <f>'Permitted Sources'!P53</f>
        <v>0</v>
      </c>
      <c r="H53" s="386">
        <f>'Permitted Sources'!Q53</f>
        <v>0</v>
      </c>
      <c r="I53" s="386">
        <f>'Permitted Sources'!R53</f>
        <v>0</v>
      </c>
      <c r="J53" s="386">
        <f>'Permitted Sources'!S53</f>
        <v>0</v>
      </c>
      <c r="K53" s="63" t="str">
        <f t="shared" si="0"/>
        <v>Compressor Engines</v>
      </c>
      <c r="L53" s="135"/>
      <c r="M53" s="135"/>
      <c r="N53" s="135"/>
      <c r="O53" s="135"/>
      <c r="P53" s="62"/>
      <c r="Q53" s="62"/>
      <c r="R53" s="62"/>
      <c r="S53" s="62"/>
      <c r="T53" s="62"/>
      <c r="U53" s="62"/>
    </row>
    <row r="54" spans="1:21" s="198" customFormat="1" x14ac:dyDescent="0.2">
      <c r="A54" s="75" t="str">
        <f>'Permitted Sources'!A54</f>
        <v>WYDEQ Permitted Sources</v>
      </c>
      <c r="B54" s="75">
        <f>'Permitted Sources'!C54</f>
        <v>56037</v>
      </c>
      <c r="C54" s="75">
        <f>'Permitted Sources'!C54</f>
        <v>56037</v>
      </c>
      <c r="D54" s="75">
        <f>'Permitted Sources'!F54</f>
        <v>20200202</v>
      </c>
      <c r="E54" s="75" t="str">
        <f>'Permitted Sources'!I54</f>
        <v>Compressor Engines</v>
      </c>
      <c r="F54" s="386">
        <f>'Permitted Sources'!O54</f>
        <v>0</v>
      </c>
      <c r="G54" s="386">
        <f>'Permitted Sources'!P54</f>
        <v>0</v>
      </c>
      <c r="H54" s="386">
        <f>'Permitted Sources'!Q54</f>
        <v>0</v>
      </c>
      <c r="I54" s="386">
        <f>'Permitted Sources'!R54</f>
        <v>0</v>
      </c>
      <c r="J54" s="386">
        <f>'Permitted Sources'!S54</f>
        <v>0</v>
      </c>
      <c r="K54" s="63" t="str">
        <f t="shared" si="0"/>
        <v>Compressor Engines</v>
      </c>
      <c r="L54" s="135"/>
      <c r="M54" s="135"/>
      <c r="N54" s="135"/>
      <c r="O54" s="135"/>
      <c r="P54" s="62"/>
      <c r="Q54" s="62"/>
      <c r="R54" s="62"/>
      <c r="S54" s="62"/>
      <c r="T54" s="62"/>
      <c r="U54" s="62"/>
    </row>
    <row r="55" spans="1:21" s="198" customFormat="1" x14ac:dyDescent="0.2">
      <c r="A55" s="75" t="str">
        <f>'Permitted Sources'!A55</f>
        <v>WYDEQ Permitted Sources</v>
      </c>
      <c r="B55" s="75">
        <f>'Permitted Sources'!C55</f>
        <v>56037</v>
      </c>
      <c r="C55" s="75">
        <f>'Permitted Sources'!C55</f>
        <v>56037</v>
      </c>
      <c r="D55" s="75">
        <f>'Permitted Sources'!F55</f>
        <v>20200202</v>
      </c>
      <c r="E55" s="75" t="str">
        <f>'Permitted Sources'!I55</f>
        <v>Compressor Engines</v>
      </c>
      <c r="F55" s="386">
        <f>'Permitted Sources'!O55</f>
        <v>0</v>
      </c>
      <c r="G55" s="386">
        <f>'Permitted Sources'!P55</f>
        <v>0</v>
      </c>
      <c r="H55" s="386">
        <f>'Permitted Sources'!Q55</f>
        <v>0</v>
      </c>
      <c r="I55" s="386">
        <f>'Permitted Sources'!R55</f>
        <v>0</v>
      </c>
      <c r="J55" s="386">
        <f>'Permitted Sources'!S55</f>
        <v>0</v>
      </c>
      <c r="K55" s="63" t="str">
        <f t="shared" si="0"/>
        <v>Compressor Engines</v>
      </c>
      <c r="L55" s="135"/>
      <c r="M55" s="135"/>
      <c r="N55" s="135"/>
      <c r="O55" s="135"/>
      <c r="P55" s="62"/>
      <c r="Q55" s="62"/>
      <c r="R55" s="62"/>
      <c r="S55" s="62"/>
      <c r="T55" s="62"/>
      <c r="U55" s="62"/>
    </row>
    <row r="56" spans="1:21" s="198" customFormat="1" x14ac:dyDescent="0.2">
      <c r="A56" s="75" t="str">
        <f>'Permitted Sources'!A56</f>
        <v>WYDEQ Permitted Sources</v>
      </c>
      <c r="B56" s="75">
        <f>'Permitted Sources'!C56</f>
        <v>56037</v>
      </c>
      <c r="C56" s="75">
        <f>'Permitted Sources'!C56</f>
        <v>56037</v>
      </c>
      <c r="D56" s="75">
        <f>'Permitted Sources'!F56</f>
        <v>20200202</v>
      </c>
      <c r="E56" s="75" t="str">
        <f>'Permitted Sources'!I56</f>
        <v>Compressor Engines</v>
      </c>
      <c r="F56" s="386">
        <f>'Permitted Sources'!O56</f>
        <v>0</v>
      </c>
      <c r="G56" s="386">
        <f>'Permitted Sources'!P56</f>
        <v>0</v>
      </c>
      <c r="H56" s="386">
        <f>'Permitted Sources'!Q56</f>
        <v>0</v>
      </c>
      <c r="I56" s="386">
        <f>'Permitted Sources'!R56</f>
        <v>0</v>
      </c>
      <c r="J56" s="386">
        <f>'Permitted Sources'!S56</f>
        <v>0</v>
      </c>
      <c r="K56" s="63" t="str">
        <f t="shared" si="0"/>
        <v>Compressor Engines</v>
      </c>
      <c r="L56" s="135"/>
      <c r="M56" s="135"/>
      <c r="N56" s="135"/>
      <c r="O56" s="135"/>
      <c r="P56" s="62"/>
      <c r="Q56" s="62"/>
      <c r="R56" s="62"/>
      <c r="S56" s="62"/>
      <c r="T56" s="62"/>
      <c r="U56" s="62"/>
    </row>
    <row r="57" spans="1:21" s="198" customFormat="1" x14ac:dyDescent="0.2">
      <c r="A57" s="75" t="str">
        <f>'Permitted Sources'!A57</f>
        <v>WYDEQ Permitted Sources</v>
      </c>
      <c r="B57" s="75">
        <f>'Permitted Sources'!C57</f>
        <v>56037</v>
      </c>
      <c r="C57" s="75">
        <f>'Permitted Sources'!C57</f>
        <v>56037</v>
      </c>
      <c r="D57" s="75">
        <f>'Permitted Sources'!F57</f>
        <v>20200202</v>
      </c>
      <c r="E57" s="75" t="str">
        <f>'Permitted Sources'!I57</f>
        <v>Compressor Engines</v>
      </c>
      <c r="F57" s="386">
        <f>'Permitted Sources'!O57</f>
        <v>0</v>
      </c>
      <c r="G57" s="386">
        <f>'Permitted Sources'!P57</f>
        <v>0</v>
      </c>
      <c r="H57" s="386">
        <f>'Permitted Sources'!Q57</f>
        <v>0</v>
      </c>
      <c r="I57" s="386">
        <f>'Permitted Sources'!R57</f>
        <v>0</v>
      </c>
      <c r="J57" s="386">
        <f>'Permitted Sources'!S57</f>
        <v>0</v>
      </c>
      <c r="K57" s="63" t="str">
        <f t="shared" si="0"/>
        <v>Compressor Engines</v>
      </c>
      <c r="L57" s="135"/>
      <c r="M57" s="135"/>
      <c r="N57" s="135"/>
      <c r="O57" s="135"/>
      <c r="P57" s="62"/>
      <c r="Q57" s="62"/>
      <c r="R57" s="62"/>
      <c r="S57" s="62"/>
      <c r="T57" s="62"/>
      <c r="U57" s="62"/>
    </row>
    <row r="58" spans="1:21" s="198" customFormat="1" x14ac:dyDescent="0.2">
      <c r="A58" s="75" t="str">
        <f>'Permitted Sources'!A58</f>
        <v>WYDEQ Permitted Sources</v>
      </c>
      <c r="B58" s="75">
        <f>'Permitted Sources'!C58</f>
        <v>56037</v>
      </c>
      <c r="C58" s="75">
        <f>'Permitted Sources'!C58</f>
        <v>56037</v>
      </c>
      <c r="D58" s="75">
        <f>'Permitted Sources'!F58</f>
        <v>20200254</v>
      </c>
      <c r="E58" s="75" t="str">
        <f>'Permitted Sources'!I58</f>
        <v>Compressor Engines</v>
      </c>
      <c r="F58" s="386">
        <f>'Permitted Sources'!O58</f>
        <v>4.0079285715788808</v>
      </c>
      <c r="G58" s="386">
        <f>'Permitted Sources'!P58</f>
        <v>1.3676701508340461</v>
      </c>
      <c r="H58" s="386">
        <f>'Permitted Sources'!Q58</f>
        <v>4.4837659935136589</v>
      </c>
      <c r="I58" s="386">
        <f>'Permitted Sources'!R58</f>
        <v>0</v>
      </c>
      <c r="J58" s="386">
        <f>'Permitted Sources'!S58</f>
        <v>0.1198246629233656</v>
      </c>
      <c r="K58" s="63" t="str">
        <f t="shared" si="0"/>
        <v>Compressor Engines</v>
      </c>
      <c r="L58" s="135"/>
      <c r="M58" s="135"/>
      <c r="N58" s="135"/>
      <c r="O58" s="135"/>
      <c r="P58" s="62"/>
      <c r="Q58" s="62"/>
      <c r="R58" s="62"/>
      <c r="S58" s="62"/>
      <c r="T58" s="62"/>
      <c r="U58" s="62"/>
    </row>
    <row r="59" spans="1:21" s="198" customFormat="1" x14ac:dyDescent="0.2">
      <c r="A59" s="75" t="str">
        <f>'Permitted Sources'!A59</f>
        <v>WYDEQ Permitted Sources</v>
      </c>
      <c r="B59" s="75">
        <f>'Permitted Sources'!C59</f>
        <v>56037</v>
      </c>
      <c r="C59" s="75">
        <f>'Permitted Sources'!C59</f>
        <v>56037</v>
      </c>
      <c r="D59" s="75">
        <f>'Permitted Sources'!F59</f>
        <v>20200202</v>
      </c>
      <c r="E59" s="75" t="str">
        <f>'Permitted Sources'!I59</f>
        <v>Compressor Engines</v>
      </c>
      <c r="F59" s="386">
        <f>'Permitted Sources'!O59</f>
        <v>0</v>
      </c>
      <c r="G59" s="386">
        <f>'Permitted Sources'!P59</f>
        <v>0</v>
      </c>
      <c r="H59" s="386">
        <f>'Permitted Sources'!Q59</f>
        <v>0</v>
      </c>
      <c r="I59" s="386">
        <f>'Permitted Sources'!R59</f>
        <v>0</v>
      </c>
      <c r="J59" s="386">
        <f>'Permitted Sources'!S59</f>
        <v>0</v>
      </c>
      <c r="K59" s="63" t="str">
        <f t="shared" si="0"/>
        <v>Compressor Engines</v>
      </c>
      <c r="L59" s="135"/>
      <c r="M59" s="135"/>
      <c r="N59" s="135"/>
      <c r="O59" s="135"/>
      <c r="P59" s="62"/>
      <c r="Q59" s="62"/>
      <c r="R59" s="62"/>
      <c r="S59" s="62"/>
      <c r="T59" s="62"/>
      <c r="U59" s="62"/>
    </row>
    <row r="60" spans="1:21" s="198" customFormat="1" x14ac:dyDescent="0.2">
      <c r="A60" s="75" t="str">
        <f>'Permitted Sources'!A60</f>
        <v>WYDEQ Permitted Sources</v>
      </c>
      <c r="B60" s="75">
        <f>'Permitted Sources'!C60</f>
        <v>56037</v>
      </c>
      <c r="C60" s="75">
        <f>'Permitted Sources'!C60</f>
        <v>56037</v>
      </c>
      <c r="D60" s="75">
        <f>'Permitted Sources'!F60</f>
        <v>20200202</v>
      </c>
      <c r="E60" s="75" t="str">
        <f>'Permitted Sources'!I60</f>
        <v>Compressor Engines</v>
      </c>
      <c r="F60" s="386">
        <f>'Permitted Sources'!O60</f>
        <v>0</v>
      </c>
      <c r="G60" s="386">
        <f>'Permitted Sources'!P60</f>
        <v>0</v>
      </c>
      <c r="H60" s="386">
        <f>'Permitted Sources'!Q60</f>
        <v>0</v>
      </c>
      <c r="I60" s="386">
        <f>'Permitted Sources'!R60</f>
        <v>0</v>
      </c>
      <c r="J60" s="386">
        <f>'Permitted Sources'!S60</f>
        <v>0</v>
      </c>
      <c r="K60" s="63" t="str">
        <f t="shared" si="0"/>
        <v>Compressor Engines</v>
      </c>
      <c r="L60" s="135"/>
      <c r="M60" s="135"/>
      <c r="N60" s="135"/>
      <c r="O60" s="135"/>
      <c r="P60" s="62"/>
      <c r="Q60" s="62"/>
      <c r="R60" s="62"/>
      <c r="S60" s="62"/>
      <c r="T60" s="62"/>
      <c r="U60" s="62"/>
    </row>
    <row r="61" spans="1:21" s="198" customFormat="1" x14ac:dyDescent="0.2">
      <c r="A61" s="75" t="str">
        <f>'Permitted Sources'!A61</f>
        <v>WYDEQ Permitted Sources</v>
      </c>
      <c r="B61" s="75">
        <f>'Permitted Sources'!C61</f>
        <v>56037</v>
      </c>
      <c r="C61" s="75">
        <f>'Permitted Sources'!C61</f>
        <v>56037</v>
      </c>
      <c r="D61" s="75">
        <f>'Permitted Sources'!F61</f>
        <v>20200202</v>
      </c>
      <c r="E61" s="75" t="str">
        <f>'Permitted Sources'!I61</f>
        <v>Compressor Engines</v>
      </c>
      <c r="F61" s="386">
        <f>'Permitted Sources'!O61</f>
        <v>0</v>
      </c>
      <c r="G61" s="386">
        <f>'Permitted Sources'!P61</f>
        <v>0</v>
      </c>
      <c r="H61" s="386">
        <f>'Permitted Sources'!Q61</f>
        <v>0</v>
      </c>
      <c r="I61" s="386">
        <f>'Permitted Sources'!R61</f>
        <v>0</v>
      </c>
      <c r="J61" s="386">
        <f>'Permitted Sources'!S61</f>
        <v>0</v>
      </c>
      <c r="K61" s="63" t="str">
        <f t="shared" si="0"/>
        <v>Compressor Engines</v>
      </c>
      <c r="L61" s="135"/>
      <c r="M61" s="135"/>
      <c r="N61" s="135"/>
      <c r="O61" s="135"/>
      <c r="P61" s="62"/>
      <c r="Q61" s="62"/>
      <c r="R61" s="62"/>
      <c r="S61" s="62"/>
      <c r="T61" s="62"/>
      <c r="U61" s="62"/>
    </row>
    <row r="62" spans="1:21" s="198" customFormat="1" x14ac:dyDescent="0.2">
      <c r="A62" s="75" t="str">
        <f>'Permitted Sources'!A62</f>
        <v>WYDEQ Permitted Sources</v>
      </c>
      <c r="B62" s="75">
        <f>'Permitted Sources'!C62</f>
        <v>56037</v>
      </c>
      <c r="C62" s="75">
        <f>'Permitted Sources'!C62</f>
        <v>56037</v>
      </c>
      <c r="D62" s="75">
        <f>'Permitted Sources'!F62</f>
        <v>20200202</v>
      </c>
      <c r="E62" s="75" t="str">
        <f>'Permitted Sources'!I62</f>
        <v>Compressor Engines</v>
      </c>
      <c r="F62" s="386">
        <f>'Permitted Sources'!O62</f>
        <v>0</v>
      </c>
      <c r="G62" s="386">
        <f>'Permitted Sources'!P62</f>
        <v>0</v>
      </c>
      <c r="H62" s="386">
        <f>'Permitted Sources'!Q62</f>
        <v>0</v>
      </c>
      <c r="I62" s="386">
        <f>'Permitted Sources'!R62</f>
        <v>0</v>
      </c>
      <c r="J62" s="386">
        <f>'Permitted Sources'!S62</f>
        <v>0</v>
      </c>
      <c r="K62" s="63" t="str">
        <f t="shared" si="0"/>
        <v>Compressor Engines</v>
      </c>
      <c r="L62" s="135"/>
      <c r="M62" s="135"/>
      <c r="N62" s="135"/>
      <c r="O62" s="135"/>
      <c r="P62" s="62"/>
      <c r="Q62" s="62"/>
      <c r="R62" s="62"/>
      <c r="S62" s="62"/>
      <c r="T62" s="62"/>
      <c r="U62" s="62"/>
    </row>
    <row r="63" spans="1:21" s="198" customFormat="1" x14ac:dyDescent="0.2">
      <c r="A63" s="75" t="str">
        <f>'Permitted Sources'!A63</f>
        <v>WYDEQ Permitted Sources</v>
      </c>
      <c r="B63" s="75">
        <f>'Permitted Sources'!C63</f>
        <v>56037</v>
      </c>
      <c r="C63" s="75">
        <f>'Permitted Sources'!C63</f>
        <v>56037</v>
      </c>
      <c r="D63" s="75">
        <f>'Permitted Sources'!F63</f>
        <v>20200202</v>
      </c>
      <c r="E63" s="75" t="str">
        <f>'Permitted Sources'!I63</f>
        <v>Compressor Engines</v>
      </c>
      <c r="F63" s="386">
        <f>'Permitted Sources'!O63</f>
        <v>0</v>
      </c>
      <c r="G63" s="386">
        <f>'Permitted Sources'!P63</f>
        <v>0</v>
      </c>
      <c r="H63" s="386">
        <f>'Permitted Sources'!Q63</f>
        <v>0</v>
      </c>
      <c r="I63" s="386">
        <f>'Permitted Sources'!R63</f>
        <v>0</v>
      </c>
      <c r="J63" s="386">
        <f>'Permitted Sources'!S63</f>
        <v>0</v>
      </c>
      <c r="K63" s="63" t="str">
        <f t="shared" si="0"/>
        <v>Compressor Engines</v>
      </c>
      <c r="L63" s="135"/>
      <c r="M63" s="135"/>
      <c r="N63" s="135"/>
      <c r="O63" s="135"/>
      <c r="P63" s="62"/>
      <c r="Q63" s="62"/>
      <c r="R63" s="62"/>
      <c r="S63" s="62"/>
      <c r="T63" s="62"/>
      <c r="U63" s="62"/>
    </row>
    <row r="64" spans="1:21" s="198" customFormat="1" x14ac:dyDescent="0.2">
      <c r="A64" s="75" t="str">
        <f>'Permitted Sources'!A64</f>
        <v>WYDEQ Permitted Sources</v>
      </c>
      <c r="B64" s="75">
        <f>'Permitted Sources'!C64</f>
        <v>56037</v>
      </c>
      <c r="C64" s="75">
        <f>'Permitted Sources'!C64</f>
        <v>56037</v>
      </c>
      <c r="D64" s="75">
        <f>'Permitted Sources'!F64</f>
        <v>20200202</v>
      </c>
      <c r="E64" s="75" t="str">
        <f>'Permitted Sources'!I64</f>
        <v>Compressor Engines</v>
      </c>
      <c r="F64" s="386">
        <f>'Permitted Sources'!O64</f>
        <v>0</v>
      </c>
      <c r="G64" s="386">
        <f>'Permitted Sources'!P64</f>
        <v>0</v>
      </c>
      <c r="H64" s="386">
        <f>'Permitted Sources'!Q64</f>
        <v>0</v>
      </c>
      <c r="I64" s="386">
        <f>'Permitted Sources'!R64</f>
        <v>0</v>
      </c>
      <c r="J64" s="386">
        <f>'Permitted Sources'!S64</f>
        <v>0</v>
      </c>
      <c r="K64" s="63" t="str">
        <f t="shared" si="0"/>
        <v>Compressor Engines</v>
      </c>
      <c r="L64" s="135"/>
      <c r="M64" s="135"/>
      <c r="N64" s="135"/>
      <c r="O64" s="135"/>
      <c r="P64" s="62"/>
      <c r="Q64" s="62"/>
      <c r="R64" s="62"/>
      <c r="S64" s="62"/>
      <c r="T64" s="62"/>
      <c r="U64" s="62"/>
    </row>
    <row r="65" spans="1:21" s="198" customFormat="1" x14ac:dyDescent="0.2">
      <c r="A65" s="75" t="str">
        <f>'Permitted Sources'!A65</f>
        <v>WYDEQ Permitted Sources</v>
      </c>
      <c r="B65" s="75">
        <f>'Permitted Sources'!C65</f>
        <v>56037</v>
      </c>
      <c r="C65" s="75">
        <f>'Permitted Sources'!C65</f>
        <v>56037</v>
      </c>
      <c r="D65" s="75">
        <f>'Permitted Sources'!F65</f>
        <v>20200202</v>
      </c>
      <c r="E65" s="75" t="str">
        <f>'Permitted Sources'!I65</f>
        <v>Compressor Engines</v>
      </c>
      <c r="F65" s="386">
        <f>'Permitted Sources'!O65</f>
        <v>0</v>
      </c>
      <c r="G65" s="386">
        <f>'Permitted Sources'!P65</f>
        <v>0</v>
      </c>
      <c r="H65" s="386">
        <f>'Permitted Sources'!Q65</f>
        <v>0</v>
      </c>
      <c r="I65" s="386">
        <f>'Permitted Sources'!R65</f>
        <v>0</v>
      </c>
      <c r="J65" s="386">
        <f>'Permitted Sources'!S65</f>
        <v>0</v>
      </c>
      <c r="K65" s="63" t="str">
        <f t="shared" si="0"/>
        <v>Compressor Engines</v>
      </c>
      <c r="L65" s="135"/>
      <c r="M65" s="135"/>
      <c r="N65" s="135"/>
      <c r="O65" s="135"/>
      <c r="P65" s="62"/>
      <c r="Q65" s="62"/>
      <c r="R65" s="62"/>
      <c r="S65" s="62"/>
      <c r="T65" s="62"/>
      <c r="U65" s="62"/>
    </row>
    <row r="66" spans="1:21" s="198" customFormat="1" x14ac:dyDescent="0.2">
      <c r="A66" s="75" t="str">
        <f>'Permitted Sources'!A66</f>
        <v>WYDEQ Permitted Sources</v>
      </c>
      <c r="B66" s="75">
        <f>'Permitted Sources'!C66</f>
        <v>56037</v>
      </c>
      <c r="C66" s="75">
        <f>'Permitted Sources'!C66</f>
        <v>56037</v>
      </c>
      <c r="D66" s="75">
        <f>'Permitted Sources'!F66</f>
        <v>20200202</v>
      </c>
      <c r="E66" s="75" t="str">
        <f>'Permitted Sources'!I66</f>
        <v>Compressor Engines</v>
      </c>
      <c r="F66" s="386">
        <f>'Permitted Sources'!O66</f>
        <v>0</v>
      </c>
      <c r="G66" s="386">
        <f>'Permitted Sources'!P66</f>
        <v>0</v>
      </c>
      <c r="H66" s="386">
        <f>'Permitted Sources'!Q66</f>
        <v>0</v>
      </c>
      <c r="I66" s="386">
        <f>'Permitted Sources'!R66</f>
        <v>0</v>
      </c>
      <c r="J66" s="386">
        <f>'Permitted Sources'!S66</f>
        <v>0</v>
      </c>
      <c r="K66" s="63" t="str">
        <f t="shared" si="0"/>
        <v>Compressor Engines</v>
      </c>
      <c r="L66" s="135"/>
      <c r="M66" s="135"/>
      <c r="N66" s="135"/>
      <c r="O66" s="135"/>
      <c r="P66" s="62"/>
      <c r="Q66" s="62"/>
      <c r="R66" s="62"/>
      <c r="S66" s="62"/>
      <c r="T66" s="62"/>
      <c r="U66" s="62"/>
    </row>
    <row r="67" spans="1:21" s="198" customFormat="1" x14ac:dyDescent="0.2">
      <c r="A67" s="75" t="str">
        <f>'Permitted Sources'!A67</f>
        <v>WYDEQ Permitted Sources</v>
      </c>
      <c r="B67" s="75">
        <f>'Permitted Sources'!C67</f>
        <v>56037</v>
      </c>
      <c r="C67" s="75">
        <f>'Permitted Sources'!C67</f>
        <v>56037</v>
      </c>
      <c r="D67" s="75">
        <f>'Permitted Sources'!F67</f>
        <v>20200202</v>
      </c>
      <c r="E67" s="75" t="str">
        <f>'Permitted Sources'!I67</f>
        <v>Compressor Engines</v>
      </c>
      <c r="F67" s="386">
        <f>'Permitted Sources'!O67</f>
        <v>0</v>
      </c>
      <c r="G67" s="386">
        <f>'Permitted Sources'!P67</f>
        <v>0</v>
      </c>
      <c r="H67" s="386">
        <f>'Permitted Sources'!Q67</f>
        <v>0</v>
      </c>
      <c r="I67" s="386">
        <f>'Permitted Sources'!R67</f>
        <v>0</v>
      </c>
      <c r="J67" s="386">
        <f>'Permitted Sources'!S67</f>
        <v>0</v>
      </c>
      <c r="K67" s="63" t="str">
        <f t="shared" si="0"/>
        <v>Compressor Engines</v>
      </c>
      <c r="L67" s="135"/>
      <c r="M67" s="135"/>
      <c r="N67" s="135"/>
      <c r="O67" s="135"/>
      <c r="P67" s="62"/>
      <c r="Q67" s="62"/>
      <c r="R67" s="62"/>
      <c r="S67" s="62"/>
      <c r="T67" s="62"/>
      <c r="U67" s="62"/>
    </row>
    <row r="68" spans="1:21" s="198" customFormat="1" x14ac:dyDescent="0.2">
      <c r="A68" s="75" t="str">
        <f>'Permitted Sources'!A68</f>
        <v>WYDEQ Permitted Sources</v>
      </c>
      <c r="B68" s="75">
        <f>'Permitted Sources'!C68</f>
        <v>56037</v>
      </c>
      <c r="C68" s="75">
        <f>'Permitted Sources'!C68</f>
        <v>56037</v>
      </c>
      <c r="D68" s="75">
        <f>'Permitted Sources'!F68</f>
        <v>20200202</v>
      </c>
      <c r="E68" s="75" t="str">
        <f>'Permitted Sources'!I68</f>
        <v>Compressor Engines</v>
      </c>
      <c r="F68" s="386">
        <f>'Permitted Sources'!O68</f>
        <v>0</v>
      </c>
      <c r="G68" s="386">
        <f>'Permitted Sources'!P68</f>
        <v>0</v>
      </c>
      <c r="H68" s="386">
        <f>'Permitted Sources'!Q68</f>
        <v>0</v>
      </c>
      <c r="I68" s="386">
        <f>'Permitted Sources'!R68</f>
        <v>0</v>
      </c>
      <c r="J68" s="386">
        <f>'Permitted Sources'!S68</f>
        <v>0</v>
      </c>
      <c r="K68" s="63" t="str">
        <f t="shared" si="0"/>
        <v>Compressor Engines</v>
      </c>
      <c r="L68" s="135"/>
      <c r="M68" s="135"/>
      <c r="N68" s="135"/>
      <c r="O68" s="135"/>
      <c r="P68" s="62"/>
      <c r="Q68" s="62"/>
      <c r="R68" s="62"/>
      <c r="S68" s="62"/>
      <c r="T68" s="62"/>
      <c r="U68" s="62"/>
    </row>
    <row r="69" spans="1:21" s="198" customFormat="1" x14ac:dyDescent="0.2">
      <c r="A69" s="75" t="str">
        <f>'Permitted Sources'!A69</f>
        <v>WYDEQ Permitted Sources</v>
      </c>
      <c r="B69" s="75">
        <f>'Permitted Sources'!C69</f>
        <v>56037</v>
      </c>
      <c r="C69" s="75">
        <f>'Permitted Sources'!C69</f>
        <v>56037</v>
      </c>
      <c r="D69" s="75">
        <f>'Permitted Sources'!F69</f>
        <v>20200202</v>
      </c>
      <c r="E69" s="75" t="str">
        <f>'Permitted Sources'!I69</f>
        <v>Compressor Engines</v>
      </c>
      <c r="F69" s="386">
        <f>'Permitted Sources'!O69</f>
        <v>0</v>
      </c>
      <c r="G69" s="386">
        <f>'Permitted Sources'!P69</f>
        <v>0</v>
      </c>
      <c r="H69" s="386">
        <f>'Permitted Sources'!Q69</f>
        <v>0</v>
      </c>
      <c r="I69" s="386">
        <f>'Permitted Sources'!R69</f>
        <v>0</v>
      </c>
      <c r="J69" s="386">
        <f>'Permitted Sources'!S69</f>
        <v>0</v>
      </c>
      <c r="K69" s="63" t="str">
        <f t="shared" si="0"/>
        <v>Compressor Engines</v>
      </c>
      <c r="L69" s="135"/>
      <c r="M69" s="135"/>
      <c r="N69" s="135"/>
      <c r="O69" s="135"/>
      <c r="P69" s="62"/>
      <c r="Q69" s="62"/>
      <c r="R69" s="62"/>
      <c r="S69" s="62"/>
      <c r="T69" s="62"/>
      <c r="U69" s="62"/>
    </row>
    <row r="70" spans="1:21" s="198" customFormat="1" x14ac:dyDescent="0.2">
      <c r="A70" s="75" t="str">
        <f>'Permitted Sources'!A70</f>
        <v>WYDEQ Permitted Sources</v>
      </c>
      <c r="B70" s="75">
        <f>'Permitted Sources'!C70</f>
        <v>56037</v>
      </c>
      <c r="C70" s="75">
        <f>'Permitted Sources'!C70</f>
        <v>56037</v>
      </c>
      <c r="D70" s="75">
        <f>'Permitted Sources'!F70</f>
        <v>20200202</v>
      </c>
      <c r="E70" s="75" t="str">
        <f>'Permitted Sources'!I70</f>
        <v>Compressor Engines</v>
      </c>
      <c r="F70" s="386">
        <f>'Permitted Sources'!O70</f>
        <v>0</v>
      </c>
      <c r="G70" s="386">
        <f>'Permitted Sources'!P70</f>
        <v>0</v>
      </c>
      <c r="H70" s="386">
        <f>'Permitted Sources'!Q70</f>
        <v>0</v>
      </c>
      <c r="I70" s="386">
        <f>'Permitted Sources'!R70</f>
        <v>0</v>
      </c>
      <c r="J70" s="386">
        <f>'Permitted Sources'!S70</f>
        <v>0</v>
      </c>
      <c r="K70" s="63" t="str">
        <f t="shared" si="0"/>
        <v>Compressor Engines</v>
      </c>
      <c r="L70" s="135"/>
      <c r="M70" s="135"/>
      <c r="N70" s="135"/>
      <c r="O70" s="135"/>
      <c r="P70" s="62"/>
      <c r="Q70" s="62"/>
      <c r="R70" s="62"/>
      <c r="S70" s="62"/>
      <c r="T70" s="62"/>
      <c r="U70" s="62"/>
    </row>
    <row r="71" spans="1:21" s="198" customFormat="1" x14ac:dyDescent="0.2">
      <c r="A71" s="75" t="str">
        <f>'Permitted Sources'!A71</f>
        <v>WYDEQ Permitted Sources</v>
      </c>
      <c r="B71" s="75">
        <f>'Permitted Sources'!C71</f>
        <v>56037</v>
      </c>
      <c r="C71" s="75">
        <f>'Permitted Sources'!C71</f>
        <v>56037</v>
      </c>
      <c r="D71" s="75">
        <f>'Permitted Sources'!F71</f>
        <v>20200202</v>
      </c>
      <c r="E71" s="75" t="str">
        <f>'Permitted Sources'!I71</f>
        <v>Compressor Engines</v>
      </c>
      <c r="F71" s="386">
        <f>'Permitted Sources'!O71</f>
        <v>0</v>
      </c>
      <c r="G71" s="386">
        <f>'Permitted Sources'!P71</f>
        <v>0</v>
      </c>
      <c r="H71" s="386">
        <f>'Permitted Sources'!Q71</f>
        <v>0</v>
      </c>
      <c r="I71" s="386">
        <f>'Permitted Sources'!R71</f>
        <v>0</v>
      </c>
      <c r="J71" s="386">
        <f>'Permitted Sources'!S71</f>
        <v>0</v>
      </c>
      <c r="K71" s="63" t="str">
        <f t="shared" ref="K71:K134" si="1">IF(E71="Unpermitted Fugitives","Fugitives",IF(E71="Natural Gas Processing Facilities, Pump Seals","Fugitives",IF(E71="Natural Gas Production, All Equipt Leak Fugitives","Fugitives",IF(E71="External Combustion Boilers","Heaters",IF(E71="Permitted Tank Losses","Condensate tank ",IF(E71="Permitted Fugitives","Fugitives",IF(E71="Process Heaters","Heaters",E71)))))))</f>
        <v>Compressor Engines</v>
      </c>
      <c r="L71" s="135"/>
      <c r="M71" s="135"/>
      <c r="N71" s="135"/>
      <c r="O71" s="135"/>
      <c r="P71" s="62"/>
      <c r="Q71" s="62"/>
      <c r="R71" s="62"/>
      <c r="S71" s="62"/>
      <c r="T71" s="62"/>
      <c r="U71" s="62"/>
    </row>
    <row r="72" spans="1:21" s="198" customFormat="1" x14ac:dyDescent="0.2">
      <c r="A72" s="75" t="str">
        <f>'Permitted Sources'!A72</f>
        <v>WYDEQ Permitted Sources</v>
      </c>
      <c r="B72" s="75">
        <f>'Permitted Sources'!C72</f>
        <v>56037</v>
      </c>
      <c r="C72" s="75">
        <f>'Permitted Sources'!C72</f>
        <v>56037</v>
      </c>
      <c r="D72" s="75">
        <f>'Permitted Sources'!F72</f>
        <v>20200202</v>
      </c>
      <c r="E72" s="75" t="str">
        <f>'Permitted Sources'!I72</f>
        <v>Compressor Engines</v>
      </c>
      <c r="F72" s="386">
        <f>'Permitted Sources'!O72</f>
        <v>0</v>
      </c>
      <c r="G72" s="386">
        <f>'Permitted Sources'!P72</f>
        <v>0</v>
      </c>
      <c r="H72" s="386">
        <f>'Permitted Sources'!Q72</f>
        <v>0</v>
      </c>
      <c r="I72" s="386">
        <f>'Permitted Sources'!R72</f>
        <v>0</v>
      </c>
      <c r="J72" s="386">
        <f>'Permitted Sources'!S72</f>
        <v>0</v>
      </c>
      <c r="K72" s="63" t="str">
        <f t="shared" si="1"/>
        <v>Compressor Engines</v>
      </c>
      <c r="L72" s="135"/>
      <c r="M72" s="135"/>
      <c r="N72" s="135"/>
      <c r="O72" s="135"/>
      <c r="P72" s="62"/>
      <c r="Q72" s="62"/>
      <c r="R72" s="62"/>
      <c r="S72" s="62"/>
      <c r="T72" s="62"/>
      <c r="U72" s="62"/>
    </row>
    <row r="73" spans="1:21" s="198" customFormat="1" x14ac:dyDescent="0.2">
      <c r="A73" s="75" t="str">
        <f>'Permitted Sources'!A73</f>
        <v>WYDEQ Permitted Sources</v>
      </c>
      <c r="B73" s="75">
        <f>'Permitted Sources'!C73</f>
        <v>56037</v>
      </c>
      <c r="C73" s="75">
        <f>'Permitted Sources'!C73</f>
        <v>56037</v>
      </c>
      <c r="D73" s="75">
        <f>'Permitted Sources'!F73</f>
        <v>20200202</v>
      </c>
      <c r="E73" s="75" t="str">
        <f>'Permitted Sources'!I73</f>
        <v>Compressor Engines</v>
      </c>
      <c r="F73" s="386">
        <f>'Permitted Sources'!O73</f>
        <v>0</v>
      </c>
      <c r="G73" s="386">
        <f>'Permitted Sources'!P73</f>
        <v>0</v>
      </c>
      <c r="H73" s="386">
        <f>'Permitted Sources'!Q73</f>
        <v>0</v>
      </c>
      <c r="I73" s="386">
        <f>'Permitted Sources'!R73</f>
        <v>0</v>
      </c>
      <c r="J73" s="386">
        <f>'Permitted Sources'!S73</f>
        <v>0</v>
      </c>
      <c r="K73" s="63" t="str">
        <f t="shared" si="1"/>
        <v>Compressor Engines</v>
      </c>
      <c r="L73" s="135"/>
      <c r="M73" s="135"/>
      <c r="N73" s="135"/>
      <c r="O73" s="135"/>
      <c r="P73" s="62"/>
      <c r="Q73" s="62"/>
      <c r="R73" s="62"/>
      <c r="S73" s="62"/>
      <c r="T73" s="62"/>
      <c r="U73" s="62"/>
    </row>
    <row r="74" spans="1:21" s="198" customFormat="1" x14ac:dyDescent="0.2">
      <c r="A74" s="75" t="str">
        <f>'Permitted Sources'!A74</f>
        <v>WYDEQ Permitted Sources</v>
      </c>
      <c r="B74" s="75">
        <f>'Permitted Sources'!C74</f>
        <v>56037</v>
      </c>
      <c r="C74" s="75">
        <f>'Permitted Sources'!C74</f>
        <v>56037</v>
      </c>
      <c r="D74" s="75">
        <f>'Permitted Sources'!F74</f>
        <v>20200202</v>
      </c>
      <c r="E74" s="75" t="str">
        <f>'Permitted Sources'!I74</f>
        <v>Compressor Engines</v>
      </c>
      <c r="F74" s="386">
        <f>'Permitted Sources'!O74</f>
        <v>0</v>
      </c>
      <c r="G74" s="386">
        <f>'Permitted Sources'!P74</f>
        <v>0</v>
      </c>
      <c r="H74" s="386">
        <f>'Permitted Sources'!Q74</f>
        <v>0</v>
      </c>
      <c r="I74" s="386">
        <f>'Permitted Sources'!R74</f>
        <v>0</v>
      </c>
      <c r="J74" s="386">
        <f>'Permitted Sources'!S74</f>
        <v>0</v>
      </c>
      <c r="K74" s="63" t="str">
        <f t="shared" si="1"/>
        <v>Compressor Engines</v>
      </c>
      <c r="L74" s="135"/>
      <c r="M74" s="135"/>
      <c r="N74" s="135"/>
      <c r="O74" s="135"/>
      <c r="P74" s="62"/>
      <c r="Q74" s="62"/>
      <c r="R74" s="62"/>
      <c r="S74" s="62"/>
      <c r="T74" s="62"/>
      <c r="U74" s="62"/>
    </row>
    <row r="75" spans="1:21" s="198" customFormat="1" x14ac:dyDescent="0.2">
      <c r="A75" s="75" t="str">
        <f>'Permitted Sources'!A75</f>
        <v>WYDEQ Permitted Sources</v>
      </c>
      <c r="B75" s="75">
        <f>'Permitted Sources'!C75</f>
        <v>56037</v>
      </c>
      <c r="C75" s="75">
        <f>'Permitted Sources'!C75</f>
        <v>56037</v>
      </c>
      <c r="D75" s="75">
        <f>'Permitted Sources'!F75</f>
        <v>20200202</v>
      </c>
      <c r="E75" s="75" t="str">
        <f>'Permitted Sources'!I75</f>
        <v>Compressor Engines</v>
      </c>
      <c r="F75" s="386">
        <f>'Permitted Sources'!O75</f>
        <v>0</v>
      </c>
      <c r="G75" s="386">
        <f>'Permitted Sources'!P75</f>
        <v>0</v>
      </c>
      <c r="H75" s="386">
        <f>'Permitted Sources'!Q75</f>
        <v>0</v>
      </c>
      <c r="I75" s="386">
        <f>'Permitted Sources'!R75</f>
        <v>0</v>
      </c>
      <c r="J75" s="386">
        <f>'Permitted Sources'!S75</f>
        <v>0</v>
      </c>
      <c r="K75" s="63" t="str">
        <f t="shared" si="1"/>
        <v>Compressor Engines</v>
      </c>
      <c r="L75" s="135"/>
      <c r="M75" s="135"/>
      <c r="N75" s="135"/>
      <c r="O75" s="135"/>
      <c r="P75" s="62"/>
      <c r="Q75" s="62"/>
      <c r="R75" s="62"/>
      <c r="S75" s="62"/>
      <c r="T75" s="62"/>
      <c r="U75" s="62"/>
    </row>
    <row r="76" spans="1:21" s="198" customFormat="1" x14ac:dyDescent="0.2">
      <c r="A76" s="75" t="str">
        <f>'Permitted Sources'!A76</f>
        <v>WYDEQ Permitted Sources</v>
      </c>
      <c r="B76" s="75">
        <f>'Permitted Sources'!C76</f>
        <v>56037</v>
      </c>
      <c r="C76" s="75">
        <f>'Permitted Sources'!C76</f>
        <v>56037</v>
      </c>
      <c r="D76" s="75">
        <f>'Permitted Sources'!F76</f>
        <v>20200202</v>
      </c>
      <c r="E76" s="75" t="str">
        <f>'Permitted Sources'!I76</f>
        <v>Compressor Engines</v>
      </c>
      <c r="F76" s="386">
        <f>'Permitted Sources'!O76</f>
        <v>0</v>
      </c>
      <c r="G76" s="386">
        <f>'Permitted Sources'!P76</f>
        <v>0</v>
      </c>
      <c r="H76" s="386">
        <f>'Permitted Sources'!Q76</f>
        <v>0</v>
      </c>
      <c r="I76" s="386">
        <f>'Permitted Sources'!R76</f>
        <v>0</v>
      </c>
      <c r="J76" s="386">
        <f>'Permitted Sources'!S76</f>
        <v>0</v>
      </c>
      <c r="K76" s="63" t="str">
        <f t="shared" si="1"/>
        <v>Compressor Engines</v>
      </c>
      <c r="L76" s="135"/>
      <c r="M76" s="135"/>
      <c r="N76" s="135"/>
      <c r="O76" s="135"/>
      <c r="P76" s="62"/>
      <c r="Q76" s="62"/>
      <c r="R76" s="62"/>
      <c r="S76" s="62"/>
      <c r="T76" s="62"/>
      <c r="U76" s="62"/>
    </row>
    <row r="77" spans="1:21" s="198" customFormat="1" x14ac:dyDescent="0.2">
      <c r="A77" s="75" t="str">
        <f>'Permitted Sources'!A77</f>
        <v>WYDEQ Permitted Sources</v>
      </c>
      <c r="B77" s="75">
        <f>'Permitted Sources'!C77</f>
        <v>56037</v>
      </c>
      <c r="C77" s="75">
        <f>'Permitted Sources'!C77</f>
        <v>56037</v>
      </c>
      <c r="D77" s="75">
        <f>'Permitted Sources'!F77</f>
        <v>20200202</v>
      </c>
      <c r="E77" s="75" t="str">
        <f>'Permitted Sources'!I77</f>
        <v>Compressor Engines</v>
      </c>
      <c r="F77" s="386">
        <f>'Permitted Sources'!O77</f>
        <v>0</v>
      </c>
      <c r="G77" s="386">
        <f>'Permitted Sources'!P77</f>
        <v>0</v>
      </c>
      <c r="H77" s="386">
        <f>'Permitted Sources'!Q77</f>
        <v>0</v>
      </c>
      <c r="I77" s="386">
        <f>'Permitted Sources'!R77</f>
        <v>0</v>
      </c>
      <c r="J77" s="386">
        <f>'Permitted Sources'!S77</f>
        <v>0</v>
      </c>
      <c r="K77" s="63" t="str">
        <f t="shared" si="1"/>
        <v>Compressor Engines</v>
      </c>
      <c r="L77" s="135"/>
      <c r="M77" s="135"/>
      <c r="N77" s="135"/>
      <c r="O77" s="135"/>
      <c r="P77" s="62"/>
      <c r="Q77" s="62"/>
      <c r="R77" s="62"/>
      <c r="S77" s="62"/>
      <c r="T77" s="62"/>
      <c r="U77" s="62"/>
    </row>
    <row r="78" spans="1:21" s="198" customFormat="1" x14ac:dyDescent="0.2">
      <c r="A78" s="75" t="str">
        <f>'Permitted Sources'!A78</f>
        <v>WYDEQ Permitted Sources</v>
      </c>
      <c r="B78" s="75">
        <f>'Permitted Sources'!C78</f>
        <v>56037</v>
      </c>
      <c r="C78" s="75">
        <f>'Permitted Sources'!C78</f>
        <v>56037</v>
      </c>
      <c r="D78" s="75">
        <f>'Permitted Sources'!F78</f>
        <v>20200253</v>
      </c>
      <c r="E78" s="75" t="str">
        <f>'Permitted Sources'!I78</f>
        <v>Compressor Engines</v>
      </c>
      <c r="F78" s="386">
        <f>'Permitted Sources'!O78</f>
        <v>1.7813015873683915</v>
      </c>
      <c r="G78" s="386">
        <f>'Permitted Sources'!P78</f>
        <v>1.405373943025714E-2</v>
      </c>
      <c r="H78" s="386">
        <f>'Permitted Sources'!Q78</f>
        <v>0.49819622150151771</v>
      </c>
      <c r="I78" s="386">
        <f>'Permitted Sources'!R78</f>
        <v>0</v>
      </c>
      <c r="J78" s="386">
        <f>'Permitted Sources'!S78</f>
        <v>9.5396661753476292E-3</v>
      </c>
      <c r="K78" s="63" t="str">
        <f t="shared" si="1"/>
        <v>Compressor Engines</v>
      </c>
      <c r="L78" s="135"/>
      <c r="M78" s="135"/>
      <c r="N78" s="135"/>
      <c r="O78" s="135"/>
      <c r="P78" s="62"/>
      <c r="Q78" s="62"/>
      <c r="R78" s="62"/>
      <c r="S78" s="62"/>
      <c r="T78" s="62"/>
      <c r="U78" s="62"/>
    </row>
    <row r="79" spans="1:21" s="198" customFormat="1" x14ac:dyDescent="0.2">
      <c r="A79" s="75" t="str">
        <f>'Permitted Sources'!A79</f>
        <v>WYDEQ Permitted Sources</v>
      </c>
      <c r="B79" s="75">
        <f>'Permitted Sources'!C79</f>
        <v>56037</v>
      </c>
      <c r="C79" s="75">
        <f>'Permitted Sources'!C79</f>
        <v>56037</v>
      </c>
      <c r="D79" s="75">
        <f>'Permitted Sources'!F79</f>
        <v>20200253</v>
      </c>
      <c r="E79" s="75" t="str">
        <f>'Permitted Sources'!I79</f>
        <v>Compressor Engines</v>
      </c>
      <c r="F79" s="386">
        <f>'Permitted Sources'!O79</f>
        <v>1.7813015873683915</v>
      </c>
      <c r="G79" s="386">
        <f>'Permitted Sources'!P79</f>
        <v>2.7280788305793262E-2</v>
      </c>
      <c r="H79" s="386">
        <f>'Permitted Sources'!Q79</f>
        <v>1.9927848860060708</v>
      </c>
      <c r="I79" s="386">
        <f>'Permitted Sources'!R79</f>
        <v>0</v>
      </c>
      <c r="J79" s="386">
        <f>'Permitted Sources'!S79</f>
        <v>1.8518175516851278E-2</v>
      </c>
      <c r="K79" s="63" t="str">
        <f t="shared" si="1"/>
        <v>Compressor Engines</v>
      </c>
      <c r="L79" s="135"/>
      <c r="M79" s="135"/>
      <c r="N79" s="135"/>
      <c r="O79" s="135"/>
      <c r="P79" s="62"/>
      <c r="Q79" s="62"/>
      <c r="R79" s="62"/>
      <c r="S79" s="62"/>
      <c r="T79" s="62"/>
      <c r="U79" s="62"/>
    </row>
    <row r="80" spans="1:21" s="198" customFormat="1" x14ac:dyDescent="0.2">
      <c r="A80" s="75" t="str">
        <f>'Permitted Sources'!A80</f>
        <v>WYDEQ Permitted Sources</v>
      </c>
      <c r="B80" s="75">
        <f>'Permitted Sources'!C80</f>
        <v>56037</v>
      </c>
      <c r="C80" s="75">
        <f>'Permitted Sources'!C80</f>
        <v>56037</v>
      </c>
      <c r="D80" s="75">
        <f>'Permitted Sources'!F80</f>
        <v>20200253</v>
      </c>
      <c r="E80" s="75" t="str">
        <f>'Permitted Sources'!I80</f>
        <v>Compressor Engines</v>
      </c>
      <c r="F80" s="386">
        <f>'Permitted Sources'!O80</f>
        <v>1.7813015873683915</v>
      </c>
      <c r="G80" s="386">
        <f>'Permitted Sources'!P80</f>
        <v>1.405373943025714E-2</v>
      </c>
      <c r="H80" s="386">
        <f>'Permitted Sources'!Q80</f>
        <v>0.49819622150151771</v>
      </c>
      <c r="I80" s="386">
        <f>'Permitted Sources'!R80</f>
        <v>0</v>
      </c>
      <c r="J80" s="386">
        <f>'Permitted Sources'!S80</f>
        <v>9.5396661753476292E-3</v>
      </c>
      <c r="K80" s="63" t="str">
        <f t="shared" si="1"/>
        <v>Compressor Engines</v>
      </c>
      <c r="L80" s="135"/>
      <c r="M80" s="135"/>
      <c r="N80" s="135"/>
      <c r="O80" s="135"/>
      <c r="P80" s="62"/>
      <c r="Q80" s="62"/>
      <c r="R80" s="62"/>
      <c r="S80" s="62"/>
      <c r="T80" s="62"/>
      <c r="U80" s="62"/>
    </row>
    <row r="81" spans="1:21" s="198" customFormat="1" x14ac:dyDescent="0.2">
      <c r="A81" s="75" t="str">
        <f>'Permitted Sources'!A81</f>
        <v>WYDEQ Permitted Sources</v>
      </c>
      <c r="B81" s="75">
        <f>'Permitted Sources'!C81</f>
        <v>56037</v>
      </c>
      <c r="C81" s="75">
        <f>'Permitted Sources'!C81</f>
        <v>56037</v>
      </c>
      <c r="D81" s="75">
        <f>'Permitted Sources'!F81</f>
        <v>20200254</v>
      </c>
      <c r="E81" s="75" t="str">
        <f>'Permitted Sources'!I81</f>
        <v>Compressor Engines</v>
      </c>
      <c r="F81" s="386">
        <f>'Permitted Sources'!O81</f>
        <v>12.469111111578737</v>
      </c>
      <c r="G81" s="386">
        <f>'Permitted Sources'!P81</f>
        <v>5.5365924178342079</v>
      </c>
      <c r="H81" s="386">
        <f>'Permitted Sources'!Q81</f>
        <v>5.978354658018211</v>
      </c>
      <c r="I81" s="386">
        <f>'Permitted Sources'!R81</f>
        <v>0</v>
      </c>
      <c r="J81" s="386">
        <f>'Permitted Sources'!S81</f>
        <v>0.48507333424398574</v>
      </c>
      <c r="K81" s="63" t="str">
        <f t="shared" si="1"/>
        <v>Compressor Engines</v>
      </c>
      <c r="L81" s="135"/>
      <c r="M81" s="135"/>
      <c r="N81" s="135"/>
      <c r="O81" s="135"/>
      <c r="P81" s="62"/>
      <c r="Q81" s="62"/>
      <c r="R81" s="62"/>
      <c r="S81" s="62"/>
      <c r="T81" s="62"/>
      <c r="U81" s="62"/>
    </row>
    <row r="82" spans="1:21" s="198" customFormat="1" x14ac:dyDescent="0.2">
      <c r="A82" s="75" t="str">
        <f>'Permitted Sources'!A82</f>
        <v>WYDEQ Permitted Sources</v>
      </c>
      <c r="B82" s="75">
        <f>'Permitted Sources'!C82</f>
        <v>56037</v>
      </c>
      <c r="C82" s="75">
        <f>'Permitted Sources'!C82</f>
        <v>56037</v>
      </c>
      <c r="D82" s="75">
        <f>'Permitted Sources'!F82</f>
        <v>20200254</v>
      </c>
      <c r="E82" s="75" t="str">
        <f>'Permitted Sources'!I82</f>
        <v>Compressor Engines</v>
      </c>
      <c r="F82" s="386">
        <f>'Permitted Sources'!O82</f>
        <v>24.938222223157474</v>
      </c>
      <c r="G82" s="386">
        <f>'Permitted Sources'!P82</f>
        <v>11.883900153994142</v>
      </c>
      <c r="H82" s="386">
        <f>'Permitted Sources'!Q82</f>
        <v>11.956709316036422</v>
      </c>
      <c r="I82" s="386">
        <f>'Permitted Sources'!R82</f>
        <v>0</v>
      </c>
      <c r="J82" s="386">
        <f>'Permitted Sources'!S82</f>
        <v>1.0411752638594127</v>
      </c>
      <c r="K82" s="63" t="str">
        <f t="shared" si="1"/>
        <v>Compressor Engines</v>
      </c>
      <c r="L82" s="135"/>
      <c r="M82" s="135"/>
      <c r="N82" s="135"/>
      <c r="O82" s="135"/>
      <c r="P82" s="62"/>
      <c r="Q82" s="62"/>
      <c r="R82" s="62"/>
      <c r="S82" s="62"/>
      <c r="T82" s="62"/>
      <c r="U82" s="62"/>
    </row>
    <row r="83" spans="1:21" s="198" customFormat="1" x14ac:dyDescent="0.2">
      <c r="A83" s="75" t="str">
        <f>'Permitted Sources'!A83</f>
        <v>WYDEQ Permitted Sources</v>
      </c>
      <c r="B83" s="75">
        <f>'Permitted Sources'!C83</f>
        <v>56037</v>
      </c>
      <c r="C83" s="75">
        <f>'Permitted Sources'!C83</f>
        <v>56037</v>
      </c>
      <c r="D83" s="75">
        <f>'Permitted Sources'!F83</f>
        <v>20200254</v>
      </c>
      <c r="E83" s="75" t="str">
        <f>'Permitted Sources'!I83</f>
        <v>Compressor Engines</v>
      </c>
      <c r="F83" s="386">
        <f>'Permitted Sources'!O83</f>
        <v>16.477039683157621</v>
      </c>
      <c r="G83" s="386">
        <f>'Permitted Sources'!P83</f>
        <v>5.5365924178342105</v>
      </c>
      <c r="H83" s="386">
        <f>'Permitted Sources'!Q83</f>
        <v>36.86652039111231</v>
      </c>
      <c r="I83" s="386">
        <f>'Permitted Sources'!R83</f>
        <v>0</v>
      </c>
      <c r="J83" s="386">
        <f>'Permitted Sources'!S83</f>
        <v>0.48507333424398608</v>
      </c>
      <c r="K83" s="63" t="str">
        <f t="shared" si="1"/>
        <v>Compressor Engines</v>
      </c>
      <c r="L83" s="135"/>
      <c r="M83" s="135"/>
      <c r="N83" s="135"/>
      <c r="O83" s="135"/>
      <c r="P83" s="62"/>
      <c r="Q83" s="62"/>
      <c r="R83" s="62"/>
      <c r="S83" s="62"/>
      <c r="T83" s="62"/>
      <c r="U83" s="62"/>
    </row>
    <row r="84" spans="1:21" s="198" customFormat="1" x14ac:dyDescent="0.2">
      <c r="A84" s="75" t="str">
        <f>'Permitted Sources'!A84</f>
        <v>WYDEQ Permitted Sources</v>
      </c>
      <c r="B84" s="75">
        <f>'Permitted Sources'!C84</f>
        <v>56037</v>
      </c>
      <c r="C84" s="75">
        <f>'Permitted Sources'!C84</f>
        <v>56037</v>
      </c>
      <c r="D84" s="75">
        <f>'Permitted Sources'!F84</f>
        <v>20200202</v>
      </c>
      <c r="E84" s="75" t="str">
        <f>'Permitted Sources'!I84</f>
        <v>Compressor Engines</v>
      </c>
      <c r="F84" s="386">
        <f>'Permitted Sources'!O84</f>
        <v>0</v>
      </c>
      <c r="G84" s="386">
        <f>'Permitted Sources'!P84</f>
        <v>1.8614003121291134</v>
      </c>
      <c r="H84" s="386">
        <f>'Permitted Sources'!Q84</f>
        <v>0</v>
      </c>
      <c r="I84" s="386">
        <f>'Permitted Sources'!R84</f>
        <v>0</v>
      </c>
      <c r="J84" s="386">
        <f>'Permitted Sources'!S84</f>
        <v>0</v>
      </c>
      <c r="K84" s="63" t="str">
        <f t="shared" si="1"/>
        <v>Compressor Engines</v>
      </c>
      <c r="L84" s="135"/>
      <c r="M84" s="135"/>
      <c r="N84" s="135"/>
      <c r="O84" s="135"/>
      <c r="P84" s="62"/>
      <c r="Q84" s="62"/>
      <c r="R84" s="62"/>
      <c r="S84" s="62"/>
      <c r="T84" s="62"/>
      <c r="U84" s="62"/>
    </row>
    <row r="85" spans="1:21" s="198" customFormat="1" x14ac:dyDescent="0.2">
      <c r="A85" s="75" t="str">
        <f>'Permitted Sources'!A85</f>
        <v>WYDEQ Permitted Sources</v>
      </c>
      <c r="B85" s="75">
        <f>'Permitted Sources'!C85</f>
        <v>56037</v>
      </c>
      <c r="C85" s="75">
        <f>'Permitted Sources'!C85</f>
        <v>56037</v>
      </c>
      <c r="D85" s="75">
        <f>'Permitted Sources'!F85</f>
        <v>20200202</v>
      </c>
      <c r="E85" s="75" t="str">
        <f>'Permitted Sources'!I85</f>
        <v>Compressor Engines</v>
      </c>
      <c r="F85" s="386">
        <f>'Permitted Sources'!O85</f>
        <v>0</v>
      </c>
      <c r="G85" s="386">
        <f>'Permitted Sources'!P85</f>
        <v>0</v>
      </c>
      <c r="H85" s="386">
        <f>'Permitted Sources'!Q85</f>
        <v>0</v>
      </c>
      <c r="I85" s="386">
        <f>'Permitted Sources'!R85</f>
        <v>0</v>
      </c>
      <c r="J85" s="386">
        <f>'Permitted Sources'!S85</f>
        <v>0</v>
      </c>
      <c r="K85" s="63" t="str">
        <f t="shared" si="1"/>
        <v>Compressor Engines</v>
      </c>
      <c r="L85" s="135"/>
      <c r="M85" s="135"/>
      <c r="N85" s="135"/>
      <c r="O85" s="135"/>
      <c r="P85" s="62"/>
      <c r="Q85" s="62"/>
      <c r="R85" s="62"/>
      <c r="S85" s="62"/>
      <c r="T85" s="62"/>
      <c r="U85" s="62"/>
    </row>
    <row r="86" spans="1:21" s="198" customFormat="1" x14ac:dyDescent="0.2">
      <c r="A86" s="75" t="str">
        <f>'Permitted Sources'!A86</f>
        <v>WYDEQ Permitted Sources</v>
      </c>
      <c r="B86" s="75">
        <f>'Permitted Sources'!C86</f>
        <v>56037</v>
      </c>
      <c r="C86" s="75">
        <f>'Permitted Sources'!C86</f>
        <v>56037</v>
      </c>
      <c r="D86" s="75">
        <f>'Permitted Sources'!F86</f>
        <v>20200202</v>
      </c>
      <c r="E86" s="75" t="str">
        <f>'Permitted Sources'!I86</f>
        <v>Compressor Engines</v>
      </c>
      <c r="F86" s="386">
        <f>'Permitted Sources'!O86</f>
        <v>0</v>
      </c>
      <c r="G86" s="386">
        <f>'Permitted Sources'!P86</f>
        <v>0</v>
      </c>
      <c r="H86" s="386">
        <f>'Permitted Sources'!Q86</f>
        <v>0</v>
      </c>
      <c r="I86" s="386">
        <f>'Permitted Sources'!R86</f>
        <v>0</v>
      </c>
      <c r="J86" s="386">
        <f>'Permitted Sources'!S86</f>
        <v>0</v>
      </c>
      <c r="K86" s="63" t="str">
        <f t="shared" si="1"/>
        <v>Compressor Engines</v>
      </c>
      <c r="L86" s="135"/>
      <c r="M86" s="135"/>
      <c r="N86" s="135"/>
      <c r="O86" s="135"/>
      <c r="P86" s="62"/>
      <c r="Q86" s="62"/>
      <c r="R86" s="62"/>
      <c r="S86" s="62"/>
      <c r="T86" s="62"/>
      <c r="U86" s="62"/>
    </row>
    <row r="87" spans="1:21" s="198" customFormat="1" x14ac:dyDescent="0.2">
      <c r="A87" s="75" t="str">
        <f>'Permitted Sources'!A87</f>
        <v>WYDEQ Permitted Sources</v>
      </c>
      <c r="B87" s="75">
        <f>'Permitted Sources'!C87</f>
        <v>56037</v>
      </c>
      <c r="C87" s="75">
        <f>'Permitted Sources'!C87</f>
        <v>56037</v>
      </c>
      <c r="D87" s="75">
        <f>'Permitted Sources'!F87</f>
        <v>20200253</v>
      </c>
      <c r="E87" s="75" t="str">
        <f>'Permitted Sources'!I87</f>
        <v>Compressor Engines</v>
      </c>
      <c r="F87" s="386">
        <f>'Permitted Sources'!O87</f>
        <v>10.999537301999815</v>
      </c>
      <c r="G87" s="386">
        <f>'Permitted Sources'!P87</f>
        <v>8.4322436581542815E-2</v>
      </c>
      <c r="H87" s="386">
        <f>'Permitted Sources'!Q87</f>
        <v>1.7935063974054639</v>
      </c>
      <c r="I87" s="386">
        <f>'Permitted Sources'!R87</f>
        <v>0</v>
      </c>
      <c r="J87" s="386">
        <f>'Permitted Sources'!S87</f>
        <v>5.7237997052085779E-2</v>
      </c>
      <c r="K87" s="63" t="str">
        <f t="shared" si="1"/>
        <v>Compressor Engines</v>
      </c>
      <c r="L87" s="135"/>
      <c r="M87" s="135"/>
      <c r="N87" s="135"/>
      <c r="O87" s="135"/>
      <c r="P87" s="62"/>
      <c r="Q87" s="62"/>
      <c r="R87" s="62"/>
      <c r="S87" s="62"/>
      <c r="T87" s="62"/>
      <c r="U87" s="62"/>
    </row>
    <row r="88" spans="1:21" s="198" customFormat="1" x14ac:dyDescent="0.2">
      <c r="A88" s="75" t="str">
        <f>'Permitted Sources'!A88</f>
        <v>WYDEQ Permitted Sources</v>
      </c>
      <c r="B88" s="75">
        <f>'Permitted Sources'!C88</f>
        <v>56037</v>
      </c>
      <c r="C88" s="75">
        <f>'Permitted Sources'!C88</f>
        <v>56037</v>
      </c>
      <c r="D88" s="75">
        <f>'Permitted Sources'!F88</f>
        <v>20200254</v>
      </c>
      <c r="E88" s="75" t="str">
        <f>'Permitted Sources'!I88</f>
        <v>Compressor Engines</v>
      </c>
      <c r="F88" s="386">
        <f>'Permitted Sources'!O88</f>
        <v>6.9916087304209364</v>
      </c>
      <c r="G88" s="386">
        <f>'Permitted Sources'!P88</f>
        <v>1.3182362899605262</v>
      </c>
      <c r="H88" s="386">
        <f>'Permitted Sources'!Q88</f>
        <v>1.1956709316036425</v>
      </c>
      <c r="I88" s="386">
        <f>'Permitted Sources'!R88</f>
        <v>0</v>
      </c>
      <c r="J88" s="386">
        <f>'Permitted Sources'!S88</f>
        <v>0.11549365101047285</v>
      </c>
      <c r="K88" s="63" t="str">
        <f t="shared" si="1"/>
        <v>Compressor Engines</v>
      </c>
      <c r="L88" s="135"/>
      <c r="M88" s="135"/>
      <c r="N88" s="135"/>
      <c r="O88" s="135"/>
      <c r="P88" s="62"/>
      <c r="Q88" s="62"/>
      <c r="R88" s="62"/>
      <c r="S88" s="62"/>
      <c r="T88" s="62"/>
      <c r="U88" s="62"/>
    </row>
    <row r="89" spans="1:21" s="198" customFormat="1" x14ac:dyDescent="0.2">
      <c r="A89" s="75" t="str">
        <f>'Permitted Sources'!A89</f>
        <v>WYDEQ Permitted Sources</v>
      </c>
      <c r="B89" s="75">
        <f>'Permitted Sources'!C89</f>
        <v>56037</v>
      </c>
      <c r="C89" s="75">
        <f>'Permitted Sources'!C89</f>
        <v>56037</v>
      </c>
      <c r="D89" s="75">
        <f>'Permitted Sources'!F89</f>
        <v>20200253</v>
      </c>
      <c r="E89" s="75" t="str">
        <f>'Permitted Sources'!I89</f>
        <v>Compressor Engines</v>
      </c>
      <c r="F89" s="386">
        <f>'Permitted Sources'!O89</f>
        <v>207.52163492841763</v>
      </c>
      <c r="G89" s="386">
        <f>'Permitted Sources'!P89</f>
        <v>1.5872458650643348</v>
      </c>
      <c r="H89" s="386">
        <f>'Permitted Sources'!Q89</f>
        <v>29.891773290091059</v>
      </c>
      <c r="I89" s="386">
        <f>'Permitted Sources'!R89</f>
        <v>0</v>
      </c>
      <c r="J89" s="386">
        <f>'Permitted Sources'!S89</f>
        <v>1.0774211209804379</v>
      </c>
      <c r="K89" s="63" t="str">
        <f t="shared" si="1"/>
        <v>Compressor Engines</v>
      </c>
      <c r="L89" s="135"/>
      <c r="M89" s="135"/>
      <c r="N89" s="135"/>
      <c r="O89" s="135"/>
      <c r="P89" s="62"/>
      <c r="Q89" s="62"/>
      <c r="R89" s="62"/>
      <c r="S89" s="62"/>
      <c r="T89" s="62"/>
      <c r="U89" s="62"/>
    </row>
    <row r="90" spans="1:21" s="198" customFormat="1" x14ac:dyDescent="0.2">
      <c r="A90" s="75" t="str">
        <f>'Permitted Sources'!A90</f>
        <v>WYDEQ Permitted Sources</v>
      </c>
      <c r="B90" s="75">
        <f>'Permitted Sources'!C90</f>
        <v>56037</v>
      </c>
      <c r="C90" s="75">
        <f>'Permitted Sources'!C90</f>
        <v>56037</v>
      </c>
      <c r="D90" s="75">
        <f>'Permitted Sources'!F90</f>
        <v>20200254</v>
      </c>
      <c r="E90" s="75" t="str">
        <f>'Permitted Sources'!I90</f>
        <v>Compressor Engines</v>
      </c>
      <c r="F90" s="386">
        <f>'Permitted Sources'!O90</f>
        <v>25.828873016841673</v>
      </c>
      <c r="G90" s="386">
        <f>'Permitted Sources'!P90</f>
        <v>4.3534753475946362</v>
      </c>
      <c r="H90" s="386">
        <f>'Permitted Sources'!Q90</f>
        <v>31.884558176097133</v>
      </c>
      <c r="I90" s="386">
        <f>'Permitted Sources'!R90</f>
        <v>0</v>
      </c>
      <c r="J90" s="386">
        <f>'Permitted Sources'!S90</f>
        <v>0.38141778246208641</v>
      </c>
      <c r="K90" s="63" t="str">
        <f t="shared" si="1"/>
        <v>Compressor Engines</v>
      </c>
      <c r="L90" s="135"/>
      <c r="M90" s="135"/>
      <c r="N90" s="135"/>
      <c r="O90" s="135"/>
      <c r="P90" s="62"/>
      <c r="Q90" s="62"/>
      <c r="R90" s="62"/>
      <c r="S90" s="62"/>
      <c r="T90" s="62"/>
      <c r="U90" s="62"/>
    </row>
    <row r="91" spans="1:21" s="198" customFormat="1" x14ac:dyDescent="0.2">
      <c r="A91" s="75" t="str">
        <f>'Permitted Sources'!A91</f>
        <v>WYDEQ Permitted Sources</v>
      </c>
      <c r="B91" s="75">
        <f>'Permitted Sources'!C91</f>
        <v>56037</v>
      </c>
      <c r="C91" s="75">
        <f>'Permitted Sources'!C91</f>
        <v>56037</v>
      </c>
      <c r="D91" s="75">
        <f>'Permitted Sources'!F91</f>
        <v>20200202</v>
      </c>
      <c r="E91" s="75" t="str">
        <f>'Permitted Sources'!I91</f>
        <v>Compressor Engines</v>
      </c>
      <c r="F91" s="386">
        <f>'Permitted Sources'!O91</f>
        <v>0</v>
      </c>
      <c r="G91" s="386">
        <f>'Permitted Sources'!P91</f>
        <v>0</v>
      </c>
      <c r="H91" s="386">
        <f>'Permitted Sources'!Q91</f>
        <v>0</v>
      </c>
      <c r="I91" s="386">
        <f>'Permitted Sources'!R91</f>
        <v>0</v>
      </c>
      <c r="J91" s="386">
        <f>'Permitted Sources'!S91</f>
        <v>0</v>
      </c>
      <c r="K91" s="63" t="str">
        <f t="shared" si="1"/>
        <v>Compressor Engines</v>
      </c>
      <c r="L91" s="135"/>
      <c r="M91" s="135"/>
      <c r="N91" s="135"/>
      <c r="O91" s="135"/>
      <c r="P91" s="62"/>
      <c r="Q91" s="62"/>
      <c r="R91" s="62"/>
      <c r="S91" s="62"/>
      <c r="T91" s="62"/>
      <c r="U91" s="62"/>
    </row>
    <row r="92" spans="1:21" s="198" customFormat="1" x14ac:dyDescent="0.2">
      <c r="A92" s="75" t="str">
        <f>'Permitted Sources'!A92</f>
        <v>WYDEQ Permitted Sources</v>
      </c>
      <c r="B92" s="75">
        <f>'Permitted Sources'!C92</f>
        <v>56037</v>
      </c>
      <c r="C92" s="75">
        <f>'Permitted Sources'!C92</f>
        <v>56037</v>
      </c>
      <c r="D92" s="75">
        <f>'Permitted Sources'!F92</f>
        <v>20200202</v>
      </c>
      <c r="E92" s="75" t="str">
        <f>'Permitted Sources'!I92</f>
        <v>Compressor Engines</v>
      </c>
      <c r="F92" s="386">
        <f>'Permitted Sources'!O92</f>
        <v>0</v>
      </c>
      <c r="G92" s="386">
        <f>'Permitted Sources'!P92</f>
        <v>0</v>
      </c>
      <c r="H92" s="386">
        <f>'Permitted Sources'!Q92</f>
        <v>0</v>
      </c>
      <c r="I92" s="386">
        <f>'Permitted Sources'!R92</f>
        <v>0</v>
      </c>
      <c r="J92" s="386">
        <f>'Permitted Sources'!S92</f>
        <v>0</v>
      </c>
      <c r="K92" s="63" t="str">
        <f t="shared" si="1"/>
        <v>Compressor Engines</v>
      </c>
      <c r="L92" s="135"/>
      <c r="M92" s="135"/>
      <c r="N92" s="135"/>
      <c r="O92" s="135"/>
      <c r="P92" s="62"/>
      <c r="Q92" s="62"/>
      <c r="R92" s="62"/>
      <c r="S92" s="62"/>
      <c r="T92" s="62"/>
      <c r="U92" s="62"/>
    </row>
    <row r="93" spans="1:21" s="198" customFormat="1" x14ac:dyDescent="0.2">
      <c r="A93" s="75" t="str">
        <f>'Permitted Sources'!A93</f>
        <v>WYDEQ Permitted Sources</v>
      </c>
      <c r="B93" s="75">
        <f>'Permitted Sources'!C93</f>
        <v>56037</v>
      </c>
      <c r="C93" s="75">
        <f>'Permitted Sources'!C93</f>
        <v>56037</v>
      </c>
      <c r="D93" s="75">
        <f>'Permitted Sources'!F93</f>
        <v>20200202</v>
      </c>
      <c r="E93" s="75" t="str">
        <f>'Permitted Sources'!I93</f>
        <v>Compressor Engines</v>
      </c>
      <c r="F93" s="386">
        <f>'Permitted Sources'!O93</f>
        <v>0</v>
      </c>
      <c r="G93" s="386">
        <f>'Permitted Sources'!P93</f>
        <v>0</v>
      </c>
      <c r="H93" s="386">
        <f>'Permitted Sources'!Q93</f>
        <v>0</v>
      </c>
      <c r="I93" s="386">
        <f>'Permitted Sources'!R93</f>
        <v>0</v>
      </c>
      <c r="J93" s="386">
        <f>'Permitted Sources'!S93</f>
        <v>0</v>
      </c>
      <c r="K93" s="63" t="str">
        <f t="shared" si="1"/>
        <v>Compressor Engines</v>
      </c>
      <c r="L93" s="135"/>
      <c r="M93" s="135"/>
      <c r="N93" s="135"/>
      <c r="O93" s="135"/>
      <c r="P93" s="62"/>
      <c r="Q93" s="62"/>
      <c r="R93" s="62"/>
      <c r="S93" s="62"/>
      <c r="T93" s="62"/>
      <c r="U93" s="62"/>
    </row>
    <row r="94" spans="1:21" s="198" customFormat="1" x14ac:dyDescent="0.2">
      <c r="A94" s="75" t="str">
        <f>'Permitted Sources'!A94</f>
        <v>WYDEQ Permitted Sources</v>
      </c>
      <c r="B94" s="75">
        <f>'Permitted Sources'!C94</f>
        <v>56037</v>
      </c>
      <c r="C94" s="75">
        <f>'Permitted Sources'!C94</f>
        <v>56037</v>
      </c>
      <c r="D94" s="75">
        <f>'Permitted Sources'!F94</f>
        <v>20200202</v>
      </c>
      <c r="E94" s="75" t="str">
        <f>'Permitted Sources'!I94</f>
        <v>Compressor Engines</v>
      </c>
      <c r="F94" s="386">
        <f>'Permitted Sources'!O94</f>
        <v>0</v>
      </c>
      <c r="G94" s="386">
        <f>'Permitted Sources'!P94</f>
        <v>0</v>
      </c>
      <c r="H94" s="386">
        <f>'Permitted Sources'!Q94</f>
        <v>0</v>
      </c>
      <c r="I94" s="386">
        <f>'Permitted Sources'!R94</f>
        <v>0</v>
      </c>
      <c r="J94" s="386">
        <f>'Permitted Sources'!S94</f>
        <v>0</v>
      </c>
      <c r="K94" s="63" t="str">
        <f t="shared" si="1"/>
        <v>Compressor Engines</v>
      </c>
      <c r="L94" s="135"/>
      <c r="M94" s="135"/>
      <c r="N94" s="135"/>
      <c r="O94" s="135"/>
      <c r="P94" s="62"/>
      <c r="Q94" s="62"/>
      <c r="R94" s="62"/>
      <c r="S94" s="62"/>
      <c r="T94" s="62"/>
      <c r="U94" s="62"/>
    </row>
    <row r="95" spans="1:21" s="198" customFormat="1" x14ac:dyDescent="0.2">
      <c r="A95" s="75" t="str">
        <f>'Permitted Sources'!A95</f>
        <v>WYDEQ Permitted Sources</v>
      </c>
      <c r="B95" s="75">
        <f>'Permitted Sources'!C95</f>
        <v>56037</v>
      </c>
      <c r="C95" s="75">
        <f>'Permitted Sources'!C95</f>
        <v>56037</v>
      </c>
      <c r="D95" s="75">
        <f>'Permitted Sources'!F95</f>
        <v>20200202</v>
      </c>
      <c r="E95" s="75" t="str">
        <f>'Permitted Sources'!I95</f>
        <v>Compressor Engines</v>
      </c>
      <c r="F95" s="386">
        <f>'Permitted Sources'!O95</f>
        <v>0</v>
      </c>
      <c r="G95" s="386">
        <f>'Permitted Sources'!P95</f>
        <v>0</v>
      </c>
      <c r="H95" s="386">
        <f>'Permitted Sources'!Q95</f>
        <v>0</v>
      </c>
      <c r="I95" s="386">
        <f>'Permitted Sources'!R95</f>
        <v>0</v>
      </c>
      <c r="J95" s="386">
        <f>'Permitted Sources'!S95</f>
        <v>0</v>
      </c>
      <c r="K95" s="63" t="str">
        <f t="shared" si="1"/>
        <v>Compressor Engines</v>
      </c>
      <c r="L95" s="135"/>
      <c r="M95" s="135"/>
      <c r="N95" s="135"/>
      <c r="O95" s="135"/>
      <c r="P95" s="62"/>
      <c r="Q95" s="62"/>
      <c r="R95" s="62"/>
      <c r="S95" s="62"/>
      <c r="T95" s="62"/>
      <c r="U95" s="62"/>
    </row>
    <row r="96" spans="1:21" s="198" customFormat="1" x14ac:dyDescent="0.2">
      <c r="A96" s="75" t="str">
        <f>'Permitted Sources'!A96</f>
        <v>WYDEQ Permitted Sources</v>
      </c>
      <c r="B96" s="75">
        <f>'Permitted Sources'!C96</f>
        <v>56037</v>
      </c>
      <c r="C96" s="75">
        <f>'Permitted Sources'!C96</f>
        <v>56037</v>
      </c>
      <c r="D96" s="75">
        <f>'Permitted Sources'!F96</f>
        <v>20200202</v>
      </c>
      <c r="E96" s="75" t="str">
        <f>'Permitted Sources'!I96</f>
        <v>Compressor Engines</v>
      </c>
      <c r="F96" s="386">
        <f>'Permitted Sources'!O96</f>
        <v>0</v>
      </c>
      <c r="G96" s="386">
        <f>'Permitted Sources'!P96</f>
        <v>0</v>
      </c>
      <c r="H96" s="386">
        <f>'Permitted Sources'!Q96</f>
        <v>0</v>
      </c>
      <c r="I96" s="386">
        <f>'Permitted Sources'!R96</f>
        <v>0</v>
      </c>
      <c r="J96" s="386">
        <f>'Permitted Sources'!S96</f>
        <v>0</v>
      </c>
      <c r="K96" s="63" t="str">
        <f t="shared" si="1"/>
        <v>Compressor Engines</v>
      </c>
      <c r="L96" s="135"/>
      <c r="M96" s="135"/>
      <c r="N96" s="135"/>
      <c r="O96" s="135"/>
      <c r="P96" s="62"/>
      <c r="Q96" s="62"/>
      <c r="R96" s="62"/>
      <c r="S96" s="62"/>
      <c r="T96" s="62"/>
      <c r="U96" s="62"/>
    </row>
    <row r="97" spans="1:21" s="198" customFormat="1" x14ac:dyDescent="0.2">
      <c r="A97" s="75" t="str">
        <f>'Permitted Sources'!A97</f>
        <v>WYDEQ Permitted Sources</v>
      </c>
      <c r="B97" s="75">
        <f>'Permitted Sources'!C97</f>
        <v>56037</v>
      </c>
      <c r="C97" s="75">
        <f>'Permitted Sources'!C97</f>
        <v>56037</v>
      </c>
      <c r="D97" s="75">
        <f>'Permitted Sources'!F97</f>
        <v>20200253</v>
      </c>
      <c r="E97" s="75" t="str">
        <f>'Permitted Sources'!I97</f>
        <v>Compressor Engines</v>
      </c>
      <c r="F97" s="386">
        <f>'Permitted Sources'!O97</f>
        <v>44.131746827051899</v>
      </c>
      <c r="G97" s="386">
        <f>'Permitted Sources'!P97</f>
        <v>0.90174504009810375</v>
      </c>
      <c r="H97" s="386">
        <f>'Permitted Sources'!Q97</f>
        <v>43.193612404181572</v>
      </c>
      <c r="I97" s="386">
        <f>'Permitted Sources'!R97</f>
        <v>0</v>
      </c>
      <c r="J97" s="386">
        <f>'Permitted Sources'!S97</f>
        <v>0.15768507031015788</v>
      </c>
      <c r="K97" s="63" t="str">
        <f t="shared" si="1"/>
        <v>Compressor Engines</v>
      </c>
      <c r="L97" s="135"/>
      <c r="M97" s="135"/>
      <c r="N97" s="135"/>
      <c r="O97" s="135"/>
      <c r="P97" s="62"/>
      <c r="Q97" s="62"/>
      <c r="R97" s="62"/>
      <c r="S97" s="62"/>
      <c r="T97" s="62"/>
      <c r="U97" s="62"/>
    </row>
    <row r="98" spans="1:21" s="198" customFormat="1" x14ac:dyDescent="0.2">
      <c r="A98" s="75" t="str">
        <f>'Permitted Sources'!A98</f>
        <v>WYDEQ Permitted Sources</v>
      </c>
      <c r="B98" s="75">
        <f>'Permitted Sources'!C98</f>
        <v>56037</v>
      </c>
      <c r="C98" s="75">
        <f>'Permitted Sources'!C98</f>
        <v>56037</v>
      </c>
      <c r="D98" s="75">
        <f>'Permitted Sources'!F98</f>
        <v>20200253</v>
      </c>
      <c r="E98" s="75" t="str">
        <f>'Permitted Sources'!I98</f>
        <v>Compressor Engines</v>
      </c>
      <c r="F98" s="386">
        <f>'Permitted Sources'!O98</f>
        <v>39.455830160209864</v>
      </c>
      <c r="G98" s="386">
        <f>'Permitted Sources'!P98</f>
        <v>0.45500896518711653</v>
      </c>
      <c r="H98" s="386">
        <f>'Permitted Sources'!Q98</f>
        <v>2.4411614853574366</v>
      </c>
      <c r="I98" s="386">
        <f>'Permitted Sources'!R98</f>
        <v>0</v>
      </c>
      <c r="J98" s="386">
        <f>'Permitted Sources'!S98</f>
        <v>0.1256991307810511</v>
      </c>
      <c r="K98" s="63" t="str">
        <f t="shared" si="1"/>
        <v>Compressor Engines</v>
      </c>
      <c r="L98" s="135"/>
      <c r="M98" s="135"/>
      <c r="N98" s="135"/>
      <c r="O98" s="135"/>
      <c r="P98" s="62"/>
      <c r="Q98" s="62"/>
      <c r="R98" s="62"/>
      <c r="S98" s="62"/>
      <c r="T98" s="62"/>
      <c r="U98" s="62"/>
    </row>
    <row r="99" spans="1:21" s="198" customFormat="1" x14ac:dyDescent="0.2">
      <c r="A99" s="75" t="str">
        <f>'Permitted Sources'!A99</f>
        <v>WYDEQ Permitted Sources</v>
      </c>
      <c r="B99" s="75">
        <f>'Permitted Sources'!C99</f>
        <v>56037</v>
      </c>
      <c r="C99" s="75">
        <f>'Permitted Sources'!C99</f>
        <v>56037</v>
      </c>
      <c r="D99" s="75">
        <f>'Permitted Sources'!F99</f>
        <v>20200253</v>
      </c>
      <c r="E99" s="75" t="str">
        <f>'Permitted Sources'!I99</f>
        <v>Compressor Engines</v>
      </c>
      <c r="F99" s="386">
        <f>'Permitted Sources'!O99</f>
        <v>14.134628095768186</v>
      </c>
      <c r="G99" s="386">
        <f>'Permitted Sources'!P99</f>
        <v>0.10829646266845205</v>
      </c>
      <c r="H99" s="386">
        <f>'Permitted Sources'!Q99</f>
        <v>15.095345511495985</v>
      </c>
      <c r="I99" s="386">
        <f>'Permitted Sources'!R99</f>
        <v>0</v>
      </c>
      <c r="J99" s="386">
        <f>'Permitted Sources'!S99</f>
        <v>7.3511545233561126E-2</v>
      </c>
      <c r="K99" s="63" t="str">
        <f t="shared" si="1"/>
        <v>Compressor Engines</v>
      </c>
      <c r="L99" s="135"/>
      <c r="M99" s="135"/>
      <c r="N99" s="135"/>
      <c r="O99" s="135"/>
      <c r="P99" s="62"/>
      <c r="Q99" s="62"/>
      <c r="R99" s="62"/>
      <c r="S99" s="62"/>
      <c r="T99" s="62"/>
      <c r="U99" s="62"/>
    </row>
    <row r="100" spans="1:21" s="198" customFormat="1" x14ac:dyDescent="0.2">
      <c r="A100" s="75" t="str">
        <f>'Permitted Sources'!A100</f>
        <v>WYDEQ Permitted Sources</v>
      </c>
      <c r="B100" s="75">
        <f>'Permitted Sources'!C100</f>
        <v>56037</v>
      </c>
      <c r="C100" s="75">
        <f>'Permitted Sources'!C100</f>
        <v>56037</v>
      </c>
      <c r="D100" s="75">
        <f>'Permitted Sources'!F100</f>
        <v>20200254</v>
      </c>
      <c r="E100" s="75" t="str">
        <f>'Permitted Sources'!I100</f>
        <v>Compressor Engines</v>
      </c>
      <c r="F100" s="386">
        <f>'Permitted Sources'!O100</f>
        <v>4.0079285715788808</v>
      </c>
      <c r="G100" s="386">
        <f>'Permitted Sources'!P100</f>
        <v>1.3182362899605264</v>
      </c>
      <c r="H100" s="386">
        <f>'Permitted Sources'!Q100</f>
        <v>8.9675319870273178</v>
      </c>
      <c r="I100" s="386">
        <f>'Permitted Sources'!R100</f>
        <v>0</v>
      </c>
      <c r="J100" s="386">
        <f>'Permitted Sources'!S100</f>
        <v>0.11549365101047286</v>
      </c>
      <c r="K100" s="63" t="str">
        <f t="shared" si="1"/>
        <v>Compressor Engines</v>
      </c>
      <c r="L100" s="135"/>
      <c r="M100" s="135"/>
      <c r="N100" s="135"/>
      <c r="O100" s="135"/>
      <c r="P100" s="62"/>
      <c r="Q100" s="62"/>
      <c r="R100" s="62"/>
      <c r="S100" s="62"/>
      <c r="T100" s="62"/>
      <c r="U100" s="62"/>
    </row>
    <row r="101" spans="1:21" s="198" customFormat="1" x14ac:dyDescent="0.2">
      <c r="A101" s="75" t="str">
        <f>'Permitted Sources'!A101</f>
        <v>WYDEQ Permitted Sources</v>
      </c>
      <c r="B101" s="75">
        <f>'Permitted Sources'!C101</f>
        <v>56037</v>
      </c>
      <c r="C101" s="75">
        <f>'Permitted Sources'!C101</f>
        <v>56037</v>
      </c>
      <c r="D101" s="75">
        <f>'Permitted Sources'!F101</f>
        <v>20200254</v>
      </c>
      <c r="E101" s="75" t="str">
        <f>'Permitted Sources'!I101</f>
        <v>Compressor Engines</v>
      </c>
      <c r="F101" s="386">
        <f>'Permitted Sources'!O101</f>
        <v>22.26626984210489</v>
      </c>
      <c r="G101" s="386">
        <f>'Permitted Sources'!P101</f>
        <v>4.1364451380646958</v>
      </c>
      <c r="H101" s="386">
        <f>'Permitted Sources'!Q101</f>
        <v>2.4909811075075883</v>
      </c>
      <c r="I101" s="386">
        <f>'Permitted Sources'!R101</f>
        <v>0</v>
      </c>
      <c r="J101" s="386">
        <f>'Permitted Sources'!S101</f>
        <v>0.43310119128927305</v>
      </c>
      <c r="K101" s="63" t="str">
        <f t="shared" si="1"/>
        <v>Compressor Engines</v>
      </c>
      <c r="L101" s="135"/>
      <c r="M101" s="135"/>
      <c r="N101" s="135"/>
      <c r="O101" s="135"/>
      <c r="P101" s="62"/>
      <c r="Q101" s="62"/>
      <c r="R101" s="62"/>
      <c r="S101" s="62"/>
      <c r="T101" s="62"/>
      <c r="U101" s="62"/>
    </row>
    <row r="102" spans="1:21" s="198" customFormat="1" x14ac:dyDescent="0.2">
      <c r="A102" s="75" t="str">
        <f>'Permitted Sources'!A102</f>
        <v>WYDEQ Permitted Sources</v>
      </c>
      <c r="B102" s="75">
        <f>'Permitted Sources'!C102</f>
        <v>56037</v>
      </c>
      <c r="C102" s="75">
        <f>'Permitted Sources'!C102</f>
        <v>56037</v>
      </c>
      <c r="D102" s="75">
        <f>'Permitted Sources'!F102</f>
        <v>20200254</v>
      </c>
      <c r="E102" s="75" t="str">
        <f>'Permitted Sources'!I102</f>
        <v>Compressor Engines</v>
      </c>
      <c r="F102" s="386">
        <f>'Permitted Sources'!O102</f>
        <v>0.80158571431577619</v>
      </c>
      <c r="G102" s="386">
        <f>'Permitted Sources'!P102</f>
        <v>4.3238150310705254</v>
      </c>
      <c r="H102" s="386">
        <f>'Permitted Sources'!Q102</f>
        <v>8.8180731205768623</v>
      </c>
      <c r="I102" s="386">
        <f>'Permitted Sources'!R102</f>
        <v>0</v>
      </c>
      <c r="J102" s="386">
        <f>'Permitted Sources'!S102</f>
        <v>0.378819175314351</v>
      </c>
      <c r="K102" s="63" t="str">
        <f t="shared" si="1"/>
        <v>Compressor Engines</v>
      </c>
      <c r="L102" s="135"/>
      <c r="M102" s="135"/>
      <c r="N102" s="135"/>
      <c r="O102" s="135"/>
      <c r="P102" s="62"/>
      <c r="Q102" s="62"/>
      <c r="R102" s="62"/>
      <c r="S102" s="62"/>
      <c r="T102" s="62"/>
      <c r="U102" s="62"/>
    </row>
    <row r="103" spans="1:21" s="198" customFormat="1" x14ac:dyDescent="0.2">
      <c r="A103" s="75" t="str">
        <f>'Permitted Sources'!A103</f>
        <v>WYDEQ Permitted Sources</v>
      </c>
      <c r="B103" s="75">
        <f>'Permitted Sources'!C103</f>
        <v>56037</v>
      </c>
      <c r="C103" s="75">
        <f>'Permitted Sources'!C103</f>
        <v>56037</v>
      </c>
      <c r="D103" s="75">
        <f>'Permitted Sources'!F103</f>
        <v>20200202</v>
      </c>
      <c r="E103" s="75" t="str">
        <f>'Permitted Sources'!I103</f>
        <v>Compressor Engines</v>
      </c>
      <c r="F103" s="386">
        <f>'Permitted Sources'!O103</f>
        <v>0</v>
      </c>
      <c r="G103" s="386">
        <f>'Permitted Sources'!P103</f>
        <v>0</v>
      </c>
      <c r="H103" s="386">
        <f>'Permitted Sources'!Q103</f>
        <v>0</v>
      </c>
      <c r="I103" s="386">
        <f>'Permitted Sources'!R103</f>
        <v>0</v>
      </c>
      <c r="J103" s="386">
        <f>'Permitted Sources'!S103</f>
        <v>0</v>
      </c>
      <c r="K103" s="63" t="str">
        <f t="shared" si="1"/>
        <v>Compressor Engines</v>
      </c>
      <c r="L103" s="135"/>
      <c r="M103" s="135"/>
      <c r="N103" s="135"/>
      <c r="O103" s="135"/>
      <c r="P103" s="62"/>
      <c r="Q103" s="62"/>
      <c r="R103" s="62"/>
      <c r="S103" s="62"/>
      <c r="T103" s="62"/>
      <c r="U103" s="62"/>
    </row>
    <row r="104" spans="1:21" s="198" customFormat="1" x14ac:dyDescent="0.2">
      <c r="A104" s="75" t="str">
        <f>'Permitted Sources'!A104</f>
        <v>WYDEQ Permitted Sources</v>
      </c>
      <c r="B104" s="75">
        <f>'Permitted Sources'!C104</f>
        <v>56037</v>
      </c>
      <c r="C104" s="75">
        <f>'Permitted Sources'!C104</f>
        <v>56037</v>
      </c>
      <c r="D104" s="75">
        <f>'Permitted Sources'!F104</f>
        <v>20200202</v>
      </c>
      <c r="E104" s="75" t="str">
        <f>'Permitted Sources'!I104</f>
        <v>Compressor Engines</v>
      </c>
      <c r="F104" s="386">
        <f>'Permitted Sources'!O104</f>
        <v>0</v>
      </c>
      <c r="G104" s="386">
        <f>'Permitted Sources'!P104</f>
        <v>0</v>
      </c>
      <c r="H104" s="386">
        <f>'Permitted Sources'!Q104</f>
        <v>0</v>
      </c>
      <c r="I104" s="386">
        <f>'Permitted Sources'!R104</f>
        <v>0</v>
      </c>
      <c r="J104" s="386">
        <f>'Permitted Sources'!S104</f>
        <v>0</v>
      </c>
      <c r="K104" s="63" t="str">
        <f t="shared" si="1"/>
        <v>Compressor Engines</v>
      </c>
      <c r="L104" s="135"/>
      <c r="M104" s="135"/>
      <c r="N104" s="135"/>
      <c r="O104" s="135"/>
      <c r="P104" s="62"/>
      <c r="Q104" s="62"/>
      <c r="R104" s="62"/>
      <c r="S104" s="62"/>
      <c r="T104" s="62"/>
      <c r="U104" s="62"/>
    </row>
    <row r="105" spans="1:21" s="198" customFormat="1" x14ac:dyDescent="0.2">
      <c r="A105" s="75" t="str">
        <f>'Permitted Sources'!A105</f>
        <v>WYDEQ Permitted Sources</v>
      </c>
      <c r="B105" s="75">
        <f>'Permitted Sources'!C105</f>
        <v>56037</v>
      </c>
      <c r="C105" s="75">
        <f>'Permitted Sources'!C105</f>
        <v>56037</v>
      </c>
      <c r="D105" s="75">
        <f>'Permitted Sources'!F105</f>
        <v>20200202</v>
      </c>
      <c r="E105" s="75" t="str">
        <f>'Permitted Sources'!I105</f>
        <v>Compressor Engines</v>
      </c>
      <c r="F105" s="386">
        <f>'Permitted Sources'!O105</f>
        <v>0</v>
      </c>
      <c r="G105" s="386">
        <f>'Permitted Sources'!P105</f>
        <v>0</v>
      </c>
      <c r="H105" s="386">
        <f>'Permitted Sources'!Q105</f>
        <v>0</v>
      </c>
      <c r="I105" s="386">
        <f>'Permitted Sources'!R105</f>
        <v>0</v>
      </c>
      <c r="J105" s="386">
        <f>'Permitted Sources'!S105</f>
        <v>0</v>
      </c>
      <c r="K105" s="63" t="str">
        <f t="shared" si="1"/>
        <v>Compressor Engines</v>
      </c>
      <c r="L105" s="135"/>
      <c r="M105" s="135"/>
      <c r="N105" s="135"/>
      <c r="O105" s="135"/>
      <c r="P105" s="62"/>
      <c r="Q105" s="62"/>
      <c r="R105" s="62"/>
      <c r="S105" s="62"/>
      <c r="T105" s="62"/>
      <c r="U105" s="62"/>
    </row>
    <row r="106" spans="1:21" s="198" customFormat="1" x14ac:dyDescent="0.2">
      <c r="A106" s="75" t="str">
        <f>'Permitted Sources'!A106</f>
        <v>WYDEQ Permitted Sources</v>
      </c>
      <c r="B106" s="75">
        <f>'Permitted Sources'!C106</f>
        <v>56037</v>
      </c>
      <c r="C106" s="75">
        <f>'Permitted Sources'!C106</f>
        <v>56037</v>
      </c>
      <c r="D106" s="75">
        <f>'Permitted Sources'!F106</f>
        <v>20200202</v>
      </c>
      <c r="E106" s="75" t="str">
        <f>'Permitted Sources'!I106</f>
        <v>Compressor Engines</v>
      </c>
      <c r="F106" s="386">
        <f>'Permitted Sources'!O106</f>
        <v>433.74693652420336</v>
      </c>
      <c r="G106" s="386">
        <f>'Permitted Sources'!P106</f>
        <v>0</v>
      </c>
      <c r="H106" s="386">
        <f>'Permitted Sources'!Q106</f>
        <v>26.902595961081957</v>
      </c>
      <c r="I106" s="386">
        <f>'Permitted Sources'!R106</f>
        <v>0</v>
      </c>
      <c r="J106" s="386">
        <f>'Permitted Sources'!S106</f>
        <v>0</v>
      </c>
      <c r="K106" s="63" t="str">
        <f t="shared" si="1"/>
        <v>Compressor Engines</v>
      </c>
      <c r="L106" s="135"/>
      <c r="M106" s="135"/>
      <c r="N106" s="135"/>
      <c r="O106" s="135"/>
      <c r="P106" s="62"/>
      <c r="Q106" s="62"/>
      <c r="R106" s="62"/>
      <c r="S106" s="62"/>
      <c r="T106" s="62"/>
      <c r="U106" s="62"/>
    </row>
    <row r="107" spans="1:21" s="198" customFormat="1" x14ac:dyDescent="0.2">
      <c r="A107" s="75" t="str">
        <f>'Permitted Sources'!A107</f>
        <v>WYDEQ Permitted Sources</v>
      </c>
      <c r="B107" s="75">
        <f>'Permitted Sources'!C107</f>
        <v>56037</v>
      </c>
      <c r="C107" s="75">
        <f>'Permitted Sources'!C107</f>
        <v>56037</v>
      </c>
      <c r="D107" s="75">
        <f>'Permitted Sources'!F107</f>
        <v>20200202</v>
      </c>
      <c r="E107" s="75" t="str">
        <f>'Permitted Sources'!I107</f>
        <v>Compressor Engines</v>
      </c>
      <c r="F107" s="386">
        <f>'Permitted Sources'!O107</f>
        <v>0</v>
      </c>
      <c r="G107" s="386">
        <f>'Permitted Sources'!P107</f>
        <v>0</v>
      </c>
      <c r="H107" s="386">
        <f>'Permitted Sources'!Q107</f>
        <v>0</v>
      </c>
      <c r="I107" s="386">
        <f>'Permitted Sources'!R107</f>
        <v>0</v>
      </c>
      <c r="J107" s="386">
        <f>'Permitted Sources'!S107</f>
        <v>0</v>
      </c>
      <c r="K107" s="63" t="str">
        <f t="shared" si="1"/>
        <v>Compressor Engines</v>
      </c>
      <c r="L107" s="135"/>
      <c r="M107" s="135"/>
      <c r="N107" s="135"/>
      <c r="O107" s="135"/>
      <c r="P107" s="62"/>
      <c r="Q107" s="62"/>
      <c r="R107" s="62"/>
      <c r="S107" s="62"/>
      <c r="T107" s="62"/>
      <c r="U107" s="62"/>
    </row>
    <row r="108" spans="1:21" s="198" customFormat="1" x14ac:dyDescent="0.2">
      <c r="A108" s="75" t="str">
        <f>'Permitted Sources'!A108</f>
        <v>WYDEQ Permitted Sources</v>
      </c>
      <c r="B108" s="75">
        <f>'Permitted Sources'!C108</f>
        <v>56037</v>
      </c>
      <c r="C108" s="75">
        <f>'Permitted Sources'!C108</f>
        <v>56037</v>
      </c>
      <c r="D108" s="75">
        <f>'Permitted Sources'!F108</f>
        <v>20200202</v>
      </c>
      <c r="E108" s="75" t="str">
        <f>'Permitted Sources'!I108</f>
        <v>Compressor Engines</v>
      </c>
      <c r="F108" s="386">
        <f>'Permitted Sources'!O108</f>
        <v>0</v>
      </c>
      <c r="G108" s="386">
        <f>'Permitted Sources'!P108</f>
        <v>0</v>
      </c>
      <c r="H108" s="386">
        <f>'Permitted Sources'!Q108</f>
        <v>0</v>
      </c>
      <c r="I108" s="386">
        <f>'Permitted Sources'!R108</f>
        <v>0</v>
      </c>
      <c r="J108" s="386">
        <f>'Permitted Sources'!S108</f>
        <v>0</v>
      </c>
      <c r="K108" s="63" t="str">
        <f t="shared" si="1"/>
        <v>Compressor Engines</v>
      </c>
      <c r="L108" s="135"/>
      <c r="M108" s="135"/>
      <c r="N108" s="135"/>
      <c r="O108" s="135"/>
      <c r="P108" s="62"/>
      <c r="Q108" s="62"/>
      <c r="R108" s="62"/>
      <c r="S108" s="62"/>
      <c r="T108" s="62"/>
      <c r="U108" s="62"/>
    </row>
    <row r="109" spans="1:21" s="198" customFormat="1" x14ac:dyDescent="0.2">
      <c r="A109" s="75" t="str">
        <f>'Permitted Sources'!A109</f>
        <v>WYDEQ Permitted Sources</v>
      </c>
      <c r="B109" s="75">
        <f>'Permitted Sources'!C109</f>
        <v>56037</v>
      </c>
      <c r="C109" s="75">
        <f>'Permitted Sources'!C109</f>
        <v>56037</v>
      </c>
      <c r="D109" s="75">
        <f>'Permitted Sources'!F109</f>
        <v>20200202</v>
      </c>
      <c r="E109" s="75" t="str">
        <f>'Permitted Sources'!I109</f>
        <v>Compressor Engines</v>
      </c>
      <c r="F109" s="386">
        <f>'Permitted Sources'!O109</f>
        <v>0</v>
      </c>
      <c r="G109" s="386">
        <f>'Permitted Sources'!P109</f>
        <v>4.7569119087743994</v>
      </c>
      <c r="H109" s="386">
        <f>'Permitted Sources'!Q109</f>
        <v>0</v>
      </c>
      <c r="I109" s="386">
        <f>'Permitted Sources'!R109</f>
        <v>0</v>
      </c>
      <c r="J109" s="386">
        <f>'Permitted Sources'!S109</f>
        <v>0</v>
      </c>
      <c r="K109" s="63" t="str">
        <f t="shared" si="1"/>
        <v>Compressor Engines</v>
      </c>
      <c r="L109" s="135"/>
      <c r="M109" s="135"/>
      <c r="N109" s="135"/>
      <c r="O109" s="135"/>
      <c r="P109" s="62"/>
      <c r="Q109" s="62"/>
      <c r="R109" s="62"/>
      <c r="S109" s="62"/>
      <c r="T109" s="62"/>
      <c r="U109" s="62"/>
    </row>
    <row r="110" spans="1:21" s="198" customFormat="1" x14ac:dyDescent="0.2">
      <c r="A110" s="75" t="str">
        <f>'Permitted Sources'!A110</f>
        <v>WYDEQ Permitted Sources</v>
      </c>
      <c r="B110" s="75">
        <f>'Permitted Sources'!C110</f>
        <v>56037</v>
      </c>
      <c r="C110" s="75">
        <f>'Permitted Sources'!C110</f>
        <v>56037</v>
      </c>
      <c r="D110" s="75">
        <f>'Permitted Sources'!F110</f>
        <v>20200202</v>
      </c>
      <c r="E110" s="75" t="str">
        <f>'Permitted Sources'!I110</f>
        <v>Compressor Engines</v>
      </c>
      <c r="F110" s="386">
        <f>'Permitted Sources'!O110</f>
        <v>0</v>
      </c>
      <c r="G110" s="386">
        <f>'Permitted Sources'!P110</f>
        <v>0</v>
      </c>
      <c r="H110" s="386">
        <f>'Permitted Sources'!Q110</f>
        <v>0</v>
      </c>
      <c r="I110" s="386">
        <f>'Permitted Sources'!R110</f>
        <v>0</v>
      </c>
      <c r="J110" s="386">
        <f>'Permitted Sources'!S110</f>
        <v>0</v>
      </c>
      <c r="K110" s="63" t="str">
        <f t="shared" si="1"/>
        <v>Compressor Engines</v>
      </c>
      <c r="L110" s="135"/>
      <c r="M110" s="135"/>
      <c r="N110" s="135"/>
      <c r="O110" s="135"/>
      <c r="P110" s="62"/>
      <c r="Q110" s="62"/>
      <c r="R110" s="62"/>
      <c r="S110" s="62"/>
      <c r="T110" s="62"/>
      <c r="U110" s="62"/>
    </row>
    <row r="111" spans="1:21" s="198" customFormat="1" x14ac:dyDescent="0.2">
      <c r="A111" s="75" t="str">
        <f>'Permitted Sources'!A111</f>
        <v>WYDEQ Permitted Sources</v>
      </c>
      <c r="B111" s="75">
        <f>'Permitted Sources'!C111</f>
        <v>56037</v>
      </c>
      <c r="C111" s="75">
        <f>'Permitted Sources'!C111</f>
        <v>56037</v>
      </c>
      <c r="D111" s="75">
        <f>'Permitted Sources'!F111</f>
        <v>20200202</v>
      </c>
      <c r="E111" s="75" t="str">
        <f>'Permitted Sources'!I111</f>
        <v>Compressor Engines</v>
      </c>
      <c r="F111" s="386">
        <f>'Permitted Sources'!O111</f>
        <v>0</v>
      </c>
      <c r="G111" s="386">
        <f>'Permitted Sources'!P111</f>
        <v>0</v>
      </c>
      <c r="H111" s="386">
        <f>'Permitted Sources'!Q111</f>
        <v>0</v>
      </c>
      <c r="I111" s="386">
        <f>'Permitted Sources'!R111</f>
        <v>0</v>
      </c>
      <c r="J111" s="386">
        <f>'Permitted Sources'!S111</f>
        <v>0</v>
      </c>
      <c r="K111" s="63" t="str">
        <f t="shared" si="1"/>
        <v>Compressor Engines</v>
      </c>
      <c r="L111" s="135"/>
      <c r="M111" s="135"/>
      <c r="N111" s="135"/>
      <c r="O111" s="135"/>
      <c r="P111" s="62"/>
      <c r="Q111" s="62"/>
      <c r="R111" s="62"/>
      <c r="S111" s="62"/>
      <c r="T111" s="62"/>
      <c r="U111" s="62"/>
    </row>
    <row r="112" spans="1:21" s="198" customFormat="1" x14ac:dyDescent="0.2">
      <c r="A112" s="75" t="str">
        <f>'Permitted Sources'!A112</f>
        <v>WYDEQ Permitted Sources</v>
      </c>
      <c r="B112" s="75">
        <f>'Permitted Sources'!C112</f>
        <v>56037</v>
      </c>
      <c r="C112" s="75">
        <f>'Permitted Sources'!C112</f>
        <v>56037</v>
      </c>
      <c r="D112" s="75">
        <f>'Permitted Sources'!F112</f>
        <v>20200253</v>
      </c>
      <c r="E112" s="75" t="str">
        <f>'Permitted Sources'!I112</f>
        <v>Compressor Engines</v>
      </c>
      <c r="F112" s="386">
        <f>'Permitted Sources'!O112</f>
        <v>57.001650795788528</v>
      </c>
      <c r="G112" s="386">
        <f>'Permitted Sources'!P112</f>
        <v>0.35961039130363848</v>
      </c>
      <c r="H112" s="386">
        <f>'Permitted Sources'!Q112</f>
        <v>19.927848860060706</v>
      </c>
      <c r="I112" s="386">
        <f>'Permitted Sources'!R112</f>
        <v>0</v>
      </c>
      <c r="J112" s="386">
        <f>'Permitted Sources'!S112</f>
        <v>0.24410322272213053</v>
      </c>
      <c r="K112" s="63" t="str">
        <f t="shared" si="1"/>
        <v>Compressor Engines</v>
      </c>
      <c r="L112" s="135"/>
      <c r="M112" s="135"/>
      <c r="N112" s="135"/>
      <c r="O112" s="135"/>
      <c r="P112" s="62"/>
      <c r="Q112" s="62"/>
      <c r="R112" s="62"/>
      <c r="S112" s="62"/>
      <c r="T112" s="62"/>
      <c r="U112" s="62"/>
    </row>
    <row r="113" spans="1:21" s="198" customFormat="1" x14ac:dyDescent="0.2">
      <c r="A113" s="75" t="str">
        <f>'Permitted Sources'!A113</f>
        <v>WYDEQ Permitted Sources</v>
      </c>
      <c r="B113" s="75">
        <f>'Permitted Sources'!C113</f>
        <v>56037</v>
      </c>
      <c r="C113" s="75">
        <f>'Permitted Sources'!C113</f>
        <v>56037</v>
      </c>
      <c r="D113" s="75">
        <f>'Permitted Sources'!F113</f>
        <v>20200253</v>
      </c>
      <c r="E113" s="75" t="str">
        <f>'Permitted Sources'!I113</f>
        <v>Compressor Engines</v>
      </c>
      <c r="F113" s="386">
        <f>'Permitted Sources'!O113</f>
        <v>5.343904762105173</v>
      </c>
      <c r="G113" s="386">
        <f>'Permitted Sources'!P113</f>
        <v>0.41364451380646966</v>
      </c>
      <c r="H113" s="386">
        <f>'Permitted Sources'!Q113</f>
        <v>9.9639244300303531</v>
      </c>
      <c r="I113" s="386">
        <f>'Permitted Sources'!R113</f>
        <v>0</v>
      </c>
      <c r="J113" s="386">
        <f>'Permitted Sources'!S113</f>
        <v>2.5252057522979009E-2</v>
      </c>
      <c r="K113" s="63" t="str">
        <f t="shared" si="1"/>
        <v>Compressor Engines</v>
      </c>
      <c r="L113" s="135"/>
      <c r="M113" s="135"/>
      <c r="N113" s="135"/>
      <c r="O113" s="135"/>
      <c r="P113" s="62"/>
      <c r="Q113" s="62"/>
      <c r="R113" s="62"/>
      <c r="S113" s="62"/>
      <c r="T113" s="62"/>
      <c r="U113" s="62"/>
    </row>
    <row r="114" spans="1:21" s="198" customFormat="1" x14ac:dyDescent="0.2">
      <c r="A114" s="75" t="str">
        <f>'Permitted Sources'!A114</f>
        <v>WYDEQ Permitted Sources</v>
      </c>
      <c r="B114" s="75">
        <f>'Permitted Sources'!C114</f>
        <v>56037</v>
      </c>
      <c r="C114" s="75">
        <f>'Permitted Sources'!C114</f>
        <v>56037</v>
      </c>
      <c r="D114" s="75">
        <f>'Permitted Sources'!F114</f>
        <v>20200253</v>
      </c>
      <c r="E114" s="75" t="str">
        <f>'Permitted Sources'!I114</f>
        <v>Compressor Engines</v>
      </c>
      <c r="F114" s="386">
        <f>'Permitted Sources'!O114</f>
        <v>9.7080936511577338</v>
      </c>
      <c r="G114" s="386">
        <f>'Permitted Sources'!P114</f>
        <v>7.4402149924890748E-2</v>
      </c>
      <c r="H114" s="386">
        <f>'Permitted Sources'!Q114</f>
        <v>1.3949494202042496</v>
      </c>
      <c r="I114" s="386">
        <f>'Permitted Sources'!R114</f>
        <v>0</v>
      </c>
      <c r="J114" s="386">
        <f>'Permitted Sources'!S114</f>
        <v>5.0504115045958038E-2</v>
      </c>
      <c r="K114" s="63" t="str">
        <f t="shared" si="1"/>
        <v>Compressor Engines</v>
      </c>
      <c r="L114" s="135"/>
      <c r="M114" s="135"/>
      <c r="N114" s="135"/>
      <c r="O114" s="135"/>
      <c r="P114" s="62"/>
      <c r="Q114" s="62"/>
      <c r="R114" s="62"/>
      <c r="S114" s="62"/>
      <c r="T114" s="62"/>
      <c r="U114" s="62"/>
    </row>
    <row r="115" spans="1:21" s="198" customFormat="1" x14ac:dyDescent="0.2">
      <c r="A115" s="75" t="str">
        <f>'Permitted Sources'!A115</f>
        <v>WYDEQ Permitted Sources</v>
      </c>
      <c r="B115" s="75">
        <f>'Permitted Sources'!C115</f>
        <v>56037</v>
      </c>
      <c r="C115" s="75">
        <f>'Permitted Sources'!C115</f>
        <v>56037</v>
      </c>
      <c r="D115" s="75">
        <f>'Permitted Sources'!F115</f>
        <v>20200253</v>
      </c>
      <c r="E115" s="75" t="str">
        <f>'Permitted Sources'!I115</f>
        <v>Compressor Engines</v>
      </c>
      <c r="F115" s="386">
        <f>'Permitted Sources'!O115</f>
        <v>33.221274604420501</v>
      </c>
      <c r="G115" s="386">
        <f>'Permitted Sources'!P115</f>
        <v>0.15541782428754952</v>
      </c>
      <c r="H115" s="386">
        <f>'Permitted Sources'!Q115</f>
        <v>2.092424130306374</v>
      </c>
      <c r="I115" s="386">
        <f>'Permitted Sources'!R115</f>
        <v>0</v>
      </c>
      <c r="J115" s="386">
        <f>'Permitted Sources'!S115</f>
        <v>0.10549748476266788</v>
      </c>
      <c r="K115" s="63" t="str">
        <f t="shared" si="1"/>
        <v>Compressor Engines</v>
      </c>
      <c r="L115" s="135"/>
      <c r="M115" s="135"/>
      <c r="N115" s="135"/>
      <c r="O115" s="135"/>
      <c r="P115" s="62"/>
      <c r="Q115" s="62"/>
      <c r="R115" s="62"/>
      <c r="S115" s="62"/>
      <c r="T115" s="62"/>
      <c r="U115" s="62"/>
    </row>
    <row r="116" spans="1:21" s="198" customFormat="1" x14ac:dyDescent="0.2">
      <c r="A116" s="75" t="str">
        <f>'Permitted Sources'!A116</f>
        <v>WYDEQ Permitted Sources</v>
      </c>
      <c r="B116" s="75">
        <f>'Permitted Sources'!C116</f>
        <v>56037</v>
      </c>
      <c r="C116" s="75">
        <f>'Permitted Sources'!C116</f>
        <v>56037</v>
      </c>
      <c r="D116" s="75">
        <f>'Permitted Sources'!F116</f>
        <v>20200253</v>
      </c>
      <c r="E116" s="75" t="str">
        <f>'Permitted Sources'!I116</f>
        <v>Compressor Engines</v>
      </c>
      <c r="F116" s="386">
        <f>'Permitted Sources'!O116</f>
        <v>24.938222223157474</v>
      </c>
      <c r="G116" s="386">
        <f>'Permitted Sources'!P116</f>
        <v>0.11656336821566209</v>
      </c>
      <c r="H116" s="386">
        <f>'Permitted Sources'!Q116</f>
        <v>1.5444082866547046</v>
      </c>
      <c r="I116" s="386">
        <f>'Permitted Sources'!R116</f>
        <v>0</v>
      </c>
      <c r="J116" s="386">
        <f>'Permitted Sources'!S116</f>
        <v>7.91231135720009E-2</v>
      </c>
      <c r="K116" s="63" t="str">
        <f t="shared" si="1"/>
        <v>Compressor Engines</v>
      </c>
      <c r="L116" s="135"/>
      <c r="M116" s="135"/>
      <c r="N116" s="135"/>
      <c r="O116" s="135"/>
      <c r="P116" s="62"/>
      <c r="Q116" s="62"/>
      <c r="R116" s="62"/>
      <c r="S116" s="62"/>
      <c r="T116" s="62"/>
      <c r="U116" s="62"/>
    </row>
    <row r="117" spans="1:21" s="198" customFormat="1" x14ac:dyDescent="0.2">
      <c r="A117" s="75" t="str">
        <f>'Permitted Sources'!A117</f>
        <v>WYDEQ Permitted Sources</v>
      </c>
      <c r="B117" s="75">
        <f>'Permitted Sources'!C117</f>
        <v>56037</v>
      </c>
      <c r="C117" s="75">
        <f>'Permitted Sources'!C117</f>
        <v>56037</v>
      </c>
      <c r="D117" s="75">
        <f>'Permitted Sources'!F117</f>
        <v>20200253</v>
      </c>
      <c r="E117" s="75" t="str">
        <f>'Permitted Sources'!I117</f>
        <v>Compressor Engines</v>
      </c>
      <c r="F117" s="386">
        <f>'Permitted Sources'!O117</f>
        <v>53.082787303578066</v>
      </c>
      <c r="G117" s="386">
        <f>'Permitted Sources'!P117</f>
        <v>0.27942140749570077</v>
      </c>
      <c r="H117" s="386">
        <f>'Permitted Sources'!Q117</f>
        <v>51.961865902608288</v>
      </c>
      <c r="I117" s="386">
        <f>'Permitted Sources'!R117</f>
        <v>0</v>
      </c>
      <c r="J117" s="386">
        <f>'Permitted Sources'!S117</f>
        <v>0.18967100983926463</v>
      </c>
      <c r="K117" s="63" t="str">
        <f t="shared" si="1"/>
        <v>Compressor Engines</v>
      </c>
      <c r="L117" s="135"/>
      <c r="M117" s="135"/>
      <c r="N117" s="135"/>
      <c r="O117" s="135"/>
      <c r="P117" s="62"/>
      <c r="Q117" s="62"/>
      <c r="R117" s="62"/>
      <c r="S117" s="62"/>
      <c r="T117" s="62"/>
      <c r="U117" s="62"/>
    </row>
    <row r="118" spans="1:21" s="198" customFormat="1" x14ac:dyDescent="0.2">
      <c r="A118" s="75" t="str">
        <f>'Permitted Sources'!A118</f>
        <v>WYDEQ Permitted Sources</v>
      </c>
      <c r="B118" s="75">
        <f>'Permitted Sources'!C118</f>
        <v>56037</v>
      </c>
      <c r="C118" s="75">
        <f>'Permitted Sources'!C118</f>
        <v>56037</v>
      </c>
      <c r="D118" s="75">
        <f>'Permitted Sources'!F118</f>
        <v>20200253</v>
      </c>
      <c r="E118" s="75" t="str">
        <f>'Permitted Sources'!I118</f>
        <v>Compressor Engines</v>
      </c>
      <c r="F118" s="386">
        <f>'Permitted Sources'!O118</f>
        <v>80.069506352209189</v>
      </c>
      <c r="G118" s="386">
        <f>'Permitted Sources'!P118</f>
        <v>0.42161218290771396</v>
      </c>
      <c r="H118" s="386">
        <f>'Permitted Sources'!Q118</f>
        <v>78.416085264338875</v>
      </c>
      <c r="I118" s="386">
        <f>'Permitted Sources'!R118</f>
        <v>0</v>
      </c>
      <c r="J118" s="386">
        <f>'Permitted Sources'!S118</f>
        <v>0.28618998526042883</v>
      </c>
      <c r="K118" s="63" t="str">
        <f t="shared" si="1"/>
        <v>Compressor Engines</v>
      </c>
      <c r="L118" s="135"/>
      <c r="M118" s="135"/>
      <c r="N118" s="135"/>
      <c r="O118" s="135"/>
      <c r="P118" s="62"/>
      <c r="Q118" s="62"/>
      <c r="R118" s="62"/>
      <c r="S118" s="62"/>
      <c r="T118" s="62"/>
      <c r="U118" s="62"/>
    </row>
    <row r="119" spans="1:21" s="198" customFormat="1" x14ac:dyDescent="0.2">
      <c r="A119" s="75" t="str">
        <f>'Permitted Sources'!A119</f>
        <v>WYDEQ Permitted Sources</v>
      </c>
      <c r="B119" s="75">
        <f>'Permitted Sources'!C119</f>
        <v>56037</v>
      </c>
      <c r="C119" s="75">
        <f>'Permitted Sources'!C119</f>
        <v>56037</v>
      </c>
      <c r="D119" s="75">
        <f>'Permitted Sources'!F119</f>
        <v>20200253</v>
      </c>
      <c r="E119" s="75" t="str">
        <f>'Permitted Sources'!I119</f>
        <v>Compressor Engines</v>
      </c>
      <c r="F119" s="386">
        <f>'Permitted Sources'!O119</f>
        <v>23.201453175473297</v>
      </c>
      <c r="G119" s="386">
        <f>'Permitted Sources'!P119</f>
        <v>0.12235020209870918</v>
      </c>
      <c r="H119" s="386">
        <f>'Permitted Sources'!Q119</f>
        <v>1.5942279088048563</v>
      </c>
      <c r="I119" s="386">
        <f>'Permitted Sources'!R119</f>
        <v>0</v>
      </c>
      <c r="J119" s="386">
        <f>'Permitted Sources'!S119</f>
        <v>8.3051211408908768E-2</v>
      </c>
      <c r="K119" s="63" t="str">
        <f t="shared" si="1"/>
        <v>Compressor Engines</v>
      </c>
      <c r="L119" s="135"/>
      <c r="M119" s="135"/>
      <c r="N119" s="135"/>
      <c r="O119" s="135"/>
      <c r="P119" s="62"/>
      <c r="Q119" s="62"/>
      <c r="R119" s="62"/>
      <c r="S119" s="62"/>
      <c r="T119" s="62"/>
      <c r="U119" s="62"/>
    </row>
    <row r="120" spans="1:21" s="198" customFormat="1" x14ac:dyDescent="0.2">
      <c r="A120" s="75" t="str">
        <f>'Permitted Sources'!A120</f>
        <v>WYDEQ Permitted Sources</v>
      </c>
      <c r="B120" s="75">
        <f>'Permitted Sources'!C120</f>
        <v>56037</v>
      </c>
      <c r="C120" s="75">
        <f>'Permitted Sources'!C120</f>
        <v>56037</v>
      </c>
      <c r="D120" s="75">
        <f>'Permitted Sources'!F120</f>
        <v>20200254</v>
      </c>
      <c r="E120" s="75" t="str">
        <f>'Permitted Sources'!I120</f>
        <v>Compressor Engines</v>
      </c>
      <c r="F120" s="386">
        <f>'Permitted Sources'!O120</f>
        <v>1.7813015873683915</v>
      </c>
      <c r="G120" s="386">
        <f>'Permitted Sources'!P120</f>
        <v>0.18125748986957232</v>
      </c>
      <c r="H120" s="386">
        <f>'Permitted Sources'!Q120</f>
        <v>2.9891773290091055</v>
      </c>
      <c r="I120" s="386">
        <f>'Permitted Sources'!R120</f>
        <v>0</v>
      </c>
      <c r="J120" s="386">
        <f>'Permitted Sources'!S120</f>
        <v>1.5880377013940017E-2</v>
      </c>
      <c r="K120" s="63" t="str">
        <f t="shared" si="1"/>
        <v>Compressor Engines</v>
      </c>
      <c r="L120" s="135"/>
      <c r="M120" s="135"/>
      <c r="N120" s="135"/>
      <c r="O120" s="135"/>
      <c r="P120" s="62"/>
      <c r="Q120" s="62"/>
      <c r="R120" s="62"/>
      <c r="S120" s="62"/>
      <c r="T120" s="62"/>
      <c r="U120" s="62"/>
    </row>
    <row r="121" spans="1:21" s="198" customFormat="1" x14ac:dyDescent="0.2">
      <c r="A121" s="75" t="str">
        <f>'Permitted Sources'!A121</f>
        <v>WYDEQ Permitted Sources</v>
      </c>
      <c r="B121" s="75">
        <f>'Permitted Sources'!C121</f>
        <v>56037</v>
      </c>
      <c r="C121" s="75">
        <f>'Permitted Sources'!C121</f>
        <v>56037</v>
      </c>
      <c r="D121" s="75">
        <f>'Permitted Sources'!F121</f>
        <v>20200254</v>
      </c>
      <c r="E121" s="75" t="str">
        <f>'Permitted Sources'!I121</f>
        <v>Compressor Engines</v>
      </c>
      <c r="F121" s="386">
        <f>'Permitted Sources'!O121</f>
        <v>1.7813015873683915</v>
      </c>
      <c r="G121" s="386">
        <f>'Permitted Sources'!P121</f>
        <v>0.23398694146799337</v>
      </c>
      <c r="H121" s="386">
        <f>'Permitted Sources'!Q121</f>
        <v>2.9891773290091055</v>
      </c>
      <c r="I121" s="386">
        <f>'Permitted Sources'!R121</f>
        <v>0</v>
      </c>
      <c r="J121" s="386">
        <f>'Permitted Sources'!S121</f>
        <v>2.0500123054358929E-2</v>
      </c>
      <c r="K121" s="63" t="str">
        <f t="shared" si="1"/>
        <v>Compressor Engines</v>
      </c>
      <c r="L121" s="135"/>
      <c r="M121" s="135"/>
      <c r="N121" s="135"/>
      <c r="O121" s="135"/>
      <c r="P121" s="62"/>
      <c r="Q121" s="62"/>
      <c r="R121" s="62"/>
      <c r="S121" s="62"/>
      <c r="T121" s="62"/>
      <c r="U121" s="62"/>
    </row>
    <row r="122" spans="1:21" s="198" customFormat="1" x14ac:dyDescent="0.2">
      <c r="A122" s="75" t="str">
        <f>'Permitted Sources'!A122</f>
        <v>WYDEQ Permitted Sources</v>
      </c>
      <c r="B122" s="75">
        <f>'Permitted Sources'!C122</f>
        <v>56037</v>
      </c>
      <c r="C122" s="75">
        <f>'Permitted Sources'!C122</f>
        <v>56037</v>
      </c>
      <c r="D122" s="75">
        <f>'Permitted Sources'!F122</f>
        <v>20200202</v>
      </c>
      <c r="E122" s="75" t="str">
        <f>'Permitted Sources'!I122</f>
        <v>Compressor Engines</v>
      </c>
      <c r="F122" s="386">
        <f>'Permitted Sources'!O122</f>
        <v>0</v>
      </c>
      <c r="G122" s="386">
        <f>'Permitted Sources'!P122</f>
        <v>0</v>
      </c>
      <c r="H122" s="386">
        <f>'Permitted Sources'!Q122</f>
        <v>0</v>
      </c>
      <c r="I122" s="386">
        <f>'Permitted Sources'!R122</f>
        <v>0</v>
      </c>
      <c r="J122" s="386">
        <f>'Permitted Sources'!S122</f>
        <v>0</v>
      </c>
      <c r="K122" s="63" t="str">
        <f t="shared" si="1"/>
        <v>Compressor Engines</v>
      </c>
      <c r="L122" s="135"/>
      <c r="M122" s="135"/>
      <c r="N122" s="135"/>
      <c r="O122" s="135"/>
      <c r="P122" s="62"/>
      <c r="Q122" s="62"/>
      <c r="R122" s="62"/>
      <c r="S122" s="62"/>
      <c r="T122" s="62"/>
      <c r="U122" s="62"/>
    </row>
    <row r="123" spans="1:21" s="198" customFormat="1" x14ac:dyDescent="0.2">
      <c r="A123" s="75" t="str">
        <f>'Permitted Sources'!A123</f>
        <v>WYDEQ Permitted Sources</v>
      </c>
      <c r="B123" s="75">
        <f>'Permitted Sources'!C123</f>
        <v>56037</v>
      </c>
      <c r="C123" s="75">
        <f>'Permitted Sources'!C123</f>
        <v>56037</v>
      </c>
      <c r="D123" s="75">
        <f>'Permitted Sources'!F123</f>
        <v>20200202</v>
      </c>
      <c r="E123" s="75" t="str">
        <f>'Permitted Sources'!I123</f>
        <v>Compressor Engines</v>
      </c>
      <c r="F123" s="386">
        <f>'Permitted Sources'!O123</f>
        <v>0</v>
      </c>
      <c r="G123" s="386">
        <f>'Permitted Sources'!P123</f>
        <v>0</v>
      </c>
      <c r="H123" s="386">
        <f>'Permitted Sources'!Q123</f>
        <v>0</v>
      </c>
      <c r="I123" s="386">
        <f>'Permitted Sources'!R123</f>
        <v>0</v>
      </c>
      <c r="J123" s="386">
        <f>'Permitted Sources'!S123</f>
        <v>0</v>
      </c>
      <c r="K123" s="63" t="str">
        <f t="shared" si="1"/>
        <v>Compressor Engines</v>
      </c>
      <c r="L123" s="135"/>
      <c r="M123" s="135"/>
      <c r="N123" s="135"/>
      <c r="O123" s="135"/>
      <c r="P123" s="62"/>
      <c r="Q123" s="62"/>
      <c r="R123" s="62"/>
      <c r="S123" s="62"/>
      <c r="T123" s="62"/>
      <c r="U123" s="62"/>
    </row>
    <row r="124" spans="1:21" s="198" customFormat="1" x14ac:dyDescent="0.2">
      <c r="A124" s="75" t="str">
        <f>'Permitted Sources'!A124</f>
        <v>WYDEQ Permitted Sources</v>
      </c>
      <c r="B124" s="75">
        <f>'Permitted Sources'!C124</f>
        <v>56037</v>
      </c>
      <c r="C124" s="75">
        <f>'Permitted Sources'!C124</f>
        <v>56037</v>
      </c>
      <c r="D124" s="75">
        <f>'Permitted Sources'!F124</f>
        <v>20200202</v>
      </c>
      <c r="E124" s="75" t="str">
        <f>'Permitted Sources'!I124</f>
        <v>Compressor Engines</v>
      </c>
      <c r="F124" s="386">
        <f>'Permitted Sources'!O124</f>
        <v>0</v>
      </c>
      <c r="G124" s="386">
        <f>'Permitted Sources'!P124</f>
        <v>0</v>
      </c>
      <c r="H124" s="386">
        <f>'Permitted Sources'!Q124</f>
        <v>0</v>
      </c>
      <c r="I124" s="386">
        <f>'Permitted Sources'!R124</f>
        <v>0</v>
      </c>
      <c r="J124" s="386">
        <f>'Permitted Sources'!S124</f>
        <v>0</v>
      </c>
      <c r="K124" s="63" t="str">
        <f t="shared" si="1"/>
        <v>Compressor Engines</v>
      </c>
      <c r="L124" s="135"/>
      <c r="M124" s="135"/>
      <c r="N124" s="135"/>
      <c r="O124" s="135"/>
      <c r="P124" s="62"/>
      <c r="Q124" s="62"/>
      <c r="R124" s="62"/>
      <c r="S124" s="62"/>
      <c r="T124" s="62"/>
      <c r="U124" s="62"/>
    </row>
    <row r="125" spans="1:21" s="198" customFormat="1" x14ac:dyDescent="0.2">
      <c r="A125" s="75" t="str">
        <f>'Permitted Sources'!A125</f>
        <v>WYDEQ Permitted Sources</v>
      </c>
      <c r="B125" s="75">
        <f>'Permitted Sources'!C125</f>
        <v>56037</v>
      </c>
      <c r="C125" s="75">
        <f>'Permitted Sources'!C125</f>
        <v>56037</v>
      </c>
      <c r="D125" s="75">
        <f>'Permitted Sources'!F125</f>
        <v>20200202</v>
      </c>
      <c r="E125" s="75" t="str">
        <f>'Permitted Sources'!I125</f>
        <v>Compressor Engines</v>
      </c>
      <c r="F125" s="386">
        <f>'Permitted Sources'!O125</f>
        <v>0</v>
      </c>
      <c r="G125" s="386">
        <f>'Permitted Sources'!P125</f>
        <v>2.0682225690323479</v>
      </c>
      <c r="H125" s="386">
        <f>'Permitted Sources'!Q125</f>
        <v>0</v>
      </c>
      <c r="I125" s="386">
        <f>'Permitted Sources'!R125</f>
        <v>0</v>
      </c>
      <c r="J125" s="386">
        <f>'Permitted Sources'!S125</f>
        <v>0</v>
      </c>
      <c r="K125" s="63" t="str">
        <f t="shared" si="1"/>
        <v>Compressor Engines</v>
      </c>
      <c r="L125" s="135"/>
      <c r="M125" s="135"/>
      <c r="N125" s="135"/>
      <c r="O125" s="135"/>
      <c r="P125" s="62"/>
      <c r="Q125" s="62"/>
      <c r="R125" s="62"/>
      <c r="S125" s="62"/>
      <c r="T125" s="62"/>
      <c r="U125" s="62"/>
    </row>
    <row r="126" spans="1:21" s="198" customFormat="1" x14ac:dyDescent="0.2">
      <c r="A126" s="75" t="str">
        <f>'Permitted Sources'!A126</f>
        <v>WYDEQ Permitted Sources</v>
      </c>
      <c r="B126" s="75">
        <f>'Permitted Sources'!C126</f>
        <v>56037</v>
      </c>
      <c r="C126" s="75">
        <f>'Permitted Sources'!C126</f>
        <v>56037</v>
      </c>
      <c r="D126" s="75">
        <f>'Permitted Sources'!F126</f>
        <v>20200254</v>
      </c>
      <c r="E126" s="75" t="str">
        <f>'Permitted Sources'!I126</f>
        <v>Compressor Engines</v>
      </c>
      <c r="F126" s="386">
        <f>'Permitted Sources'!O126</f>
        <v>6.2345555557893686</v>
      </c>
      <c r="G126" s="386">
        <f>'Permitted Sources'!P126</f>
        <v>2.0682225690323479</v>
      </c>
      <c r="H126" s="386">
        <f>'Permitted Sources'!Q126</f>
        <v>13.949494202042493</v>
      </c>
      <c r="I126" s="386">
        <f>'Permitted Sources'!R126</f>
        <v>0</v>
      </c>
      <c r="J126" s="386">
        <f>'Permitted Sources'!S126</f>
        <v>0.18276870272407322</v>
      </c>
      <c r="K126" s="63" t="str">
        <f t="shared" si="1"/>
        <v>Compressor Engines</v>
      </c>
      <c r="L126" s="135"/>
      <c r="M126" s="135"/>
      <c r="N126" s="135"/>
      <c r="O126" s="135"/>
      <c r="P126" s="62"/>
      <c r="Q126" s="62"/>
      <c r="R126" s="62"/>
      <c r="S126" s="62"/>
      <c r="T126" s="62"/>
      <c r="U126" s="62"/>
    </row>
    <row r="127" spans="1:21" s="198" customFormat="1" x14ac:dyDescent="0.2">
      <c r="A127" s="75" t="str">
        <f>'Permitted Sources'!A127</f>
        <v>WYDEQ Permitted Sources</v>
      </c>
      <c r="B127" s="75">
        <f>'Permitted Sources'!C127</f>
        <v>56037</v>
      </c>
      <c r="C127" s="75">
        <f>'Permitted Sources'!C127</f>
        <v>56037</v>
      </c>
      <c r="D127" s="75">
        <f>'Permitted Sources'!F127</f>
        <v>20200202</v>
      </c>
      <c r="E127" s="75" t="str">
        <f>'Permitted Sources'!I127</f>
        <v>Compressor Engines</v>
      </c>
      <c r="F127" s="386">
        <f>'Permitted Sources'!O127</f>
        <v>0</v>
      </c>
      <c r="G127" s="386">
        <f>'Permitted Sources'!P127</f>
        <v>0.62046677070970424</v>
      </c>
      <c r="H127" s="386">
        <f>'Permitted Sources'!Q127</f>
        <v>0</v>
      </c>
      <c r="I127" s="386">
        <f>'Permitted Sources'!R127</f>
        <v>0</v>
      </c>
      <c r="J127" s="386">
        <f>'Permitted Sources'!S127</f>
        <v>0</v>
      </c>
      <c r="K127" s="63" t="str">
        <f t="shared" si="1"/>
        <v>Compressor Engines</v>
      </c>
      <c r="L127" s="135"/>
      <c r="M127" s="135"/>
      <c r="N127" s="135"/>
      <c r="O127" s="135"/>
      <c r="P127" s="62"/>
      <c r="Q127" s="62"/>
      <c r="R127" s="62"/>
      <c r="S127" s="62"/>
      <c r="T127" s="62"/>
      <c r="U127" s="62"/>
    </row>
    <row r="128" spans="1:21" s="198" customFormat="1" x14ac:dyDescent="0.2">
      <c r="A128" s="75" t="str">
        <f>'Permitted Sources'!A128</f>
        <v>WYDEQ Permitted Sources</v>
      </c>
      <c r="B128" s="75">
        <f>'Permitted Sources'!C128</f>
        <v>56037</v>
      </c>
      <c r="C128" s="75">
        <f>'Permitted Sources'!C128</f>
        <v>56037</v>
      </c>
      <c r="D128" s="75">
        <f>'Permitted Sources'!F128</f>
        <v>20200202</v>
      </c>
      <c r="E128" s="75" t="str">
        <f>'Permitted Sources'!I128</f>
        <v>Compressor Engines</v>
      </c>
      <c r="F128" s="386">
        <f>'Permitted Sources'!O128</f>
        <v>0</v>
      </c>
      <c r="G128" s="386">
        <f>'Permitted Sources'!P128</f>
        <v>0</v>
      </c>
      <c r="H128" s="386">
        <f>'Permitted Sources'!Q128</f>
        <v>0</v>
      </c>
      <c r="I128" s="386">
        <f>'Permitted Sources'!R128</f>
        <v>0</v>
      </c>
      <c r="J128" s="386">
        <f>'Permitted Sources'!S128</f>
        <v>0</v>
      </c>
      <c r="K128" s="63" t="str">
        <f t="shared" si="1"/>
        <v>Compressor Engines</v>
      </c>
      <c r="L128" s="135"/>
      <c r="M128" s="135"/>
      <c r="N128" s="135"/>
      <c r="O128" s="135"/>
      <c r="P128" s="62"/>
      <c r="Q128" s="62"/>
      <c r="R128" s="62"/>
      <c r="S128" s="62"/>
      <c r="T128" s="62"/>
      <c r="U128" s="62"/>
    </row>
    <row r="129" spans="1:21" s="198" customFormat="1" x14ac:dyDescent="0.2">
      <c r="A129" s="75" t="str">
        <f>'Permitted Sources'!A129</f>
        <v>WYDEQ Permitted Sources</v>
      </c>
      <c r="B129" s="75">
        <f>'Permitted Sources'!C129</f>
        <v>56037</v>
      </c>
      <c r="C129" s="75">
        <f>'Permitted Sources'!C129</f>
        <v>56037</v>
      </c>
      <c r="D129" s="75">
        <f>'Permitted Sources'!F129</f>
        <v>20200202</v>
      </c>
      <c r="E129" s="75" t="str">
        <f>'Permitted Sources'!I129</f>
        <v>Compressor Engines</v>
      </c>
      <c r="F129" s="386">
        <f>'Permitted Sources'!O129</f>
        <v>0</v>
      </c>
      <c r="G129" s="386">
        <f>'Permitted Sources'!P129</f>
        <v>0</v>
      </c>
      <c r="H129" s="386">
        <f>'Permitted Sources'!Q129</f>
        <v>0</v>
      </c>
      <c r="I129" s="386">
        <f>'Permitted Sources'!R129</f>
        <v>0</v>
      </c>
      <c r="J129" s="386">
        <f>'Permitted Sources'!S129</f>
        <v>0</v>
      </c>
      <c r="K129" s="63" t="str">
        <f t="shared" si="1"/>
        <v>Compressor Engines</v>
      </c>
      <c r="L129" s="135"/>
      <c r="M129" s="135"/>
      <c r="N129" s="135"/>
      <c r="O129" s="135"/>
      <c r="P129" s="62"/>
      <c r="Q129" s="62"/>
      <c r="R129" s="62"/>
      <c r="S129" s="62"/>
      <c r="T129" s="62"/>
      <c r="U129" s="62"/>
    </row>
    <row r="130" spans="1:21" s="198" customFormat="1" x14ac:dyDescent="0.2">
      <c r="A130" s="75" t="str">
        <f>'Permitted Sources'!A130</f>
        <v>WYDEQ Permitted Sources</v>
      </c>
      <c r="B130" s="75">
        <f>'Permitted Sources'!C130</f>
        <v>56037</v>
      </c>
      <c r="C130" s="75">
        <f>'Permitted Sources'!C130</f>
        <v>56037</v>
      </c>
      <c r="D130" s="75">
        <f>'Permitted Sources'!F130</f>
        <v>20200253</v>
      </c>
      <c r="E130" s="75" t="str">
        <f>'Permitted Sources'!I130</f>
        <v>Compressor Engines</v>
      </c>
      <c r="F130" s="386">
        <f>'Permitted Sources'!O130</f>
        <v>8.4611825399998555</v>
      </c>
      <c r="G130" s="386">
        <f>'Permitted Sources'!P130</f>
        <v>0.14467084707617636</v>
      </c>
      <c r="H130" s="386">
        <f>'Permitted Sources'!Q130</f>
        <v>1.9927848860060708</v>
      </c>
      <c r="I130" s="386">
        <f>'Permitted Sources'!R130</f>
        <v>0</v>
      </c>
      <c r="J130" s="386">
        <f>'Permitted Sources'!S130</f>
        <v>9.8202445922696169E-2</v>
      </c>
      <c r="K130" s="63" t="str">
        <f t="shared" si="1"/>
        <v>Compressor Engines</v>
      </c>
      <c r="L130" s="135"/>
      <c r="M130" s="135"/>
      <c r="N130" s="135"/>
      <c r="O130" s="135"/>
      <c r="P130" s="62"/>
      <c r="Q130" s="62"/>
      <c r="R130" s="62"/>
      <c r="S130" s="62"/>
      <c r="T130" s="62"/>
      <c r="U130" s="62"/>
    </row>
    <row r="131" spans="1:21" s="198" customFormat="1" x14ac:dyDescent="0.2">
      <c r="A131" s="75" t="str">
        <f>'Permitted Sources'!A131</f>
        <v>WYDEQ Permitted Sources</v>
      </c>
      <c r="B131" s="75">
        <f>'Permitted Sources'!C131</f>
        <v>56037</v>
      </c>
      <c r="C131" s="75">
        <f>'Permitted Sources'!C131</f>
        <v>56037</v>
      </c>
      <c r="D131" s="75">
        <f>'Permitted Sources'!F131</f>
        <v>20200254</v>
      </c>
      <c r="E131" s="75" t="str">
        <f>'Permitted Sources'!I131</f>
        <v>Compressor Engines</v>
      </c>
      <c r="F131" s="386">
        <f>'Permitted Sources'!O131</f>
        <v>7.5705317463156616</v>
      </c>
      <c r="G131" s="386">
        <f>'Permitted Sources'!P131</f>
        <v>2.6035166726720393</v>
      </c>
      <c r="H131" s="386">
        <f>'Permitted Sources'!Q131</f>
        <v>8.4693357655257984</v>
      </c>
      <c r="I131" s="386">
        <f>'Permitted Sources'!R131</f>
        <v>0</v>
      </c>
      <c r="J131" s="386">
        <f>'Permitted Sources'!S131</f>
        <v>0.22809996074568381</v>
      </c>
      <c r="K131" s="63" t="str">
        <f t="shared" si="1"/>
        <v>Compressor Engines</v>
      </c>
      <c r="L131" s="135"/>
      <c r="M131" s="135"/>
      <c r="N131" s="135"/>
      <c r="O131" s="135"/>
      <c r="P131" s="62"/>
      <c r="Q131" s="62"/>
      <c r="R131" s="62"/>
      <c r="S131" s="62"/>
      <c r="T131" s="62"/>
      <c r="U131" s="62"/>
    </row>
    <row r="132" spans="1:21" s="198" customFormat="1" x14ac:dyDescent="0.2">
      <c r="A132" s="75" t="str">
        <f>'Permitted Sources'!A132</f>
        <v>WYDEQ Permitted Sources</v>
      </c>
      <c r="B132" s="75">
        <f>'Permitted Sources'!C132</f>
        <v>56037</v>
      </c>
      <c r="C132" s="75">
        <f>'Permitted Sources'!C132</f>
        <v>56037</v>
      </c>
      <c r="D132" s="75">
        <f>'Permitted Sources'!F132</f>
        <v>20200254</v>
      </c>
      <c r="E132" s="75" t="str">
        <f>'Permitted Sources'!I132</f>
        <v>Compressor Engines</v>
      </c>
      <c r="F132" s="386">
        <f>'Permitted Sources'!O132</f>
        <v>1.3359761905262932</v>
      </c>
      <c r="G132" s="386">
        <f>'Permitted Sources'!P132</f>
        <v>0.82728902761293932</v>
      </c>
      <c r="H132" s="386">
        <f>'Permitted Sources'!Q132</f>
        <v>2.9891773290091055</v>
      </c>
      <c r="I132" s="386">
        <f>'Permitted Sources'!R132</f>
        <v>0</v>
      </c>
      <c r="J132" s="386">
        <f>'Permitted Sources'!S132</f>
        <v>4.18664484912964E-2</v>
      </c>
      <c r="K132" s="63" t="str">
        <f t="shared" si="1"/>
        <v>Compressor Engines</v>
      </c>
      <c r="L132" s="135"/>
      <c r="M132" s="135"/>
      <c r="N132" s="135"/>
      <c r="O132" s="135"/>
      <c r="P132" s="62"/>
      <c r="Q132" s="62"/>
      <c r="R132" s="62"/>
      <c r="S132" s="62"/>
      <c r="T132" s="62"/>
      <c r="U132" s="62"/>
    </row>
    <row r="133" spans="1:21" s="198" customFormat="1" x14ac:dyDescent="0.2">
      <c r="A133" s="75" t="str">
        <f>'Permitted Sources'!A133</f>
        <v>WYDEQ Permitted Sources</v>
      </c>
      <c r="B133" s="75">
        <f>'Permitted Sources'!C133</f>
        <v>56037</v>
      </c>
      <c r="C133" s="75">
        <f>'Permitted Sources'!C133</f>
        <v>56037</v>
      </c>
      <c r="D133" s="75">
        <f>'Permitted Sources'!F133</f>
        <v>20200254</v>
      </c>
      <c r="E133" s="75" t="str">
        <f>'Permitted Sources'!I133</f>
        <v>Compressor Engines</v>
      </c>
      <c r="F133" s="386">
        <f>'Permitted Sources'!O133</f>
        <v>3.1172777778946843</v>
      </c>
      <c r="G133" s="386">
        <f>'Permitted Sources'!P133</f>
        <v>1.0183375339945064</v>
      </c>
      <c r="H133" s="386">
        <f>'Permitted Sources'!Q133</f>
        <v>2.9891773290091055</v>
      </c>
      <c r="I133" s="386">
        <f>'Permitted Sources'!R133</f>
        <v>0</v>
      </c>
      <c r="J133" s="386">
        <f>'Permitted Sources'!S133</f>
        <v>8.9218845405590261E-2</v>
      </c>
      <c r="K133" s="63" t="str">
        <f t="shared" si="1"/>
        <v>Compressor Engines</v>
      </c>
      <c r="L133" s="135"/>
      <c r="M133" s="135"/>
      <c r="N133" s="135"/>
      <c r="O133" s="135"/>
      <c r="P133" s="62"/>
      <c r="Q133" s="62"/>
      <c r="R133" s="62"/>
      <c r="S133" s="62"/>
      <c r="T133" s="62"/>
      <c r="U133" s="62"/>
    </row>
    <row r="134" spans="1:21" s="198" customFormat="1" x14ac:dyDescent="0.2">
      <c r="A134" s="75" t="str">
        <f>'Permitted Sources'!A134</f>
        <v>WYDEQ Permitted Sources</v>
      </c>
      <c r="B134" s="75">
        <f>'Permitted Sources'!C134</f>
        <v>56037</v>
      </c>
      <c r="C134" s="75">
        <f>'Permitted Sources'!C134</f>
        <v>56037</v>
      </c>
      <c r="D134" s="75">
        <f>'Permitted Sources'!F134</f>
        <v>20200254</v>
      </c>
      <c r="E134" s="75" t="str">
        <f>'Permitted Sources'!I134</f>
        <v>Compressor Engines</v>
      </c>
      <c r="F134" s="386">
        <f>'Permitted Sources'!O134</f>
        <v>3.1172777778946843</v>
      </c>
      <c r="G134" s="386">
        <f>'Permitted Sources'!P134</f>
        <v>0.87333154209884822</v>
      </c>
      <c r="H134" s="386">
        <f>'Permitted Sources'!Q134</f>
        <v>5.4801584365166933</v>
      </c>
      <c r="I134" s="386">
        <f>'Permitted Sources'!R134</f>
        <v>0</v>
      </c>
      <c r="J134" s="386">
        <f>'Permitted Sources'!S134</f>
        <v>7.6514543794438228E-2</v>
      </c>
      <c r="K134" s="63" t="str">
        <f t="shared" si="1"/>
        <v>Compressor Engines</v>
      </c>
      <c r="L134" s="135"/>
      <c r="M134" s="135"/>
      <c r="N134" s="135"/>
      <c r="O134" s="135"/>
      <c r="P134" s="62"/>
      <c r="Q134" s="62"/>
      <c r="R134" s="62"/>
      <c r="S134" s="62"/>
      <c r="T134" s="62"/>
      <c r="U134" s="62"/>
    </row>
    <row r="135" spans="1:21" s="198" customFormat="1" x14ac:dyDescent="0.2">
      <c r="A135" s="75" t="str">
        <f>'Permitted Sources'!A135</f>
        <v>WYDEQ Permitted Sources</v>
      </c>
      <c r="B135" s="75">
        <f>'Permitted Sources'!C135</f>
        <v>56037</v>
      </c>
      <c r="C135" s="75">
        <f>'Permitted Sources'!C135</f>
        <v>56037</v>
      </c>
      <c r="D135" s="75">
        <f>'Permitted Sources'!F135</f>
        <v>20200254</v>
      </c>
      <c r="E135" s="75" t="str">
        <f>'Permitted Sources'!I135</f>
        <v>Compressor Engines</v>
      </c>
      <c r="F135" s="386">
        <f>'Permitted Sources'!O135</f>
        <v>3.2063428572631048</v>
      </c>
      <c r="G135" s="386">
        <f>'Permitted Sources'!P135</f>
        <v>0.74456012485164536</v>
      </c>
      <c r="H135" s="386">
        <f>'Permitted Sources'!Q135</f>
        <v>5.3805191922163909</v>
      </c>
      <c r="I135" s="386">
        <f>'Permitted Sources'!R135</f>
        <v>0</v>
      </c>
      <c r="J135" s="386">
        <f>'Permitted Sources'!S135</f>
        <v>4.7063662786767706E-2</v>
      </c>
      <c r="K135" s="63" t="str">
        <f t="shared" ref="K135:K198" si="2">IF(E135="Unpermitted Fugitives","Fugitives",IF(E135="Natural Gas Processing Facilities, Pump Seals","Fugitives",IF(E135="Natural Gas Production, All Equipt Leak Fugitives","Fugitives",IF(E135="External Combustion Boilers","Heaters",IF(E135="Permitted Tank Losses","Condensate tank ",IF(E135="Permitted Fugitives","Fugitives",IF(E135="Process Heaters","Heaters",E135)))))))</f>
        <v>Compressor Engines</v>
      </c>
      <c r="L135" s="135"/>
      <c r="M135" s="135"/>
      <c r="N135" s="135"/>
      <c r="O135" s="135"/>
      <c r="P135" s="62"/>
      <c r="Q135" s="62"/>
      <c r="R135" s="62"/>
      <c r="S135" s="62"/>
      <c r="T135" s="62"/>
      <c r="U135" s="62"/>
    </row>
    <row r="136" spans="1:21" s="198" customFormat="1" x14ac:dyDescent="0.2">
      <c r="A136" s="75" t="str">
        <f>'Permitted Sources'!A136</f>
        <v>WYDEQ Permitted Sources</v>
      </c>
      <c r="B136" s="75">
        <f>'Permitted Sources'!C136</f>
        <v>56037</v>
      </c>
      <c r="C136" s="75">
        <f>'Permitted Sources'!C136</f>
        <v>56037</v>
      </c>
      <c r="D136" s="75">
        <f>'Permitted Sources'!F136</f>
        <v>20200202</v>
      </c>
      <c r="E136" s="75" t="str">
        <f>'Permitted Sources'!I136</f>
        <v>Compressor Engines</v>
      </c>
      <c r="F136" s="386">
        <f>'Permitted Sources'!O136</f>
        <v>0</v>
      </c>
      <c r="G136" s="386">
        <f>'Permitted Sources'!P136</f>
        <v>0</v>
      </c>
      <c r="H136" s="386">
        <f>'Permitted Sources'!Q136</f>
        <v>0</v>
      </c>
      <c r="I136" s="386">
        <f>'Permitted Sources'!R136</f>
        <v>0</v>
      </c>
      <c r="J136" s="386">
        <f>'Permitted Sources'!S136</f>
        <v>0</v>
      </c>
      <c r="K136" s="63" t="str">
        <f t="shared" si="2"/>
        <v>Compressor Engines</v>
      </c>
      <c r="L136" s="135"/>
      <c r="M136" s="135"/>
      <c r="N136" s="135"/>
      <c r="O136" s="135"/>
      <c r="P136" s="62"/>
      <c r="Q136" s="62"/>
      <c r="R136" s="62"/>
      <c r="S136" s="62"/>
      <c r="T136" s="62"/>
      <c r="U136" s="62"/>
    </row>
    <row r="137" spans="1:21" s="198" customFormat="1" x14ac:dyDescent="0.2">
      <c r="A137" s="75" t="str">
        <f>'Permitted Sources'!A137</f>
        <v>WYDEQ Permitted Sources</v>
      </c>
      <c r="B137" s="75">
        <f>'Permitted Sources'!C137</f>
        <v>56037</v>
      </c>
      <c r="C137" s="75">
        <f>'Permitted Sources'!C137</f>
        <v>56037</v>
      </c>
      <c r="D137" s="75">
        <f>'Permitted Sources'!F137</f>
        <v>20200202</v>
      </c>
      <c r="E137" s="75" t="str">
        <f>'Permitted Sources'!I137</f>
        <v>Compressor Engines</v>
      </c>
      <c r="F137" s="386">
        <f>'Permitted Sources'!O137</f>
        <v>0</v>
      </c>
      <c r="G137" s="386">
        <f>'Permitted Sources'!P137</f>
        <v>0</v>
      </c>
      <c r="H137" s="386">
        <f>'Permitted Sources'!Q137</f>
        <v>0</v>
      </c>
      <c r="I137" s="386">
        <f>'Permitted Sources'!R137</f>
        <v>0</v>
      </c>
      <c r="J137" s="386">
        <f>'Permitted Sources'!S137</f>
        <v>0</v>
      </c>
      <c r="K137" s="63" t="str">
        <f t="shared" si="2"/>
        <v>Compressor Engines</v>
      </c>
      <c r="L137" s="135"/>
      <c r="M137" s="135"/>
      <c r="N137" s="135"/>
      <c r="O137" s="135"/>
      <c r="P137" s="62"/>
      <c r="Q137" s="62"/>
      <c r="R137" s="62"/>
      <c r="S137" s="62"/>
      <c r="T137" s="62"/>
      <c r="U137" s="62"/>
    </row>
    <row r="138" spans="1:21" s="198" customFormat="1" x14ac:dyDescent="0.2">
      <c r="A138" s="75" t="str">
        <f>'Permitted Sources'!A138</f>
        <v>WYDEQ Permitted Sources</v>
      </c>
      <c r="B138" s="75">
        <f>'Permitted Sources'!C138</f>
        <v>56037</v>
      </c>
      <c r="C138" s="75">
        <f>'Permitted Sources'!C138</f>
        <v>56037</v>
      </c>
      <c r="D138" s="75">
        <f>'Permitted Sources'!F138</f>
        <v>20200254</v>
      </c>
      <c r="E138" s="75" t="str">
        <f>'Permitted Sources'!I138</f>
        <v>Compressor Engines</v>
      </c>
      <c r="F138" s="386">
        <f>'Permitted Sources'!O138</f>
        <v>3.1172777778946843</v>
      </c>
      <c r="G138" s="386">
        <f>'Permitted Sources'!P138</f>
        <v>1.6477953624506572</v>
      </c>
      <c r="H138" s="386">
        <f>'Permitted Sources'!Q138</f>
        <v>0.49819622150151771</v>
      </c>
      <c r="I138" s="386">
        <f>'Permitted Sources'!R138</f>
        <v>0</v>
      </c>
      <c r="J138" s="386">
        <f>'Permitted Sources'!S138</f>
        <v>0.14436706376309102</v>
      </c>
      <c r="K138" s="63" t="str">
        <f t="shared" si="2"/>
        <v>Compressor Engines</v>
      </c>
      <c r="L138" s="135"/>
      <c r="M138" s="135"/>
      <c r="N138" s="135"/>
      <c r="O138" s="135"/>
      <c r="P138" s="62"/>
      <c r="Q138" s="62"/>
      <c r="R138" s="62"/>
      <c r="S138" s="62"/>
      <c r="T138" s="62"/>
      <c r="U138" s="62"/>
    </row>
    <row r="139" spans="1:21" s="198" customFormat="1" x14ac:dyDescent="0.2">
      <c r="A139" s="75" t="str">
        <f>'Permitted Sources'!A139</f>
        <v>WYDEQ Permitted Sources</v>
      </c>
      <c r="B139" s="75">
        <f>'Permitted Sources'!C139</f>
        <v>56037</v>
      </c>
      <c r="C139" s="75">
        <f>'Permitted Sources'!C139</f>
        <v>56037</v>
      </c>
      <c r="D139" s="75">
        <f>'Permitted Sources'!F139</f>
        <v>20200253</v>
      </c>
      <c r="E139" s="75" t="str">
        <f>'Permitted Sources'!I139</f>
        <v>Compressor Engines</v>
      </c>
      <c r="F139" s="386">
        <f>'Permitted Sources'!O139</f>
        <v>15.096530952947116</v>
      </c>
      <c r="G139" s="386">
        <f>'Permitted Sources'!P139</f>
        <v>9.5069413792915933E-2</v>
      </c>
      <c r="H139" s="386">
        <f>'Permitted Sources'!Q139</f>
        <v>2.092424130306374</v>
      </c>
      <c r="I139" s="386">
        <f>'Permitted Sources'!R139</f>
        <v>0</v>
      </c>
      <c r="J139" s="386">
        <f>'Permitted Sources'!S139</f>
        <v>6.45330358920575E-2</v>
      </c>
      <c r="K139" s="63" t="str">
        <f t="shared" si="2"/>
        <v>Compressor Engines</v>
      </c>
      <c r="L139" s="135"/>
      <c r="M139" s="135"/>
      <c r="N139" s="135"/>
      <c r="O139" s="135"/>
      <c r="P139" s="62"/>
      <c r="Q139" s="62"/>
      <c r="R139" s="62"/>
      <c r="S139" s="62"/>
      <c r="T139" s="62"/>
      <c r="U139" s="62"/>
    </row>
    <row r="140" spans="1:21" s="198" customFormat="1" x14ac:dyDescent="0.2">
      <c r="A140" s="75" t="str">
        <f>'Permitted Sources'!A140</f>
        <v>WYDEQ Permitted Sources</v>
      </c>
      <c r="B140" s="75">
        <f>'Permitted Sources'!C140</f>
        <v>56037</v>
      </c>
      <c r="C140" s="75">
        <f>'Permitted Sources'!C140</f>
        <v>56037</v>
      </c>
      <c r="D140" s="75">
        <f>'Permitted Sources'!F140</f>
        <v>20200253</v>
      </c>
      <c r="E140" s="75" t="str">
        <f>'Permitted Sources'!I140</f>
        <v>Compressor Engines</v>
      </c>
      <c r="F140" s="386">
        <f>'Permitted Sources'!O140</f>
        <v>24.492896826315381</v>
      </c>
      <c r="G140" s="386">
        <f>'Permitted Sources'!P140</f>
        <v>0.18765875592166881</v>
      </c>
      <c r="H140" s="386">
        <f>'Permitted Sources'!Q140</f>
        <v>3.4873735505106231</v>
      </c>
      <c r="I140" s="386">
        <f>'Permitted Sources'!R140</f>
        <v>0</v>
      </c>
      <c r="J140" s="386">
        <f>'Permitted Sources'!S140</f>
        <v>0.12738260128258305</v>
      </c>
      <c r="K140" s="63" t="str">
        <f t="shared" si="2"/>
        <v>Compressor Engines</v>
      </c>
      <c r="L140" s="135"/>
      <c r="M140" s="135"/>
      <c r="N140" s="135"/>
      <c r="O140" s="135"/>
      <c r="P140" s="62"/>
      <c r="Q140" s="62"/>
      <c r="R140" s="62"/>
      <c r="S140" s="62"/>
      <c r="T140" s="62"/>
      <c r="U140" s="62"/>
    </row>
    <row r="141" spans="1:21" s="198" customFormat="1" x14ac:dyDescent="0.2">
      <c r="A141" s="75" t="str">
        <f>'Permitted Sources'!A141</f>
        <v>WYDEQ Permitted Sources</v>
      </c>
      <c r="B141" s="75">
        <f>'Permitted Sources'!C141</f>
        <v>56037</v>
      </c>
      <c r="C141" s="75">
        <f>'Permitted Sources'!C141</f>
        <v>56037</v>
      </c>
      <c r="D141" s="75">
        <f>'Permitted Sources'!F141</f>
        <v>20200254</v>
      </c>
      <c r="E141" s="75" t="str">
        <f>'Permitted Sources'!I141</f>
        <v>Compressor Engines</v>
      </c>
      <c r="F141" s="386">
        <f>'Permitted Sources'!O141</f>
        <v>124.78017619515583</v>
      </c>
      <c r="G141" s="386">
        <f>'Permitted Sources'!P141</f>
        <v>15.818835479526319</v>
      </c>
      <c r="H141" s="386">
        <f>'Permitted Sources'!Q141</f>
        <v>37.862912834115328</v>
      </c>
      <c r="I141" s="386">
        <f>'Permitted Sources'!R141</f>
        <v>0</v>
      </c>
      <c r="J141" s="386">
        <f>'Permitted Sources'!S141</f>
        <v>1.3859238121256741</v>
      </c>
      <c r="K141" s="63" t="str">
        <f t="shared" si="2"/>
        <v>Compressor Engines</v>
      </c>
      <c r="L141" s="135"/>
      <c r="M141" s="135"/>
      <c r="N141" s="135"/>
      <c r="O141" s="135"/>
      <c r="P141" s="62"/>
      <c r="Q141" s="62"/>
      <c r="R141" s="62"/>
      <c r="S141" s="62"/>
      <c r="T141" s="62"/>
      <c r="U141" s="62"/>
    </row>
    <row r="142" spans="1:21" s="198" customFormat="1" x14ac:dyDescent="0.2">
      <c r="A142" s="75" t="str">
        <f>'Permitted Sources'!A142</f>
        <v>WYDEQ Permitted Sources</v>
      </c>
      <c r="B142" s="75">
        <f>'Permitted Sources'!C142</f>
        <v>56037</v>
      </c>
      <c r="C142" s="75">
        <f>'Permitted Sources'!C142</f>
        <v>56037</v>
      </c>
      <c r="D142" s="75">
        <f>'Permitted Sources'!F142</f>
        <v>20200202</v>
      </c>
      <c r="E142" s="75" t="str">
        <f>'Permitted Sources'!I142</f>
        <v>Compressor Engines</v>
      </c>
      <c r="F142" s="386">
        <f>'Permitted Sources'!O142</f>
        <v>0</v>
      </c>
      <c r="G142" s="386">
        <f>'Permitted Sources'!P142</f>
        <v>0</v>
      </c>
      <c r="H142" s="386">
        <f>'Permitted Sources'!Q142</f>
        <v>0</v>
      </c>
      <c r="I142" s="386">
        <f>'Permitted Sources'!R142</f>
        <v>0</v>
      </c>
      <c r="J142" s="386">
        <f>'Permitted Sources'!S142</f>
        <v>0</v>
      </c>
      <c r="K142" s="63" t="str">
        <f t="shared" si="2"/>
        <v>Compressor Engines</v>
      </c>
      <c r="L142" s="135"/>
      <c r="M142" s="135"/>
      <c r="N142" s="135"/>
      <c r="O142" s="135"/>
      <c r="P142" s="62"/>
      <c r="Q142" s="62"/>
      <c r="R142" s="62"/>
      <c r="S142" s="62"/>
      <c r="T142" s="62"/>
      <c r="U142" s="62"/>
    </row>
    <row r="143" spans="1:21" s="198" customFormat="1" x14ac:dyDescent="0.2">
      <c r="A143" s="75" t="str">
        <f>'Permitted Sources'!A143</f>
        <v>WYDEQ Permitted Sources</v>
      </c>
      <c r="B143" s="75">
        <f>'Permitted Sources'!C143</f>
        <v>56037</v>
      </c>
      <c r="C143" s="75">
        <f>'Permitted Sources'!C143</f>
        <v>56037</v>
      </c>
      <c r="D143" s="75">
        <f>'Permitted Sources'!F143</f>
        <v>20200202</v>
      </c>
      <c r="E143" s="75" t="str">
        <f>'Permitted Sources'!I143</f>
        <v>Compressor Engines</v>
      </c>
      <c r="F143" s="386">
        <f>'Permitted Sources'!O143</f>
        <v>0</v>
      </c>
      <c r="G143" s="386">
        <f>'Permitted Sources'!P143</f>
        <v>0</v>
      </c>
      <c r="H143" s="386">
        <f>'Permitted Sources'!Q143</f>
        <v>0</v>
      </c>
      <c r="I143" s="386">
        <f>'Permitted Sources'!R143</f>
        <v>0</v>
      </c>
      <c r="J143" s="386">
        <f>'Permitted Sources'!S143</f>
        <v>0</v>
      </c>
      <c r="K143" s="63" t="str">
        <f t="shared" si="2"/>
        <v>Compressor Engines</v>
      </c>
      <c r="L143" s="135"/>
      <c r="M143" s="135"/>
      <c r="N143" s="135"/>
      <c r="O143" s="135"/>
      <c r="P143" s="62"/>
      <c r="Q143" s="62"/>
      <c r="R143" s="62"/>
      <c r="S143" s="62"/>
      <c r="T143" s="62"/>
      <c r="U143" s="62"/>
    </row>
    <row r="144" spans="1:21" s="198" customFormat="1" x14ac:dyDescent="0.2">
      <c r="A144" s="75" t="str">
        <f>'Permitted Sources'!A144</f>
        <v>WYDEQ Permitted Sources</v>
      </c>
      <c r="B144" s="75">
        <f>'Permitted Sources'!C144</f>
        <v>56037</v>
      </c>
      <c r="C144" s="75">
        <f>'Permitted Sources'!C144</f>
        <v>56037</v>
      </c>
      <c r="D144" s="75">
        <f>'Permitted Sources'!F144</f>
        <v>20200254</v>
      </c>
      <c r="E144" s="75" t="str">
        <f>'Permitted Sources'!I144</f>
        <v>Compressor Engines</v>
      </c>
      <c r="F144" s="386">
        <f>'Permitted Sources'!O144</f>
        <v>0.44532539684209788</v>
      </c>
      <c r="G144" s="386">
        <f>'Permitted Sources'!P144</f>
        <v>0.22410016929328949</v>
      </c>
      <c r="H144" s="386">
        <f>'Permitted Sources'!Q144</f>
        <v>0.49819622150151771</v>
      </c>
      <c r="I144" s="386">
        <f>'Permitted Sources'!R144</f>
        <v>0</v>
      </c>
      <c r="J144" s="386">
        <f>'Permitted Sources'!S144</f>
        <v>1.9633920671780384E-2</v>
      </c>
      <c r="K144" s="63" t="str">
        <f t="shared" si="2"/>
        <v>Compressor Engines</v>
      </c>
      <c r="L144" s="135"/>
      <c r="M144" s="135"/>
      <c r="N144" s="135"/>
      <c r="O144" s="135"/>
      <c r="P144" s="62"/>
      <c r="Q144" s="62"/>
      <c r="R144" s="62"/>
      <c r="S144" s="62"/>
      <c r="T144" s="62"/>
      <c r="U144" s="62"/>
    </row>
    <row r="145" spans="1:21" s="198" customFormat="1" x14ac:dyDescent="0.2">
      <c r="A145" s="75" t="str">
        <f>'Permitted Sources'!A145</f>
        <v>WYDEQ Permitted Sources</v>
      </c>
      <c r="B145" s="75">
        <f>'Permitted Sources'!C145</f>
        <v>56037</v>
      </c>
      <c r="C145" s="75">
        <f>'Permitted Sources'!C145</f>
        <v>56037</v>
      </c>
      <c r="D145" s="75">
        <f>'Permitted Sources'!F145</f>
        <v>20200202</v>
      </c>
      <c r="E145" s="75" t="str">
        <f>'Permitted Sources'!I145</f>
        <v>Compressor Engines</v>
      </c>
      <c r="F145" s="386">
        <f>'Permitted Sources'!O145</f>
        <v>0</v>
      </c>
      <c r="G145" s="386">
        <f>'Permitted Sources'!P145</f>
        <v>0</v>
      </c>
      <c r="H145" s="386">
        <f>'Permitted Sources'!Q145</f>
        <v>0</v>
      </c>
      <c r="I145" s="386">
        <f>'Permitted Sources'!R145</f>
        <v>0</v>
      </c>
      <c r="J145" s="386">
        <f>'Permitted Sources'!S145</f>
        <v>0</v>
      </c>
      <c r="K145" s="63" t="str">
        <f t="shared" si="2"/>
        <v>Compressor Engines</v>
      </c>
      <c r="L145" s="135"/>
      <c r="M145" s="135"/>
      <c r="N145" s="135"/>
      <c r="O145" s="135"/>
      <c r="P145" s="62"/>
      <c r="Q145" s="62"/>
      <c r="R145" s="62"/>
      <c r="S145" s="62"/>
      <c r="T145" s="62"/>
      <c r="U145" s="62"/>
    </row>
    <row r="146" spans="1:21" s="198" customFormat="1" x14ac:dyDescent="0.2">
      <c r="A146" s="75" t="str">
        <f>'Permitted Sources'!A146</f>
        <v>WYDEQ Permitted Sources</v>
      </c>
      <c r="B146" s="75">
        <f>'Permitted Sources'!C146</f>
        <v>56037</v>
      </c>
      <c r="C146" s="75">
        <f>'Permitted Sources'!C146</f>
        <v>56037</v>
      </c>
      <c r="D146" s="75">
        <f>'Permitted Sources'!F146</f>
        <v>20200202</v>
      </c>
      <c r="E146" s="75" t="str">
        <f>'Permitted Sources'!I146</f>
        <v>Compressor Engines</v>
      </c>
      <c r="F146" s="386">
        <f>'Permitted Sources'!O146</f>
        <v>0</v>
      </c>
      <c r="G146" s="386">
        <f>'Permitted Sources'!P146</f>
        <v>0</v>
      </c>
      <c r="H146" s="386">
        <f>'Permitted Sources'!Q146</f>
        <v>0</v>
      </c>
      <c r="I146" s="386">
        <f>'Permitted Sources'!R146</f>
        <v>0</v>
      </c>
      <c r="J146" s="386">
        <f>'Permitted Sources'!S146</f>
        <v>0</v>
      </c>
      <c r="K146" s="63" t="str">
        <f t="shared" si="2"/>
        <v>Compressor Engines</v>
      </c>
      <c r="L146" s="135"/>
      <c r="M146" s="135"/>
      <c r="N146" s="135"/>
      <c r="O146" s="135"/>
      <c r="P146" s="62"/>
      <c r="Q146" s="62"/>
      <c r="R146" s="62"/>
      <c r="S146" s="62"/>
      <c r="T146" s="62"/>
      <c r="U146" s="62"/>
    </row>
    <row r="147" spans="1:21" s="198" customFormat="1" x14ac:dyDescent="0.2">
      <c r="A147" s="75" t="str">
        <f>'Permitted Sources'!A147</f>
        <v>WYDEQ Permitted Sources</v>
      </c>
      <c r="B147" s="75">
        <f>'Permitted Sources'!C147</f>
        <v>56037</v>
      </c>
      <c r="C147" s="75">
        <f>'Permitted Sources'!C147</f>
        <v>56037</v>
      </c>
      <c r="D147" s="75">
        <f>'Permitted Sources'!F147</f>
        <v>20200202</v>
      </c>
      <c r="E147" s="75" t="str">
        <f>'Permitted Sources'!I147</f>
        <v>Compressor Engines</v>
      </c>
      <c r="F147" s="386">
        <f>'Permitted Sources'!O147</f>
        <v>0</v>
      </c>
      <c r="G147" s="386">
        <f>'Permitted Sources'!P147</f>
        <v>0</v>
      </c>
      <c r="H147" s="386">
        <f>'Permitted Sources'!Q147</f>
        <v>0</v>
      </c>
      <c r="I147" s="386">
        <f>'Permitted Sources'!R147</f>
        <v>0</v>
      </c>
      <c r="J147" s="386">
        <f>'Permitted Sources'!S147</f>
        <v>0</v>
      </c>
      <c r="K147" s="63" t="str">
        <f t="shared" si="2"/>
        <v>Compressor Engines</v>
      </c>
      <c r="L147" s="135"/>
      <c r="M147" s="135"/>
      <c r="N147" s="135"/>
      <c r="O147" s="135"/>
      <c r="P147" s="62"/>
      <c r="Q147" s="62"/>
      <c r="R147" s="62"/>
      <c r="S147" s="62"/>
      <c r="T147" s="62"/>
      <c r="U147" s="62"/>
    </row>
    <row r="148" spans="1:21" s="198" customFormat="1" x14ac:dyDescent="0.2">
      <c r="A148" s="75" t="str">
        <f>'Permitted Sources'!A148</f>
        <v>WYDEQ Permitted Sources</v>
      </c>
      <c r="B148" s="75">
        <f>'Permitted Sources'!C148</f>
        <v>56037</v>
      </c>
      <c r="C148" s="75">
        <f>'Permitted Sources'!C148</f>
        <v>56037</v>
      </c>
      <c r="D148" s="75">
        <f>'Permitted Sources'!F148</f>
        <v>20200202</v>
      </c>
      <c r="E148" s="75" t="str">
        <f>'Permitted Sources'!I148</f>
        <v>Compressor Engines</v>
      </c>
      <c r="F148" s="386">
        <f>'Permitted Sources'!O148</f>
        <v>0</v>
      </c>
      <c r="G148" s="386">
        <f>'Permitted Sources'!P148</f>
        <v>0</v>
      </c>
      <c r="H148" s="386">
        <f>'Permitted Sources'!Q148</f>
        <v>0</v>
      </c>
      <c r="I148" s="386">
        <f>'Permitted Sources'!R148</f>
        <v>0</v>
      </c>
      <c r="J148" s="386">
        <f>'Permitted Sources'!S148</f>
        <v>0</v>
      </c>
      <c r="K148" s="63" t="str">
        <f t="shared" si="2"/>
        <v>Compressor Engines</v>
      </c>
      <c r="L148" s="135"/>
      <c r="M148" s="135"/>
      <c r="N148" s="135"/>
      <c r="O148" s="135"/>
      <c r="P148" s="62"/>
      <c r="Q148" s="62"/>
      <c r="R148" s="62"/>
      <c r="S148" s="62"/>
      <c r="T148" s="62"/>
      <c r="U148" s="62"/>
    </row>
    <row r="149" spans="1:21" s="198" customFormat="1" x14ac:dyDescent="0.2">
      <c r="A149" s="75" t="str">
        <f>'Permitted Sources'!A149</f>
        <v>WYDEQ Permitted Sources</v>
      </c>
      <c r="B149" s="75">
        <f>'Permitted Sources'!C149</f>
        <v>56037</v>
      </c>
      <c r="C149" s="75">
        <f>'Permitted Sources'!C149</f>
        <v>56037</v>
      </c>
      <c r="D149" s="75">
        <f>'Permitted Sources'!F149</f>
        <v>20200202</v>
      </c>
      <c r="E149" s="75" t="str">
        <f>'Permitted Sources'!I149</f>
        <v>Compressor Engines</v>
      </c>
      <c r="F149" s="386">
        <f>'Permitted Sources'!O149</f>
        <v>0</v>
      </c>
      <c r="G149" s="386">
        <f>'Permitted Sources'!P149</f>
        <v>0</v>
      </c>
      <c r="H149" s="386">
        <f>'Permitted Sources'!Q149</f>
        <v>0</v>
      </c>
      <c r="I149" s="386">
        <f>'Permitted Sources'!R149</f>
        <v>0</v>
      </c>
      <c r="J149" s="386">
        <f>'Permitted Sources'!S149</f>
        <v>0</v>
      </c>
      <c r="K149" s="63" t="str">
        <f t="shared" si="2"/>
        <v>Compressor Engines</v>
      </c>
      <c r="L149" s="135"/>
      <c r="M149" s="135"/>
      <c r="N149" s="135"/>
      <c r="O149" s="135"/>
      <c r="P149" s="62"/>
      <c r="Q149" s="62"/>
      <c r="R149" s="62"/>
      <c r="S149" s="62"/>
      <c r="T149" s="62"/>
      <c r="U149" s="62"/>
    </row>
    <row r="150" spans="1:21" s="198" customFormat="1" x14ac:dyDescent="0.2">
      <c r="A150" s="75" t="str">
        <f>'Permitted Sources'!A150</f>
        <v>WYDEQ Permitted Sources</v>
      </c>
      <c r="B150" s="75">
        <f>'Permitted Sources'!C150</f>
        <v>56037</v>
      </c>
      <c r="C150" s="75">
        <f>'Permitted Sources'!C150</f>
        <v>56037</v>
      </c>
      <c r="D150" s="75">
        <f>'Permitted Sources'!F150</f>
        <v>20200202</v>
      </c>
      <c r="E150" s="75" t="str">
        <f>'Permitted Sources'!I150</f>
        <v>Compressor Engines</v>
      </c>
      <c r="F150" s="386">
        <f>'Permitted Sources'!O150</f>
        <v>0</v>
      </c>
      <c r="G150" s="386">
        <f>'Permitted Sources'!P150</f>
        <v>0</v>
      </c>
      <c r="H150" s="386">
        <f>'Permitted Sources'!Q150</f>
        <v>0</v>
      </c>
      <c r="I150" s="386">
        <f>'Permitted Sources'!R150</f>
        <v>0</v>
      </c>
      <c r="J150" s="386">
        <f>'Permitted Sources'!S150</f>
        <v>0</v>
      </c>
      <c r="K150" s="63" t="str">
        <f t="shared" si="2"/>
        <v>Compressor Engines</v>
      </c>
      <c r="L150" s="135"/>
      <c r="M150" s="135"/>
      <c r="N150" s="135"/>
      <c r="O150" s="135"/>
      <c r="P150" s="62"/>
      <c r="Q150" s="62"/>
      <c r="R150" s="62"/>
      <c r="S150" s="62"/>
      <c r="T150" s="62"/>
      <c r="U150" s="62"/>
    </row>
    <row r="151" spans="1:21" s="198" customFormat="1" x14ac:dyDescent="0.2">
      <c r="A151" s="75" t="str">
        <f>'Permitted Sources'!A151</f>
        <v>WYDEQ Permitted Sources</v>
      </c>
      <c r="B151" s="75">
        <f>'Permitted Sources'!C151</f>
        <v>56037</v>
      </c>
      <c r="C151" s="75">
        <f>'Permitted Sources'!C151</f>
        <v>56037</v>
      </c>
      <c r="D151" s="75">
        <f>'Permitted Sources'!F151</f>
        <v>20200254</v>
      </c>
      <c r="E151" s="75" t="str">
        <f>'Permitted Sources'!I151</f>
        <v>Compressor Engines</v>
      </c>
      <c r="F151" s="386">
        <f>'Permitted Sources'!O151</f>
        <v>4.4532539684209782</v>
      </c>
      <c r="G151" s="386">
        <f>'Permitted Sources'!P151</f>
        <v>0.64264019135575645</v>
      </c>
      <c r="H151" s="386">
        <f>'Permitted Sources'!Q151</f>
        <v>4.9819622150151766</v>
      </c>
      <c r="I151" s="386">
        <f>'Permitted Sources'!R151</f>
        <v>0</v>
      </c>
      <c r="J151" s="386">
        <f>'Permitted Sources'!S151</f>
        <v>5.6303154867605509E-2</v>
      </c>
      <c r="K151" s="63" t="str">
        <f t="shared" si="2"/>
        <v>Compressor Engines</v>
      </c>
      <c r="L151" s="135"/>
      <c r="M151" s="135"/>
      <c r="N151" s="135"/>
      <c r="O151" s="135"/>
      <c r="P151" s="62"/>
      <c r="Q151" s="62"/>
      <c r="R151" s="62"/>
      <c r="S151" s="62"/>
      <c r="T151" s="62"/>
      <c r="U151" s="62"/>
    </row>
    <row r="152" spans="1:21" s="198" customFormat="1" x14ac:dyDescent="0.2">
      <c r="A152" s="75" t="str">
        <f>'Permitted Sources'!A152</f>
        <v>WYDEQ Permitted Sources</v>
      </c>
      <c r="B152" s="75">
        <f>'Permitted Sources'!C152</f>
        <v>56037</v>
      </c>
      <c r="C152" s="75">
        <f>'Permitted Sources'!C152</f>
        <v>56037</v>
      </c>
      <c r="D152" s="75">
        <f>'Permitted Sources'!F152</f>
        <v>20200254</v>
      </c>
      <c r="E152" s="75" t="str">
        <f>'Permitted Sources'!I152</f>
        <v>Compressor Engines</v>
      </c>
      <c r="F152" s="386">
        <f>'Permitted Sources'!O152</f>
        <v>1.3359761905262932</v>
      </c>
      <c r="G152" s="386">
        <f>'Permitted Sources'!P152</f>
        <v>0.43501797568697365</v>
      </c>
      <c r="H152" s="386">
        <f>'Permitted Sources'!Q152</f>
        <v>1.4945886645045527</v>
      </c>
      <c r="I152" s="386">
        <f>'Permitted Sources'!R152</f>
        <v>0</v>
      </c>
      <c r="J152" s="386">
        <f>'Permitted Sources'!S152</f>
        <v>3.8112904833456036E-2</v>
      </c>
      <c r="K152" s="63" t="str">
        <f t="shared" si="2"/>
        <v>Compressor Engines</v>
      </c>
      <c r="L152" s="135"/>
      <c r="M152" s="135"/>
      <c r="N152" s="135"/>
      <c r="O152" s="135"/>
      <c r="P152" s="62"/>
      <c r="Q152" s="62"/>
      <c r="R152" s="62"/>
      <c r="S152" s="62"/>
      <c r="T152" s="62"/>
      <c r="U152" s="62"/>
    </row>
    <row r="153" spans="1:21" s="198" customFormat="1" x14ac:dyDescent="0.2">
      <c r="A153" s="75" t="str">
        <f>'Permitted Sources'!A153</f>
        <v>WYDEQ Permitted Sources</v>
      </c>
      <c r="B153" s="75">
        <f>'Permitted Sources'!C153</f>
        <v>56037</v>
      </c>
      <c r="C153" s="75">
        <f>'Permitted Sources'!C153</f>
        <v>56037</v>
      </c>
      <c r="D153" s="75">
        <f>'Permitted Sources'!F153</f>
        <v>20200202</v>
      </c>
      <c r="E153" s="75" t="str">
        <f>'Permitted Sources'!I153</f>
        <v>Compressor Engines</v>
      </c>
      <c r="F153" s="386">
        <f>'Permitted Sources'!O153</f>
        <v>0</v>
      </c>
      <c r="G153" s="386">
        <f>'Permitted Sources'!P153</f>
        <v>20.061758919613773</v>
      </c>
      <c r="H153" s="386">
        <f>'Permitted Sources'!Q153</f>
        <v>0</v>
      </c>
      <c r="I153" s="386">
        <f>'Permitted Sources'!R153</f>
        <v>0</v>
      </c>
      <c r="J153" s="386">
        <f>'Permitted Sources'!S153</f>
        <v>0</v>
      </c>
      <c r="K153" s="63" t="str">
        <f t="shared" si="2"/>
        <v>Compressor Engines</v>
      </c>
      <c r="L153" s="135"/>
      <c r="M153" s="135"/>
      <c r="N153" s="135"/>
      <c r="O153" s="135"/>
      <c r="P153" s="62"/>
      <c r="Q153" s="62"/>
      <c r="R153" s="62"/>
      <c r="S153" s="62"/>
      <c r="T153" s="62"/>
      <c r="U153" s="62"/>
    </row>
    <row r="154" spans="1:21" s="198" customFormat="1" x14ac:dyDescent="0.2">
      <c r="A154" s="75" t="str">
        <f>'Permitted Sources'!A154</f>
        <v>WYDEQ Permitted Sources</v>
      </c>
      <c r="B154" s="75">
        <f>'Permitted Sources'!C154</f>
        <v>56037</v>
      </c>
      <c r="C154" s="75">
        <f>'Permitted Sources'!C154</f>
        <v>56037</v>
      </c>
      <c r="D154" s="75">
        <f>'Permitted Sources'!F154</f>
        <v>20200202</v>
      </c>
      <c r="E154" s="75" t="str">
        <f>'Permitted Sources'!I154</f>
        <v>Compressor Engines</v>
      </c>
      <c r="F154" s="386">
        <f>'Permitted Sources'!O154</f>
        <v>0</v>
      </c>
      <c r="G154" s="386">
        <f>'Permitted Sources'!P154</f>
        <v>0</v>
      </c>
      <c r="H154" s="386">
        <f>'Permitted Sources'!Q154</f>
        <v>0</v>
      </c>
      <c r="I154" s="386">
        <f>'Permitted Sources'!R154</f>
        <v>0</v>
      </c>
      <c r="J154" s="386">
        <f>'Permitted Sources'!S154</f>
        <v>0</v>
      </c>
      <c r="K154" s="63" t="str">
        <f t="shared" si="2"/>
        <v>Compressor Engines</v>
      </c>
      <c r="L154" s="135"/>
      <c r="M154" s="135"/>
      <c r="N154" s="135"/>
      <c r="O154" s="135"/>
      <c r="P154" s="62"/>
      <c r="Q154" s="62"/>
      <c r="R154" s="62"/>
      <c r="S154" s="62"/>
      <c r="T154" s="62"/>
      <c r="U154" s="62"/>
    </row>
    <row r="155" spans="1:21" s="198" customFormat="1" x14ac:dyDescent="0.2">
      <c r="A155" s="75" t="str">
        <f>'Permitted Sources'!A155</f>
        <v>WYDEQ Permitted Sources</v>
      </c>
      <c r="B155" s="75">
        <f>'Permitted Sources'!C155</f>
        <v>56037</v>
      </c>
      <c r="C155" s="75">
        <f>'Permitted Sources'!C155</f>
        <v>56037</v>
      </c>
      <c r="D155" s="75">
        <f>'Permitted Sources'!F155</f>
        <v>20200202</v>
      </c>
      <c r="E155" s="75" t="str">
        <f>'Permitted Sources'!I155</f>
        <v>Compressor Engines</v>
      </c>
      <c r="F155" s="386">
        <f>'Permitted Sources'!O155</f>
        <v>0</v>
      </c>
      <c r="G155" s="386">
        <f>'Permitted Sources'!P155</f>
        <v>0</v>
      </c>
      <c r="H155" s="386">
        <f>'Permitted Sources'!Q155</f>
        <v>0</v>
      </c>
      <c r="I155" s="386">
        <f>'Permitted Sources'!R155</f>
        <v>0</v>
      </c>
      <c r="J155" s="386">
        <f>'Permitted Sources'!S155</f>
        <v>0</v>
      </c>
      <c r="K155" s="63" t="str">
        <f t="shared" si="2"/>
        <v>Compressor Engines</v>
      </c>
      <c r="L155" s="135"/>
      <c r="M155" s="135"/>
      <c r="N155" s="135"/>
      <c r="O155" s="135"/>
      <c r="P155" s="62"/>
      <c r="Q155" s="62"/>
      <c r="R155" s="62"/>
      <c r="S155" s="62"/>
      <c r="T155" s="62"/>
      <c r="U155" s="62"/>
    </row>
    <row r="156" spans="1:21" s="198" customFormat="1" x14ac:dyDescent="0.2">
      <c r="A156" s="75" t="str">
        <f>'Permitted Sources'!A156</f>
        <v>WYDEQ Permitted Sources</v>
      </c>
      <c r="B156" s="75">
        <f>'Permitted Sources'!C156</f>
        <v>56037</v>
      </c>
      <c r="C156" s="75">
        <f>'Permitted Sources'!C156</f>
        <v>56037</v>
      </c>
      <c r="D156" s="75">
        <f>'Permitted Sources'!F156</f>
        <v>20200202</v>
      </c>
      <c r="E156" s="75" t="str">
        <f>'Permitted Sources'!I156</f>
        <v>Compressor Engines</v>
      </c>
      <c r="F156" s="386">
        <f>'Permitted Sources'!O156</f>
        <v>0</v>
      </c>
      <c r="G156" s="386">
        <f>'Permitted Sources'!P156</f>
        <v>0</v>
      </c>
      <c r="H156" s="386">
        <f>'Permitted Sources'!Q156</f>
        <v>0</v>
      </c>
      <c r="I156" s="386">
        <f>'Permitted Sources'!R156</f>
        <v>0</v>
      </c>
      <c r="J156" s="386">
        <f>'Permitted Sources'!S156</f>
        <v>0</v>
      </c>
      <c r="K156" s="63" t="str">
        <f t="shared" si="2"/>
        <v>Compressor Engines</v>
      </c>
      <c r="L156" s="135"/>
      <c r="M156" s="135"/>
      <c r="N156" s="135"/>
      <c r="O156" s="135"/>
      <c r="P156" s="62"/>
      <c r="Q156" s="62"/>
      <c r="R156" s="62"/>
      <c r="S156" s="62"/>
      <c r="T156" s="62"/>
      <c r="U156" s="62"/>
    </row>
    <row r="157" spans="1:21" s="198" customFormat="1" x14ac:dyDescent="0.2">
      <c r="A157" s="75" t="str">
        <f>'Permitted Sources'!A157</f>
        <v>WYDEQ Permitted Sources</v>
      </c>
      <c r="B157" s="75">
        <f>'Permitted Sources'!C157</f>
        <v>56037</v>
      </c>
      <c r="C157" s="75">
        <f>'Permitted Sources'!C157</f>
        <v>56037</v>
      </c>
      <c r="D157" s="75">
        <f>'Permitted Sources'!F157</f>
        <v>20200202</v>
      </c>
      <c r="E157" s="75" t="str">
        <f>'Permitted Sources'!I157</f>
        <v>Compressor Engines</v>
      </c>
      <c r="F157" s="386">
        <f>'Permitted Sources'!O157</f>
        <v>0</v>
      </c>
      <c r="G157" s="386">
        <f>'Permitted Sources'!P157</f>
        <v>0</v>
      </c>
      <c r="H157" s="386">
        <f>'Permitted Sources'!Q157</f>
        <v>0</v>
      </c>
      <c r="I157" s="386">
        <f>'Permitted Sources'!R157</f>
        <v>0</v>
      </c>
      <c r="J157" s="386">
        <f>'Permitted Sources'!S157</f>
        <v>0</v>
      </c>
      <c r="K157" s="63" t="str">
        <f t="shared" si="2"/>
        <v>Compressor Engines</v>
      </c>
      <c r="L157" s="135"/>
      <c r="M157" s="135"/>
      <c r="N157" s="135"/>
      <c r="O157" s="135"/>
      <c r="P157" s="62"/>
      <c r="Q157" s="62"/>
      <c r="R157" s="62"/>
      <c r="S157" s="62"/>
      <c r="T157" s="62"/>
      <c r="U157" s="62"/>
    </row>
    <row r="158" spans="1:21" s="198" customFormat="1" x14ac:dyDescent="0.2">
      <c r="A158" s="75" t="str">
        <f>'Permitted Sources'!A158</f>
        <v>WYDEQ Permitted Sources</v>
      </c>
      <c r="B158" s="75">
        <f>'Permitted Sources'!C158</f>
        <v>56037</v>
      </c>
      <c r="C158" s="75">
        <f>'Permitted Sources'!C158</f>
        <v>56037</v>
      </c>
      <c r="D158" s="75">
        <f>'Permitted Sources'!F158</f>
        <v>20200202</v>
      </c>
      <c r="E158" s="75" t="str">
        <f>'Permitted Sources'!I158</f>
        <v>Compressor Engines</v>
      </c>
      <c r="F158" s="386">
        <f>'Permitted Sources'!O158</f>
        <v>0</v>
      </c>
      <c r="G158" s="386">
        <f>'Permitted Sources'!P158</f>
        <v>0</v>
      </c>
      <c r="H158" s="386">
        <f>'Permitted Sources'!Q158</f>
        <v>0</v>
      </c>
      <c r="I158" s="386">
        <f>'Permitted Sources'!R158</f>
        <v>0</v>
      </c>
      <c r="J158" s="386">
        <f>'Permitted Sources'!S158</f>
        <v>0</v>
      </c>
      <c r="K158" s="63" t="str">
        <f t="shared" si="2"/>
        <v>Compressor Engines</v>
      </c>
      <c r="L158" s="135"/>
      <c r="M158" s="135"/>
      <c r="N158" s="135"/>
      <c r="O158" s="135"/>
      <c r="P158" s="62"/>
      <c r="Q158" s="62"/>
      <c r="R158" s="62"/>
      <c r="S158" s="62"/>
      <c r="T158" s="62"/>
      <c r="U158" s="62"/>
    </row>
    <row r="159" spans="1:21" s="198" customFormat="1" x14ac:dyDescent="0.2">
      <c r="A159" s="75" t="str">
        <f>'Permitted Sources'!A159</f>
        <v>WYDEQ Permitted Sources</v>
      </c>
      <c r="B159" s="75">
        <f>'Permitted Sources'!C159</f>
        <v>56037</v>
      </c>
      <c r="C159" s="75">
        <f>'Permitted Sources'!C159</f>
        <v>56037</v>
      </c>
      <c r="D159" s="75">
        <f>'Permitted Sources'!F159</f>
        <v>20200202</v>
      </c>
      <c r="E159" s="75" t="str">
        <f>'Permitted Sources'!I159</f>
        <v>Compressor Engines</v>
      </c>
      <c r="F159" s="386">
        <f>'Permitted Sources'!O159</f>
        <v>0</v>
      </c>
      <c r="G159" s="386">
        <f>'Permitted Sources'!P159</f>
        <v>0</v>
      </c>
      <c r="H159" s="386">
        <f>'Permitted Sources'!Q159</f>
        <v>0</v>
      </c>
      <c r="I159" s="386">
        <f>'Permitted Sources'!R159</f>
        <v>0</v>
      </c>
      <c r="J159" s="386">
        <f>'Permitted Sources'!S159</f>
        <v>0</v>
      </c>
      <c r="K159" s="63" t="str">
        <f t="shared" si="2"/>
        <v>Compressor Engines</v>
      </c>
      <c r="L159" s="135"/>
      <c r="M159" s="135"/>
      <c r="N159" s="135"/>
      <c r="O159" s="135"/>
      <c r="P159" s="62"/>
      <c r="Q159" s="62"/>
      <c r="R159" s="62"/>
      <c r="S159" s="62"/>
      <c r="T159" s="62"/>
      <c r="U159" s="62"/>
    </row>
    <row r="160" spans="1:21" s="198" customFormat="1" x14ac:dyDescent="0.2">
      <c r="A160" s="75" t="str">
        <f>'Permitted Sources'!A160</f>
        <v>WYDEQ Permitted Sources</v>
      </c>
      <c r="B160" s="75">
        <f>'Permitted Sources'!C160</f>
        <v>56037</v>
      </c>
      <c r="C160" s="75">
        <f>'Permitted Sources'!C160</f>
        <v>56037</v>
      </c>
      <c r="D160" s="75">
        <f>'Permitted Sources'!F160</f>
        <v>20200202</v>
      </c>
      <c r="E160" s="75" t="str">
        <f>'Permitted Sources'!I160</f>
        <v>Compressor Engines</v>
      </c>
      <c r="F160" s="386">
        <f>'Permitted Sources'!O160</f>
        <v>0</v>
      </c>
      <c r="G160" s="386">
        <f>'Permitted Sources'!P160</f>
        <v>0</v>
      </c>
      <c r="H160" s="386">
        <f>'Permitted Sources'!Q160</f>
        <v>0</v>
      </c>
      <c r="I160" s="386">
        <f>'Permitted Sources'!R160</f>
        <v>0</v>
      </c>
      <c r="J160" s="386">
        <f>'Permitted Sources'!S160</f>
        <v>0</v>
      </c>
      <c r="K160" s="63" t="str">
        <f t="shared" si="2"/>
        <v>Compressor Engines</v>
      </c>
      <c r="L160" s="135"/>
      <c r="M160" s="135"/>
      <c r="N160" s="135"/>
      <c r="O160" s="135"/>
      <c r="P160" s="62"/>
      <c r="Q160" s="62"/>
      <c r="R160" s="62"/>
      <c r="S160" s="62"/>
      <c r="T160" s="62"/>
      <c r="U160" s="62"/>
    </row>
    <row r="161" spans="1:21" s="198" customFormat="1" x14ac:dyDescent="0.2">
      <c r="A161" s="75" t="str">
        <f>'Permitted Sources'!A161</f>
        <v>WYDEQ Permitted Sources</v>
      </c>
      <c r="B161" s="75">
        <f>'Permitted Sources'!C161</f>
        <v>56037</v>
      </c>
      <c r="C161" s="75">
        <f>'Permitted Sources'!C161</f>
        <v>56037</v>
      </c>
      <c r="D161" s="75">
        <f>'Permitted Sources'!F161</f>
        <v>20200202</v>
      </c>
      <c r="E161" s="75" t="str">
        <f>'Permitted Sources'!I161</f>
        <v>Compressor Engines</v>
      </c>
      <c r="F161" s="386">
        <f>'Permitted Sources'!O161</f>
        <v>0</v>
      </c>
      <c r="G161" s="386">
        <f>'Permitted Sources'!P161</f>
        <v>0</v>
      </c>
      <c r="H161" s="386">
        <f>'Permitted Sources'!Q161</f>
        <v>0</v>
      </c>
      <c r="I161" s="386">
        <f>'Permitted Sources'!R161</f>
        <v>0</v>
      </c>
      <c r="J161" s="386">
        <f>'Permitted Sources'!S161</f>
        <v>0</v>
      </c>
      <c r="K161" s="63" t="str">
        <f t="shared" si="2"/>
        <v>Compressor Engines</v>
      </c>
      <c r="L161" s="135"/>
      <c r="M161" s="135"/>
      <c r="N161" s="135"/>
      <c r="O161" s="135"/>
      <c r="P161" s="62"/>
      <c r="Q161" s="62"/>
      <c r="R161" s="62"/>
      <c r="S161" s="62"/>
      <c r="T161" s="62"/>
      <c r="U161" s="62"/>
    </row>
    <row r="162" spans="1:21" s="198" customFormat="1" x14ac:dyDescent="0.2">
      <c r="A162" s="75" t="str">
        <f>'Permitted Sources'!A162</f>
        <v>WYDEQ Permitted Sources</v>
      </c>
      <c r="B162" s="75">
        <f>'Permitted Sources'!C162</f>
        <v>56037</v>
      </c>
      <c r="C162" s="75">
        <f>'Permitted Sources'!C162</f>
        <v>56037</v>
      </c>
      <c r="D162" s="75">
        <f>'Permitted Sources'!F162</f>
        <v>20200202</v>
      </c>
      <c r="E162" s="75" t="str">
        <f>'Permitted Sources'!I162</f>
        <v>Compressor Engines</v>
      </c>
      <c r="F162" s="386">
        <f>'Permitted Sources'!O162</f>
        <v>0</v>
      </c>
      <c r="G162" s="386">
        <f>'Permitted Sources'!P162</f>
        <v>0</v>
      </c>
      <c r="H162" s="386">
        <f>'Permitted Sources'!Q162</f>
        <v>0</v>
      </c>
      <c r="I162" s="386">
        <f>'Permitted Sources'!R162</f>
        <v>0</v>
      </c>
      <c r="J162" s="386">
        <f>'Permitted Sources'!S162</f>
        <v>0</v>
      </c>
      <c r="K162" s="63" t="str">
        <f t="shared" si="2"/>
        <v>Compressor Engines</v>
      </c>
      <c r="L162" s="135"/>
      <c r="M162" s="135"/>
      <c r="N162" s="135"/>
      <c r="O162" s="135"/>
      <c r="P162" s="62"/>
      <c r="Q162" s="62"/>
      <c r="R162" s="62"/>
      <c r="S162" s="62"/>
      <c r="T162" s="62"/>
      <c r="U162" s="62"/>
    </row>
    <row r="163" spans="1:21" s="198" customFormat="1" x14ac:dyDescent="0.2">
      <c r="A163" s="75" t="str">
        <f>'Permitted Sources'!A163</f>
        <v>WYDEQ Permitted Sources</v>
      </c>
      <c r="B163" s="75">
        <f>'Permitted Sources'!C163</f>
        <v>56037</v>
      </c>
      <c r="C163" s="75">
        <f>'Permitted Sources'!C163</f>
        <v>56037</v>
      </c>
      <c r="D163" s="75">
        <f>'Permitted Sources'!F163</f>
        <v>20200202</v>
      </c>
      <c r="E163" s="75" t="str">
        <f>'Permitted Sources'!I163</f>
        <v>Compressor Engines</v>
      </c>
      <c r="F163" s="386">
        <f>'Permitted Sources'!O163</f>
        <v>0</v>
      </c>
      <c r="G163" s="386">
        <f>'Permitted Sources'!P163</f>
        <v>0.20682225690323483</v>
      </c>
      <c r="H163" s="386">
        <f>'Permitted Sources'!Q163</f>
        <v>0</v>
      </c>
      <c r="I163" s="386">
        <f>'Permitted Sources'!R163</f>
        <v>0</v>
      </c>
      <c r="J163" s="386">
        <f>'Permitted Sources'!S163</f>
        <v>0</v>
      </c>
      <c r="K163" s="63" t="str">
        <f t="shared" si="2"/>
        <v>Compressor Engines</v>
      </c>
      <c r="L163" s="135"/>
      <c r="M163" s="135"/>
      <c r="N163" s="135"/>
      <c r="O163" s="135"/>
      <c r="P163" s="62"/>
      <c r="Q163" s="62"/>
      <c r="R163" s="62"/>
      <c r="S163" s="62"/>
      <c r="T163" s="62"/>
      <c r="U163" s="62"/>
    </row>
    <row r="164" spans="1:21" s="198" customFormat="1" x14ac:dyDescent="0.2">
      <c r="A164" s="75" t="str">
        <f>'Permitted Sources'!A164</f>
        <v>WYDEQ Permitted Sources</v>
      </c>
      <c r="B164" s="75">
        <f>'Permitted Sources'!C164</f>
        <v>56037</v>
      </c>
      <c r="C164" s="75">
        <f>'Permitted Sources'!C164</f>
        <v>56037</v>
      </c>
      <c r="D164" s="75">
        <f>'Permitted Sources'!F164</f>
        <v>20200202</v>
      </c>
      <c r="E164" s="75" t="str">
        <f>'Permitted Sources'!I164</f>
        <v>Compressor Engines</v>
      </c>
      <c r="F164" s="386">
        <f>'Permitted Sources'!O164</f>
        <v>0</v>
      </c>
      <c r="G164" s="386">
        <f>'Permitted Sources'!P164</f>
        <v>0</v>
      </c>
      <c r="H164" s="386">
        <f>'Permitted Sources'!Q164</f>
        <v>0</v>
      </c>
      <c r="I164" s="386">
        <f>'Permitted Sources'!R164</f>
        <v>0</v>
      </c>
      <c r="J164" s="386">
        <f>'Permitted Sources'!S164</f>
        <v>0</v>
      </c>
      <c r="K164" s="63" t="str">
        <f t="shared" si="2"/>
        <v>Compressor Engines</v>
      </c>
      <c r="L164" s="135"/>
      <c r="M164" s="135"/>
      <c r="N164" s="135"/>
      <c r="O164" s="135"/>
      <c r="P164" s="62"/>
      <c r="Q164" s="62"/>
      <c r="R164" s="62"/>
      <c r="S164" s="62"/>
      <c r="T164" s="62"/>
      <c r="U164" s="62"/>
    </row>
    <row r="165" spans="1:21" s="198" customFormat="1" x14ac:dyDescent="0.2">
      <c r="A165" s="75" t="str">
        <f>'Permitted Sources'!A165</f>
        <v>WYDEQ Permitted Sources</v>
      </c>
      <c r="B165" s="75">
        <f>'Permitted Sources'!C165</f>
        <v>56037</v>
      </c>
      <c r="C165" s="75">
        <f>'Permitted Sources'!C165</f>
        <v>56037</v>
      </c>
      <c r="D165" s="75">
        <f>'Permitted Sources'!F165</f>
        <v>20200202</v>
      </c>
      <c r="E165" s="75" t="str">
        <f>'Permitted Sources'!I165</f>
        <v>Compressor Engines</v>
      </c>
      <c r="F165" s="386">
        <f>'Permitted Sources'!O165</f>
        <v>0</v>
      </c>
      <c r="G165" s="386">
        <f>'Permitted Sources'!P165</f>
        <v>4.2812207178969599</v>
      </c>
      <c r="H165" s="386">
        <f>'Permitted Sources'!Q165</f>
        <v>0</v>
      </c>
      <c r="I165" s="386">
        <f>'Permitted Sources'!R165</f>
        <v>0</v>
      </c>
      <c r="J165" s="386">
        <f>'Permitted Sources'!S165</f>
        <v>0</v>
      </c>
      <c r="K165" s="63" t="str">
        <f t="shared" si="2"/>
        <v>Compressor Engines</v>
      </c>
      <c r="L165" s="135"/>
      <c r="M165" s="135"/>
      <c r="N165" s="135"/>
      <c r="O165" s="135"/>
      <c r="P165" s="62"/>
      <c r="Q165" s="62"/>
      <c r="R165" s="62"/>
      <c r="S165" s="62"/>
      <c r="T165" s="62"/>
      <c r="U165" s="62"/>
    </row>
    <row r="166" spans="1:21" s="198" customFormat="1" x14ac:dyDescent="0.2">
      <c r="A166" s="75" t="str">
        <f>'Permitted Sources'!A166</f>
        <v>WYDEQ Permitted Sources</v>
      </c>
      <c r="B166" s="75">
        <f>'Permitted Sources'!C166</f>
        <v>56037</v>
      </c>
      <c r="C166" s="75">
        <f>'Permitted Sources'!C166</f>
        <v>56037</v>
      </c>
      <c r="D166" s="75">
        <f>'Permitted Sources'!F166</f>
        <v>20200202</v>
      </c>
      <c r="E166" s="75" t="str">
        <f>'Permitted Sources'!I166</f>
        <v>Compressor Engines</v>
      </c>
      <c r="F166" s="386">
        <f>'Permitted Sources'!O166</f>
        <v>0</v>
      </c>
      <c r="G166" s="386">
        <f>'Permitted Sources'!P166</f>
        <v>0</v>
      </c>
      <c r="H166" s="386">
        <f>'Permitted Sources'!Q166</f>
        <v>0</v>
      </c>
      <c r="I166" s="386">
        <f>'Permitted Sources'!R166</f>
        <v>0</v>
      </c>
      <c r="J166" s="386">
        <f>'Permitted Sources'!S166</f>
        <v>0</v>
      </c>
      <c r="K166" s="63" t="str">
        <f t="shared" si="2"/>
        <v>Compressor Engines</v>
      </c>
      <c r="L166" s="135"/>
      <c r="M166" s="135"/>
      <c r="N166" s="135"/>
      <c r="O166" s="135"/>
      <c r="P166" s="62"/>
      <c r="Q166" s="62"/>
      <c r="R166" s="62"/>
      <c r="S166" s="62"/>
      <c r="T166" s="62"/>
      <c r="U166" s="62"/>
    </row>
    <row r="167" spans="1:21" s="198" customFormat="1" x14ac:dyDescent="0.2">
      <c r="A167" s="75" t="str">
        <f>'Permitted Sources'!A167</f>
        <v>WYDEQ Permitted Sources</v>
      </c>
      <c r="B167" s="75">
        <f>'Permitted Sources'!C167</f>
        <v>56037</v>
      </c>
      <c r="C167" s="75">
        <f>'Permitted Sources'!C167</f>
        <v>56037</v>
      </c>
      <c r="D167" s="75">
        <f>'Permitted Sources'!F167</f>
        <v>20200202</v>
      </c>
      <c r="E167" s="75" t="str">
        <f>'Permitted Sources'!I167</f>
        <v>Compressor Engines</v>
      </c>
      <c r="F167" s="386">
        <f>'Permitted Sources'!O167</f>
        <v>2.4047571429473287</v>
      </c>
      <c r="G167" s="386">
        <f>'Permitted Sources'!P167</f>
        <v>8.2728902761293924E-2</v>
      </c>
      <c r="H167" s="386">
        <f>'Permitted Sources'!Q167</f>
        <v>0.19927848860060704</v>
      </c>
      <c r="I167" s="386">
        <f>'Permitted Sources'!R167</f>
        <v>0</v>
      </c>
      <c r="J167" s="386">
        <f>'Permitted Sources'!S167</f>
        <v>0</v>
      </c>
      <c r="K167" s="63" t="str">
        <f t="shared" si="2"/>
        <v>Compressor Engines</v>
      </c>
      <c r="L167" s="135"/>
      <c r="M167" s="135"/>
      <c r="N167" s="135"/>
      <c r="O167" s="135"/>
      <c r="P167" s="62"/>
      <c r="Q167" s="62"/>
      <c r="R167" s="62"/>
      <c r="S167" s="62"/>
      <c r="T167" s="62"/>
      <c r="U167" s="62"/>
    </row>
    <row r="168" spans="1:21" s="198" customFormat="1" x14ac:dyDescent="0.2">
      <c r="A168" s="75" t="str">
        <f>'Permitted Sources'!A168</f>
        <v>WYDEQ Permitted Sources</v>
      </c>
      <c r="B168" s="75">
        <f>'Permitted Sources'!C168</f>
        <v>56037</v>
      </c>
      <c r="C168" s="75">
        <f>'Permitted Sources'!C168</f>
        <v>56037</v>
      </c>
      <c r="D168" s="75">
        <f>'Permitted Sources'!F168</f>
        <v>20200202</v>
      </c>
      <c r="E168" s="75" t="str">
        <f>'Permitted Sources'!I168</f>
        <v>Compressor Engines</v>
      </c>
      <c r="F168" s="386">
        <f>'Permitted Sources'!O168</f>
        <v>0</v>
      </c>
      <c r="G168" s="386">
        <f>'Permitted Sources'!P168</f>
        <v>0</v>
      </c>
      <c r="H168" s="386">
        <f>'Permitted Sources'!Q168</f>
        <v>0</v>
      </c>
      <c r="I168" s="386">
        <f>'Permitted Sources'!R168</f>
        <v>0</v>
      </c>
      <c r="J168" s="386">
        <f>'Permitted Sources'!S168</f>
        <v>0</v>
      </c>
      <c r="K168" s="63" t="str">
        <f t="shared" si="2"/>
        <v>Compressor Engines</v>
      </c>
      <c r="L168" s="135"/>
      <c r="M168" s="135"/>
      <c r="N168" s="135"/>
      <c r="O168" s="135"/>
      <c r="P168" s="62"/>
      <c r="Q168" s="62"/>
      <c r="R168" s="62"/>
      <c r="S168" s="62"/>
      <c r="T168" s="62"/>
      <c r="U168" s="62"/>
    </row>
    <row r="169" spans="1:21" s="198" customFormat="1" x14ac:dyDescent="0.2">
      <c r="A169" s="75" t="str">
        <f>'Permitted Sources'!A169</f>
        <v>WYDEQ Permitted Sources</v>
      </c>
      <c r="B169" s="75">
        <f>'Permitted Sources'!C169</f>
        <v>56037</v>
      </c>
      <c r="C169" s="75">
        <f>'Permitted Sources'!C169</f>
        <v>56037</v>
      </c>
      <c r="D169" s="75">
        <f>'Permitted Sources'!F169</f>
        <v>20200202</v>
      </c>
      <c r="E169" s="75" t="str">
        <f>'Permitted Sources'!I169</f>
        <v>Compressor Engines</v>
      </c>
      <c r="F169" s="386">
        <f>'Permitted Sources'!O169</f>
        <v>0</v>
      </c>
      <c r="G169" s="386">
        <f>'Permitted Sources'!P169</f>
        <v>0</v>
      </c>
      <c r="H169" s="386">
        <f>'Permitted Sources'!Q169</f>
        <v>0</v>
      </c>
      <c r="I169" s="386">
        <f>'Permitted Sources'!R169</f>
        <v>0</v>
      </c>
      <c r="J169" s="386">
        <f>'Permitted Sources'!S169</f>
        <v>0</v>
      </c>
      <c r="K169" s="63" t="str">
        <f t="shared" si="2"/>
        <v>Compressor Engines</v>
      </c>
      <c r="L169" s="135"/>
      <c r="M169" s="135"/>
      <c r="N169" s="135"/>
      <c r="O169" s="135"/>
      <c r="P169" s="62"/>
      <c r="Q169" s="62"/>
      <c r="R169" s="62"/>
      <c r="S169" s="62"/>
      <c r="T169" s="62"/>
      <c r="U169" s="62"/>
    </row>
    <row r="170" spans="1:21" s="198" customFormat="1" x14ac:dyDescent="0.2">
      <c r="A170" s="75" t="str">
        <f>'Permitted Sources'!A170</f>
        <v>WYDEQ Permitted Sources</v>
      </c>
      <c r="B170" s="75">
        <f>'Permitted Sources'!C170</f>
        <v>56037</v>
      </c>
      <c r="C170" s="75">
        <f>'Permitted Sources'!C170</f>
        <v>56037</v>
      </c>
      <c r="D170" s="75">
        <f>'Permitted Sources'!F170</f>
        <v>20200253</v>
      </c>
      <c r="E170" s="75" t="str">
        <f>'Permitted Sources'!I170</f>
        <v>Compressor Engines</v>
      </c>
      <c r="F170" s="386">
        <f>'Permitted Sources'!O170</f>
        <v>1.7813015873683915</v>
      </c>
      <c r="G170" s="386">
        <f>'Permitted Sources'!P170</f>
        <v>1.405373943025714E-2</v>
      </c>
      <c r="H170" s="386">
        <f>'Permitted Sources'!Q170</f>
        <v>0.49819622150151771</v>
      </c>
      <c r="I170" s="386">
        <f>'Permitted Sources'!R170</f>
        <v>0</v>
      </c>
      <c r="J170" s="386">
        <f>'Permitted Sources'!S170</f>
        <v>9.5396661753476292E-3</v>
      </c>
      <c r="K170" s="63" t="str">
        <f t="shared" si="2"/>
        <v>Compressor Engines</v>
      </c>
      <c r="L170" s="135"/>
      <c r="M170" s="135"/>
      <c r="N170" s="135"/>
      <c r="O170" s="135"/>
      <c r="P170" s="62"/>
      <c r="Q170" s="62"/>
      <c r="R170" s="62"/>
      <c r="S170" s="62"/>
      <c r="T170" s="62"/>
      <c r="U170" s="62"/>
    </row>
    <row r="171" spans="1:21" s="198" customFormat="1" x14ac:dyDescent="0.2">
      <c r="A171" s="75" t="str">
        <f>'Permitted Sources'!A171</f>
        <v>WYDEQ Permitted Sources</v>
      </c>
      <c r="B171" s="75">
        <f>'Permitted Sources'!C171</f>
        <v>56037</v>
      </c>
      <c r="C171" s="75">
        <f>'Permitted Sources'!C171</f>
        <v>56037</v>
      </c>
      <c r="D171" s="75">
        <f>'Permitted Sources'!F171</f>
        <v>20200253</v>
      </c>
      <c r="E171" s="75" t="str">
        <f>'Permitted Sources'!I171</f>
        <v>Compressor Engines</v>
      </c>
      <c r="F171" s="386">
        <f>'Permitted Sources'!O171</f>
        <v>3.1172777778946843</v>
      </c>
      <c r="G171" s="386">
        <f>'Permitted Sources'!P171</f>
        <v>1.4053739430257133E-2</v>
      </c>
      <c r="H171" s="386">
        <f>'Permitted Sources'!Q171</f>
        <v>0.99639244300303542</v>
      </c>
      <c r="I171" s="386">
        <f>'Permitted Sources'!R171</f>
        <v>0</v>
      </c>
      <c r="J171" s="386">
        <f>'Permitted Sources'!S171</f>
        <v>9.5396661753476258E-3</v>
      </c>
      <c r="K171" s="63" t="str">
        <f t="shared" si="2"/>
        <v>Compressor Engines</v>
      </c>
      <c r="L171" s="135"/>
      <c r="M171" s="135"/>
      <c r="N171" s="135"/>
      <c r="O171" s="135"/>
      <c r="P171" s="62"/>
      <c r="Q171" s="62"/>
      <c r="R171" s="62"/>
      <c r="S171" s="62"/>
      <c r="T171" s="62"/>
      <c r="U171" s="62"/>
    </row>
    <row r="172" spans="1:21" s="198" customFormat="1" x14ac:dyDescent="0.2">
      <c r="A172" s="75" t="str">
        <f>'Permitted Sources'!A172</f>
        <v>WYDEQ Permitted Sources</v>
      </c>
      <c r="B172" s="75">
        <f>'Permitted Sources'!C172</f>
        <v>56037</v>
      </c>
      <c r="C172" s="75">
        <f>'Permitted Sources'!C172</f>
        <v>56037</v>
      </c>
      <c r="D172" s="75">
        <f>'Permitted Sources'!F172</f>
        <v>20200253</v>
      </c>
      <c r="E172" s="75" t="str">
        <f>'Permitted Sources'!I172</f>
        <v>Compressor Engines</v>
      </c>
      <c r="F172" s="386">
        <f>'Permitted Sources'!O172</f>
        <v>8.1049222225261808</v>
      </c>
      <c r="G172" s="386">
        <f>'Permitted Sources'!P172</f>
        <v>6.2001791604075589E-2</v>
      </c>
      <c r="H172" s="386">
        <f>'Permitted Sources'!Q172</f>
        <v>1.1458513094534908</v>
      </c>
      <c r="I172" s="386">
        <f>'Permitted Sources'!R172</f>
        <v>0</v>
      </c>
      <c r="J172" s="386">
        <f>'Permitted Sources'!S172</f>
        <v>4.208676253829835E-2</v>
      </c>
      <c r="K172" s="63" t="str">
        <f t="shared" si="2"/>
        <v>Compressor Engines</v>
      </c>
      <c r="L172" s="135"/>
      <c r="M172" s="135"/>
      <c r="N172" s="135"/>
      <c r="O172" s="135"/>
      <c r="P172" s="62"/>
      <c r="Q172" s="62"/>
      <c r="R172" s="62"/>
      <c r="S172" s="62"/>
      <c r="T172" s="62"/>
      <c r="U172" s="62"/>
    </row>
    <row r="173" spans="1:21" s="198" customFormat="1" x14ac:dyDescent="0.2">
      <c r="A173" s="75" t="str">
        <f>'Permitted Sources'!A173</f>
        <v>WYDEQ Permitted Sources</v>
      </c>
      <c r="B173" s="75">
        <f>'Permitted Sources'!C173</f>
        <v>56037</v>
      </c>
      <c r="C173" s="75">
        <f>'Permitted Sources'!C173</f>
        <v>56037</v>
      </c>
      <c r="D173" s="75">
        <f>'Permitted Sources'!F173</f>
        <v>20200253</v>
      </c>
      <c r="E173" s="75" t="str">
        <f>'Permitted Sources'!I173</f>
        <v>Compressor Engines</v>
      </c>
      <c r="F173" s="386">
        <f>'Permitted Sources'!O173</f>
        <v>8.1049222225261808</v>
      </c>
      <c r="G173" s="386">
        <f>'Permitted Sources'!P173</f>
        <v>6.2001791604075589E-2</v>
      </c>
      <c r="H173" s="386">
        <f>'Permitted Sources'!Q173</f>
        <v>1.1458513094534908</v>
      </c>
      <c r="I173" s="386">
        <f>'Permitted Sources'!R173</f>
        <v>0</v>
      </c>
      <c r="J173" s="386">
        <f>'Permitted Sources'!S173</f>
        <v>4.208676253829835E-2</v>
      </c>
      <c r="K173" s="63" t="str">
        <f t="shared" si="2"/>
        <v>Compressor Engines</v>
      </c>
      <c r="L173" s="135"/>
      <c r="M173" s="135"/>
      <c r="N173" s="135"/>
      <c r="O173" s="135"/>
      <c r="P173" s="62"/>
      <c r="Q173" s="62"/>
      <c r="R173" s="62"/>
      <c r="S173" s="62"/>
      <c r="T173" s="62"/>
      <c r="U173" s="62"/>
    </row>
    <row r="174" spans="1:21" s="198" customFormat="1" x14ac:dyDescent="0.2">
      <c r="A174" s="75" t="str">
        <f>'Permitted Sources'!A174</f>
        <v>WYDEQ Permitted Sources</v>
      </c>
      <c r="B174" s="75">
        <f>'Permitted Sources'!C174</f>
        <v>56037</v>
      </c>
      <c r="C174" s="75">
        <f>'Permitted Sources'!C174</f>
        <v>56037</v>
      </c>
      <c r="D174" s="75">
        <f>'Permitted Sources'!F174</f>
        <v>20200253</v>
      </c>
      <c r="E174" s="75" t="str">
        <f>'Permitted Sources'!I174</f>
        <v>Compressor Engines</v>
      </c>
      <c r="F174" s="386">
        <f>'Permitted Sources'!O174</f>
        <v>6.8134785716840964</v>
      </c>
      <c r="G174" s="386">
        <f>'Permitted Sources'!P174</f>
        <v>5.2081504947423495E-2</v>
      </c>
      <c r="H174" s="386">
        <f>'Permitted Sources'!Q174</f>
        <v>0.94657282085288363</v>
      </c>
      <c r="I174" s="386">
        <f>'Permitted Sources'!R174</f>
        <v>0</v>
      </c>
      <c r="J174" s="386">
        <f>'Permitted Sources'!S174</f>
        <v>3.5352880532170616E-2</v>
      </c>
      <c r="K174" s="63" t="str">
        <f t="shared" si="2"/>
        <v>Compressor Engines</v>
      </c>
      <c r="L174" s="135"/>
      <c r="M174" s="135"/>
      <c r="N174" s="135"/>
      <c r="O174" s="135"/>
      <c r="P174" s="62"/>
      <c r="Q174" s="62"/>
      <c r="R174" s="62"/>
      <c r="S174" s="62"/>
      <c r="T174" s="62"/>
      <c r="U174" s="62"/>
    </row>
    <row r="175" spans="1:21" s="198" customFormat="1" x14ac:dyDescent="0.2">
      <c r="A175" s="75" t="str">
        <f>'Permitted Sources'!A175</f>
        <v>WYDEQ Permitted Sources</v>
      </c>
      <c r="B175" s="75">
        <f>'Permitted Sources'!C175</f>
        <v>56037</v>
      </c>
      <c r="C175" s="75">
        <f>'Permitted Sources'!C175</f>
        <v>56037</v>
      </c>
      <c r="D175" s="75">
        <f>'Permitted Sources'!F175</f>
        <v>20200253</v>
      </c>
      <c r="E175" s="75" t="str">
        <f>'Permitted Sources'!I175</f>
        <v>Compressor Engines</v>
      </c>
      <c r="F175" s="386">
        <f>'Permitted Sources'!O175</f>
        <v>6.8134785716840964</v>
      </c>
      <c r="G175" s="386">
        <f>'Permitted Sources'!P175</f>
        <v>5.2081504947423495E-2</v>
      </c>
      <c r="H175" s="386">
        <f>'Permitted Sources'!Q175</f>
        <v>0.94657282085288363</v>
      </c>
      <c r="I175" s="386">
        <f>'Permitted Sources'!R175</f>
        <v>0</v>
      </c>
      <c r="J175" s="386">
        <f>'Permitted Sources'!S175</f>
        <v>3.5352880532170616E-2</v>
      </c>
      <c r="K175" s="63" t="str">
        <f t="shared" si="2"/>
        <v>Compressor Engines</v>
      </c>
      <c r="L175" s="135"/>
      <c r="M175" s="135"/>
      <c r="N175" s="135"/>
      <c r="O175" s="135"/>
      <c r="P175" s="62"/>
      <c r="Q175" s="62"/>
      <c r="R175" s="62"/>
      <c r="S175" s="62"/>
      <c r="T175" s="62"/>
      <c r="U175" s="62"/>
    </row>
    <row r="176" spans="1:21" s="198" customFormat="1" x14ac:dyDescent="0.2">
      <c r="A176" s="75" t="str">
        <f>'Permitted Sources'!A176</f>
        <v>WYDEQ Permitted Sources</v>
      </c>
      <c r="B176" s="75">
        <f>'Permitted Sources'!C176</f>
        <v>56037</v>
      </c>
      <c r="C176" s="75">
        <f>'Permitted Sources'!C176</f>
        <v>56037</v>
      </c>
      <c r="D176" s="75">
        <f>'Permitted Sources'!F176</f>
        <v>20200253</v>
      </c>
      <c r="E176" s="75" t="str">
        <f>'Permitted Sources'!I176</f>
        <v>Compressor Engines</v>
      </c>
      <c r="F176" s="386">
        <f>'Permitted Sources'!O176</f>
        <v>38.832374604630935</v>
      </c>
      <c r="G176" s="386">
        <f>'Permitted Sources'!P176</f>
        <v>0.29760859969956299</v>
      </c>
      <c r="H176" s="386">
        <f>'Permitted Sources'!Q176</f>
        <v>5.5299780586668463</v>
      </c>
      <c r="I176" s="386">
        <f>'Permitted Sources'!R176</f>
        <v>0</v>
      </c>
      <c r="J176" s="386">
        <f>'Permitted Sources'!S176</f>
        <v>0.20201646018383215</v>
      </c>
      <c r="K176" s="63" t="str">
        <f t="shared" si="2"/>
        <v>Compressor Engines</v>
      </c>
      <c r="L176" s="135"/>
      <c r="M176" s="135"/>
      <c r="N176" s="135"/>
      <c r="O176" s="135"/>
      <c r="P176" s="62"/>
      <c r="Q176" s="62"/>
      <c r="R176" s="62"/>
      <c r="S176" s="62"/>
      <c r="T176" s="62"/>
      <c r="U176" s="62"/>
    </row>
    <row r="177" spans="1:21" s="198" customFormat="1" x14ac:dyDescent="0.2">
      <c r="A177" s="75" t="str">
        <f>'Permitted Sources'!A177</f>
        <v>WYDEQ Permitted Sources</v>
      </c>
      <c r="B177" s="75">
        <f>'Permitted Sources'!C177</f>
        <v>56037</v>
      </c>
      <c r="C177" s="75">
        <f>'Permitted Sources'!C177</f>
        <v>56037</v>
      </c>
      <c r="D177" s="75">
        <f>'Permitted Sources'!F177</f>
        <v>20200253</v>
      </c>
      <c r="E177" s="75" t="str">
        <f>'Permitted Sources'!I177</f>
        <v>Compressor Engines</v>
      </c>
      <c r="F177" s="386">
        <f>'Permitted Sources'!O177</f>
        <v>28.05550000105216</v>
      </c>
      <c r="G177" s="386">
        <f>'Permitted Sources'!P177</f>
        <v>0.40342499070385185</v>
      </c>
      <c r="H177" s="386">
        <f>'Permitted Sources'!Q177</f>
        <v>6.4765508795197304</v>
      </c>
      <c r="I177" s="386">
        <f>'Permitted Sources'!R177</f>
        <v>0</v>
      </c>
      <c r="J177" s="386">
        <f>'Permitted Sources'!S177</f>
        <v>0.27384453491586136</v>
      </c>
      <c r="K177" s="63" t="str">
        <f t="shared" si="2"/>
        <v>Compressor Engines</v>
      </c>
      <c r="L177" s="135"/>
      <c r="M177" s="135"/>
      <c r="N177" s="135"/>
      <c r="O177" s="135"/>
      <c r="P177" s="62"/>
      <c r="Q177" s="62"/>
      <c r="R177" s="62"/>
      <c r="S177" s="62"/>
      <c r="T177" s="62"/>
      <c r="U177" s="62"/>
    </row>
    <row r="178" spans="1:21" s="198" customFormat="1" x14ac:dyDescent="0.2">
      <c r="A178" s="75" t="str">
        <f>'Permitted Sources'!A178</f>
        <v>WYDEQ Permitted Sources</v>
      </c>
      <c r="B178" s="75">
        <f>'Permitted Sources'!C178</f>
        <v>56037</v>
      </c>
      <c r="C178" s="75">
        <f>'Permitted Sources'!C178</f>
        <v>56037</v>
      </c>
      <c r="D178" s="75">
        <f>'Permitted Sources'!F178</f>
        <v>20200254</v>
      </c>
      <c r="E178" s="75" t="str">
        <f>'Permitted Sources'!I178</f>
        <v>Compressor Engines</v>
      </c>
      <c r="F178" s="386">
        <f>'Permitted Sources'!O178</f>
        <v>49.431119049472869</v>
      </c>
      <c r="G178" s="386">
        <f>'Permitted Sources'!P178</f>
        <v>16.609777253502628</v>
      </c>
      <c r="H178" s="386">
        <f>'Permitted Sources'!Q178</f>
        <v>110.59956117333694</v>
      </c>
      <c r="I178" s="386">
        <f>'Permitted Sources'!R178</f>
        <v>0</v>
      </c>
      <c r="J178" s="386">
        <f>'Permitted Sources'!S178</f>
        <v>1.455220002731958</v>
      </c>
      <c r="K178" s="63" t="str">
        <f t="shared" si="2"/>
        <v>Compressor Engines</v>
      </c>
      <c r="L178" s="135"/>
      <c r="M178" s="135"/>
      <c r="N178" s="135"/>
      <c r="O178" s="135"/>
      <c r="P178" s="62"/>
      <c r="Q178" s="62"/>
      <c r="R178" s="62"/>
      <c r="S178" s="62"/>
      <c r="T178" s="62"/>
      <c r="U178" s="62"/>
    </row>
    <row r="179" spans="1:21" s="198" customFormat="1" x14ac:dyDescent="0.2">
      <c r="A179" s="75" t="str">
        <f>'Permitted Sources'!A179</f>
        <v>WYDEQ Permitted Sources</v>
      </c>
      <c r="B179" s="75">
        <f>'Permitted Sources'!C179</f>
        <v>56037</v>
      </c>
      <c r="C179" s="75">
        <f>'Permitted Sources'!C179</f>
        <v>56037</v>
      </c>
      <c r="D179" s="75">
        <f>'Permitted Sources'!F179</f>
        <v>20200254</v>
      </c>
      <c r="E179" s="75" t="str">
        <f>'Permitted Sources'!I179</f>
        <v>Compressor Engines</v>
      </c>
      <c r="F179" s="386">
        <f>'Permitted Sources'!O179</f>
        <v>9.7971587305261512</v>
      </c>
      <c r="G179" s="386">
        <f>'Permitted Sources'!P179</f>
        <v>3.2955907249013148</v>
      </c>
      <c r="H179" s="386">
        <f>'Permitted Sources'!Q179</f>
        <v>21.920633746066773</v>
      </c>
      <c r="I179" s="386">
        <f>'Permitted Sources'!R179</f>
        <v>0</v>
      </c>
      <c r="J179" s="386">
        <f>'Permitted Sources'!S179</f>
        <v>0.28873412752618205</v>
      </c>
      <c r="K179" s="63" t="str">
        <f t="shared" si="2"/>
        <v>Compressor Engines</v>
      </c>
      <c r="L179" s="135"/>
      <c r="M179" s="135"/>
      <c r="N179" s="135"/>
      <c r="O179" s="135"/>
      <c r="P179" s="62"/>
      <c r="Q179" s="62"/>
      <c r="R179" s="62"/>
      <c r="S179" s="62"/>
      <c r="T179" s="62"/>
      <c r="U179" s="62"/>
    </row>
    <row r="180" spans="1:21" s="198" customFormat="1" x14ac:dyDescent="0.2">
      <c r="A180" s="75" t="str">
        <f>'Permitted Sources'!A180</f>
        <v>WYDEQ Permitted Sources</v>
      </c>
      <c r="B180" s="75">
        <f>'Permitted Sources'!C180</f>
        <v>56037</v>
      </c>
      <c r="C180" s="75">
        <f>'Permitted Sources'!C180</f>
        <v>56037</v>
      </c>
      <c r="D180" s="75">
        <f>'Permitted Sources'!F180</f>
        <v>20200254</v>
      </c>
      <c r="E180" s="75" t="str">
        <f>'Permitted Sources'!I180</f>
        <v>Compressor Engines</v>
      </c>
      <c r="F180" s="386">
        <f>'Permitted Sources'!O180</f>
        <v>16.209844445052362</v>
      </c>
      <c r="G180" s="386">
        <f>'Permitted Sources'!P180</f>
        <v>3.7641650756388736</v>
      </c>
      <c r="H180" s="386">
        <f>'Permitted Sources'!Q180</f>
        <v>27.201513693982864</v>
      </c>
      <c r="I180" s="386">
        <f>'Permitted Sources'!R180</f>
        <v>0</v>
      </c>
      <c r="J180" s="386">
        <f>'Permitted Sources'!S180</f>
        <v>0.21655059564463658</v>
      </c>
      <c r="K180" s="63" t="str">
        <f t="shared" si="2"/>
        <v>Compressor Engines</v>
      </c>
      <c r="L180" s="135"/>
      <c r="M180" s="135"/>
      <c r="N180" s="135"/>
      <c r="O180" s="135"/>
      <c r="P180" s="62"/>
      <c r="Q180" s="62"/>
      <c r="R180" s="62"/>
      <c r="S180" s="62"/>
      <c r="T180" s="62"/>
      <c r="U180" s="62"/>
    </row>
    <row r="181" spans="1:21" s="198" customFormat="1" x14ac:dyDescent="0.2">
      <c r="A181" s="75" t="str">
        <f>'Permitted Sources'!A181</f>
        <v>WYDEQ Permitted Sources</v>
      </c>
      <c r="B181" s="75">
        <f>'Permitted Sources'!C181</f>
        <v>56037</v>
      </c>
      <c r="C181" s="75">
        <f>'Permitted Sources'!C181</f>
        <v>56037</v>
      </c>
      <c r="D181" s="75">
        <f>'Permitted Sources'!F181</f>
        <v>20200254</v>
      </c>
      <c r="E181" s="75" t="str">
        <f>'Permitted Sources'!I181</f>
        <v>Compressor Engines</v>
      </c>
      <c r="F181" s="386">
        <f>'Permitted Sources'!O181</f>
        <v>26.98671904863113</v>
      </c>
      <c r="G181" s="386">
        <f>'Permitted Sources'!P181</f>
        <v>4.5314372467393085</v>
      </c>
      <c r="H181" s="386">
        <f>'Permitted Sources'!Q181</f>
        <v>37.763273589815043</v>
      </c>
      <c r="I181" s="386">
        <f>'Permitted Sources'!R181</f>
        <v>0</v>
      </c>
      <c r="J181" s="386">
        <f>'Permitted Sources'!S181</f>
        <v>0.39700942534850037</v>
      </c>
      <c r="K181" s="63" t="str">
        <f t="shared" si="2"/>
        <v>Compressor Engines</v>
      </c>
      <c r="L181" s="135"/>
      <c r="M181" s="135"/>
      <c r="N181" s="135"/>
      <c r="O181" s="135"/>
      <c r="P181" s="62"/>
      <c r="Q181" s="62"/>
      <c r="R181" s="62"/>
      <c r="S181" s="62"/>
      <c r="T181" s="62"/>
      <c r="U181" s="62"/>
    </row>
    <row r="182" spans="1:21" s="198" customFormat="1" x14ac:dyDescent="0.2">
      <c r="A182" s="75" t="str">
        <f>'Permitted Sources'!A182</f>
        <v>WYDEQ Permitted Sources</v>
      </c>
      <c r="B182" s="75">
        <f>'Permitted Sources'!C182</f>
        <v>56037</v>
      </c>
      <c r="C182" s="75">
        <f>'Permitted Sources'!C182</f>
        <v>56037</v>
      </c>
      <c r="D182" s="75">
        <f>'Permitted Sources'!F182</f>
        <v>20200254</v>
      </c>
      <c r="E182" s="75" t="str">
        <f>'Permitted Sources'!I182</f>
        <v>Compressor Engines</v>
      </c>
      <c r="F182" s="386">
        <f>'Permitted Sources'!O182</f>
        <v>2.2266269842104891</v>
      </c>
      <c r="G182" s="386">
        <f>'Permitted Sources'!P182</f>
        <v>0.66900491715496713</v>
      </c>
      <c r="H182" s="386">
        <f>'Permitted Sources'!Q182</f>
        <v>2.4909811075075883</v>
      </c>
      <c r="I182" s="386">
        <f>'Permitted Sources'!R182</f>
        <v>0</v>
      </c>
      <c r="J182" s="386">
        <f>'Permitted Sources'!S182</f>
        <v>5.8613027887814959E-2</v>
      </c>
      <c r="K182" s="63" t="str">
        <f t="shared" si="2"/>
        <v>Compressor Engines</v>
      </c>
      <c r="L182" s="135"/>
      <c r="M182" s="135"/>
      <c r="N182" s="135"/>
      <c r="O182" s="135"/>
      <c r="P182" s="62"/>
      <c r="Q182" s="62"/>
      <c r="R182" s="62"/>
      <c r="S182" s="62"/>
      <c r="T182" s="62"/>
      <c r="U182" s="62"/>
    </row>
    <row r="183" spans="1:21" s="198" customFormat="1" x14ac:dyDescent="0.2">
      <c r="A183" s="75" t="str">
        <f>'Permitted Sources'!A183</f>
        <v>WYDEQ Permitted Sources</v>
      </c>
      <c r="B183" s="75">
        <f>'Permitted Sources'!C183</f>
        <v>56037</v>
      </c>
      <c r="C183" s="75">
        <f>'Permitted Sources'!C183</f>
        <v>56037</v>
      </c>
      <c r="D183" s="75">
        <f>'Permitted Sources'!F183</f>
        <v>20200202</v>
      </c>
      <c r="E183" s="75" t="str">
        <f>'Permitted Sources'!I183</f>
        <v>Compressor Engines</v>
      </c>
      <c r="F183" s="386">
        <f>'Permitted Sources'!O183</f>
        <v>0</v>
      </c>
      <c r="G183" s="386">
        <f>'Permitted Sources'!P183</f>
        <v>0</v>
      </c>
      <c r="H183" s="386">
        <f>'Permitted Sources'!Q183</f>
        <v>0</v>
      </c>
      <c r="I183" s="386">
        <f>'Permitted Sources'!R183</f>
        <v>0</v>
      </c>
      <c r="J183" s="386">
        <f>'Permitted Sources'!S183</f>
        <v>0</v>
      </c>
      <c r="K183" s="63" t="str">
        <f t="shared" si="2"/>
        <v>Compressor Engines</v>
      </c>
      <c r="L183" s="135"/>
      <c r="M183" s="135"/>
      <c r="N183" s="135"/>
      <c r="O183" s="135"/>
      <c r="P183" s="62"/>
      <c r="Q183" s="62"/>
      <c r="R183" s="62"/>
      <c r="S183" s="62"/>
      <c r="T183" s="62"/>
      <c r="U183" s="62"/>
    </row>
    <row r="184" spans="1:21" s="198" customFormat="1" x14ac:dyDescent="0.2">
      <c r="A184" s="75" t="str">
        <f>'Permitted Sources'!A184</f>
        <v>WYDEQ Permitted Sources</v>
      </c>
      <c r="B184" s="75">
        <f>'Permitted Sources'!C184</f>
        <v>56037</v>
      </c>
      <c r="C184" s="75">
        <f>'Permitted Sources'!C184</f>
        <v>56037</v>
      </c>
      <c r="D184" s="75">
        <f>'Permitted Sources'!F184</f>
        <v>20200202</v>
      </c>
      <c r="E184" s="75" t="str">
        <f>'Permitted Sources'!I184</f>
        <v>Compressor Engines</v>
      </c>
      <c r="F184" s="386">
        <f>'Permitted Sources'!O184</f>
        <v>0</v>
      </c>
      <c r="G184" s="386">
        <f>'Permitted Sources'!P184</f>
        <v>0</v>
      </c>
      <c r="H184" s="386">
        <f>'Permitted Sources'!Q184</f>
        <v>0</v>
      </c>
      <c r="I184" s="386">
        <f>'Permitted Sources'!R184</f>
        <v>0</v>
      </c>
      <c r="J184" s="386">
        <f>'Permitted Sources'!S184</f>
        <v>0</v>
      </c>
      <c r="K184" s="63" t="str">
        <f t="shared" si="2"/>
        <v>Compressor Engines</v>
      </c>
      <c r="L184" s="135"/>
      <c r="M184" s="135"/>
      <c r="N184" s="135"/>
      <c r="O184" s="135"/>
      <c r="P184" s="62"/>
      <c r="Q184" s="62"/>
      <c r="R184" s="62"/>
      <c r="S184" s="62"/>
      <c r="T184" s="62"/>
      <c r="U184" s="62"/>
    </row>
    <row r="185" spans="1:21" s="198" customFormat="1" x14ac:dyDescent="0.2">
      <c r="A185" s="75" t="str">
        <f>'Permitted Sources'!A185</f>
        <v>WYDEQ Permitted Sources</v>
      </c>
      <c r="B185" s="75">
        <f>'Permitted Sources'!C185</f>
        <v>56037</v>
      </c>
      <c r="C185" s="75">
        <f>'Permitted Sources'!C185</f>
        <v>56037</v>
      </c>
      <c r="D185" s="75">
        <f>'Permitted Sources'!F185</f>
        <v>20200202</v>
      </c>
      <c r="E185" s="75" t="str">
        <f>'Permitted Sources'!I185</f>
        <v>Compressor Engines</v>
      </c>
      <c r="F185" s="386">
        <f>'Permitted Sources'!O185</f>
        <v>3.8297984128420421</v>
      </c>
      <c r="G185" s="386">
        <f>'Permitted Sources'!P185</f>
        <v>0</v>
      </c>
      <c r="H185" s="386">
        <f>'Permitted Sources'!Q185</f>
        <v>10.960316873033387</v>
      </c>
      <c r="I185" s="386">
        <f>'Permitted Sources'!R185</f>
        <v>0</v>
      </c>
      <c r="J185" s="386">
        <f>'Permitted Sources'!S185</f>
        <v>0</v>
      </c>
      <c r="K185" s="63" t="str">
        <f t="shared" si="2"/>
        <v>Compressor Engines</v>
      </c>
      <c r="L185" s="135"/>
      <c r="M185" s="135"/>
      <c r="N185" s="135"/>
      <c r="O185" s="135"/>
      <c r="P185" s="62"/>
      <c r="Q185" s="62"/>
      <c r="R185" s="62"/>
      <c r="S185" s="62"/>
      <c r="T185" s="62"/>
      <c r="U185" s="62"/>
    </row>
    <row r="186" spans="1:21" s="198" customFormat="1" x14ac:dyDescent="0.2">
      <c r="A186" s="75" t="str">
        <f>'Permitted Sources'!A186</f>
        <v>WYDEQ Permitted Sources</v>
      </c>
      <c r="B186" s="75">
        <f>'Permitted Sources'!C186</f>
        <v>56037</v>
      </c>
      <c r="C186" s="75">
        <f>'Permitted Sources'!C186</f>
        <v>56037</v>
      </c>
      <c r="D186" s="75">
        <f>'Permitted Sources'!F186</f>
        <v>20200202</v>
      </c>
      <c r="E186" s="75" t="str">
        <f>'Permitted Sources'!I186</f>
        <v>Compressor Engines</v>
      </c>
      <c r="F186" s="386">
        <f>'Permitted Sources'!O186</f>
        <v>19.148992064210205</v>
      </c>
      <c r="G186" s="386">
        <f>'Permitted Sources'!P186</f>
        <v>5.9978454501938092</v>
      </c>
      <c r="H186" s="386">
        <f>'Permitted Sources'!Q186</f>
        <v>38.361109055616858</v>
      </c>
      <c r="I186" s="386">
        <f>'Permitted Sources'!R186</f>
        <v>0</v>
      </c>
      <c r="J186" s="386">
        <f>'Permitted Sources'!S186</f>
        <v>0</v>
      </c>
      <c r="K186" s="63" t="str">
        <f t="shared" si="2"/>
        <v>Compressor Engines</v>
      </c>
      <c r="L186" s="135"/>
      <c r="M186" s="135"/>
      <c r="N186" s="135"/>
      <c r="O186" s="135"/>
      <c r="P186" s="62"/>
      <c r="Q186" s="62"/>
      <c r="R186" s="62"/>
      <c r="S186" s="62"/>
      <c r="T186" s="62"/>
      <c r="U186" s="62"/>
    </row>
    <row r="187" spans="1:21" s="198" customFormat="1" x14ac:dyDescent="0.2">
      <c r="A187" s="75" t="str">
        <f>'Permitted Sources'!A187</f>
        <v>WYDEQ Permitted Sources</v>
      </c>
      <c r="B187" s="75">
        <f>'Permitted Sources'!C187</f>
        <v>56037</v>
      </c>
      <c r="C187" s="75">
        <f>'Permitted Sources'!C187</f>
        <v>56037</v>
      </c>
      <c r="D187" s="75">
        <f>'Permitted Sources'!F187</f>
        <v>20200254</v>
      </c>
      <c r="E187" s="75" t="str">
        <f>'Permitted Sources'!I187</f>
        <v>Compressor Engines</v>
      </c>
      <c r="F187" s="386">
        <f>'Permitted Sources'!O187</f>
        <v>2.2266269842104891</v>
      </c>
      <c r="G187" s="386">
        <f>'Permitted Sources'!P187</f>
        <v>2.6298813984712499</v>
      </c>
      <c r="H187" s="386">
        <f>'Permitted Sources'!Q187</f>
        <v>23.415222410571332</v>
      </c>
      <c r="I187" s="386">
        <f>'Permitted Sources'!R187</f>
        <v>0</v>
      </c>
      <c r="J187" s="386">
        <f>'Permitted Sources'!S187</f>
        <v>0.2304098337658933</v>
      </c>
      <c r="K187" s="63" t="str">
        <f t="shared" si="2"/>
        <v>Compressor Engines</v>
      </c>
      <c r="L187" s="135"/>
      <c r="M187" s="135"/>
      <c r="N187" s="135"/>
      <c r="O187" s="135"/>
      <c r="P187" s="62"/>
      <c r="Q187" s="62"/>
      <c r="R187" s="62"/>
      <c r="S187" s="62"/>
      <c r="T187" s="62"/>
      <c r="U187" s="62"/>
    </row>
    <row r="188" spans="1:21" s="198" customFormat="1" x14ac:dyDescent="0.2">
      <c r="A188" s="75" t="str">
        <f>'Permitted Sources'!A188</f>
        <v>WYDEQ Permitted Sources</v>
      </c>
      <c r="B188" s="75">
        <f>'Permitted Sources'!C188</f>
        <v>56037</v>
      </c>
      <c r="C188" s="75">
        <f>'Permitted Sources'!C188</f>
        <v>56037</v>
      </c>
      <c r="D188" s="75">
        <f>'Permitted Sources'!F188</f>
        <v>20200254</v>
      </c>
      <c r="E188" s="75" t="str">
        <f>'Permitted Sources'!I188</f>
        <v>Compressor Engines</v>
      </c>
      <c r="F188" s="386">
        <f>'Permitted Sources'!O188</f>
        <v>3.6516682541052021</v>
      </c>
      <c r="G188" s="386">
        <f>'Permitted Sources'!P188</f>
        <v>3.5790115272428289</v>
      </c>
      <c r="H188" s="386">
        <f>'Permitted Sources'!Q188</f>
        <v>25.657105407328157</v>
      </c>
      <c r="I188" s="386">
        <f>'Permitted Sources'!R188</f>
        <v>0</v>
      </c>
      <c r="J188" s="386">
        <f>'Permitted Sources'!S188</f>
        <v>0.31356526249343381</v>
      </c>
      <c r="K188" s="63" t="str">
        <f t="shared" si="2"/>
        <v>Compressor Engines</v>
      </c>
      <c r="L188" s="135"/>
      <c r="M188" s="135"/>
      <c r="N188" s="135"/>
      <c r="O188" s="135"/>
      <c r="P188" s="62"/>
      <c r="Q188" s="62"/>
      <c r="R188" s="62"/>
      <c r="S188" s="62"/>
      <c r="T188" s="62"/>
      <c r="U188" s="62"/>
    </row>
    <row r="189" spans="1:21" s="198" customFormat="1" x14ac:dyDescent="0.2">
      <c r="A189" s="75" t="str">
        <f>'Permitted Sources'!A189</f>
        <v>WYDEQ Permitted Sources</v>
      </c>
      <c r="B189" s="75">
        <f>'Permitted Sources'!C189</f>
        <v>56037</v>
      </c>
      <c r="C189" s="75">
        <f>'Permitted Sources'!C189</f>
        <v>56037</v>
      </c>
      <c r="D189" s="75">
        <f>'Permitted Sources'!F189</f>
        <v>20200254</v>
      </c>
      <c r="E189" s="75" t="str">
        <f>'Permitted Sources'!I189</f>
        <v>Compressor Engines</v>
      </c>
      <c r="F189" s="386">
        <f>'Permitted Sources'!O189</f>
        <v>16.031714286315523</v>
      </c>
      <c r="G189" s="386">
        <f>'Permitted Sources'!P189</f>
        <v>3.6284453881163485</v>
      </c>
      <c r="H189" s="386">
        <f>'Permitted Sources'!Q189</f>
        <v>36.368324169610787</v>
      </c>
      <c r="I189" s="386">
        <f>'Permitted Sources'!R189</f>
        <v>0</v>
      </c>
      <c r="J189" s="386">
        <f>'Permitted Sources'!S189</f>
        <v>0.31789627440632656</v>
      </c>
      <c r="K189" s="63" t="str">
        <f t="shared" si="2"/>
        <v>Compressor Engines</v>
      </c>
      <c r="L189" s="135"/>
      <c r="M189" s="135"/>
      <c r="N189" s="135"/>
      <c r="O189" s="135"/>
      <c r="P189" s="62"/>
      <c r="Q189" s="62"/>
      <c r="R189" s="62"/>
      <c r="S189" s="62"/>
      <c r="T189" s="62"/>
      <c r="U189" s="62"/>
    </row>
    <row r="190" spans="1:21" s="198" customFormat="1" x14ac:dyDescent="0.2">
      <c r="A190" s="75" t="str">
        <f>'Permitted Sources'!A190</f>
        <v>WYDEQ Permitted Sources</v>
      </c>
      <c r="B190" s="75">
        <f>'Permitted Sources'!C190</f>
        <v>56037</v>
      </c>
      <c r="C190" s="75">
        <f>'Permitted Sources'!C190</f>
        <v>56037</v>
      </c>
      <c r="D190" s="75">
        <f>'Permitted Sources'!F190</f>
        <v>20200254</v>
      </c>
      <c r="E190" s="75" t="str">
        <f>'Permitted Sources'!I190</f>
        <v>Compressor Engines</v>
      </c>
      <c r="F190" s="386">
        <f>'Permitted Sources'!O190</f>
        <v>5.5665674605262225</v>
      </c>
      <c r="G190" s="386">
        <f>'Permitted Sources'!P190</f>
        <v>1.8653043502941447</v>
      </c>
      <c r="H190" s="386">
        <f>'Permitted Sources'!Q190</f>
        <v>6.2274527687689698</v>
      </c>
      <c r="I190" s="386">
        <f>'Permitted Sources'!R190</f>
        <v>0</v>
      </c>
      <c r="J190" s="386">
        <f>'Permitted Sources'!S190</f>
        <v>0.16342351617981907</v>
      </c>
      <c r="K190" s="63" t="str">
        <f t="shared" si="2"/>
        <v>Compressor Engines</v>
      </c>
      <c r="L190" s="135"/>
      <c r="M190" s="135"/>
      <c r="N190" s="135"/>
      <c r="O190" s="135"/>
      <c r="P190" s="62"/>
      <c r="Q190" s="62"/>
      <c r="R190" s="62"/>
      <c r="S190" s="62"/>
      <c r="T190" s="62"/>
      <c r="U190" s="62"/>
    </row>
    <row r="191" spans="1:21" s="198" customFormat="1" x14ac:dyDescent="0.2">
      <c r="A191" s="75" t="str">
        <f>'Permitted Sources'!A191</f>
        <v>WYDEQ Permitted Sources</v>
      </c>
      <c r="B191" s="75">
        <f>'Permitted Sources'!C191</f>
        <v>56037</v>
      </c>
      <c r="C191" s="75">
        <f>'Permitted Sources'!C191</f>
        <v>56037</v>
      </c>
      <c r="D191" s="75">
        <f>'Permitted Sources'!F191</f>
        <v>20200254</v>
      </c>
      <c r="E191" s="75" t="str">
        <f>'Permitted Sources'!I191</f>
        <v>Compressor Engines</v>
      </c>
      <c r="F191" s="386">
        <f>'Permitted Sources'!O191</f>
        <v>0.44532539684209788</v>
      </c>
      <c r="G191" s="386">
        <f>'Permitted Sources'!P191</f>
        <v>0.19773544349407887</v>
      </c>
      <c r="H191" s="386">
        <f>'Permitted Sources'!Q191</f>
        <v>1.4945886645045527</v>
      </c>
      <c r="I191" s="386">
        <f>'Permitted Sources'!R191</f>
        <v>0</v>
      </c>
      <c r="J191" s="386">
        <f>'Permitted Sources'!S191</f>
        <v>1.7324047651570924E-2</v>
      </c>
      <c r="K191" s="63" t="str">
        <f t="shared" si="2"/>
        <v>Compressor Engines</v>
      </c>
      <c r="L191" s="135"/>
      <c r="M191" s="135"/>
      <c r="N191" s="135"/>
      <c r="O191" s="135"/>
      <c r="P191" s="62"/>
      <c r="Q191" s="62"/>
      <c r="R191" s="62"/>
      <c r="S191" s="62"/>
      <c r="T191" s="62"/>
      <c r="U191" s="62"/>
    </row>
    <row r="192" spans="1:21" s="198" customFormat="1" x14ac:dyDescent="0.2">
      <c r="A192" s="75" t="str">
        <f>'Permitted Sources'!A192</f>
        <v>WYDEQ Permitted Sources</v>
      </c>
      <c r="B192" s="75">
        <f>'Permitted Sources'!C192</f>
        <v>56037</v>
      </c>
      <c r="C192" s="75">
        <f>'Permitted Sources'!C192</f>
        <v>56037</v>
      </c>
      <c r="D192" s="75">
        <f>'Permitted Sources'!F192</f>
        <v>20200202</v>
      </c>
      <c r="E192" s="75" t="str">
        <f>'Permitted Sources'!I192</f>
        <v>Compressor Engines</v>
      </c>
      <c r="F192" s="386">
        <f>'Permitted Sources'!O192</f>
        <v>0</v>
      </c>
      <c r="G192" s="386">
        <f>'Permitted Sources'!P192</f>
        <v>0</v>
      </c>
      <c r="H192" s="386">
        <f>'Permitted Sources'!Q192</f>
        <v>0</v>
      </c>
      <c r="I192" s="386">
        <f>'Permitted Sources'!R192</f>
        <v>0</v>
      </c>
      <c r="J192" s="386">
        <f>'Permitted Sources'!S192</f>
        <v>0</v>
      </c>
      <c r="K192" s="63" t="str">
        <f t="shared" si="2"/>
        <v>Compressor Engines</v>
      </c>
      <c r="L192" s="135"/>
      <c r="M192" s="135"/>
      <c r="N192" s="135"/>
      <c r="O192" s="135"/>
      <c r="P192" s="62"/>
      <c r="Q192" s="62"/>
      <c r="R192" s="62"/>
      <c r="S192" s="62"/>
      <c r="T192" s="62"/>
      <c r="U192" s="62"/>
    </row>
    <row r="193" spans="1:21" s="198" customFormat="1" x14ac:dyDescent="0.2">
      <c r="A193" s="75" t="str">
        <f>'Permitted Sources'!A193</f>
        <v>WYDEQ Permitted Sources</v>
      </c>
      <c r="B193" s="75">
        <f>'Permitted Sources'!C193</f>
        <v>56037</v>
      </c>
      <c r="C193" s="75">
        <f>'Permitted Sources'!C193</f>
        <v>56037</v>
      </c>
      <c r="D193" s="75">
        <f>'Permitted Sources'!F193</f>
        <v>20200202</v>
      </c>
      <c r="E193" s="75" t="str">
        <f>'Permitted Sources'!I193</f>
        <v>Compressor Engines</v>
      </c>
      <c r="F193" s="386">
        <f>'Permitted Sources'!O193</f>
        <v>0</v>
      </c>
      <c r="G193" s="386">
        <f>'Permitted Sources'!P193</f>
        <v>0</v>
      </c>
      <c r="H193" s="386">
        <f>'Permitted Sources'!Q193</f>
        <v>0</v>
      </c>
      <c r="I193" s="386">
        <f>'Permitted Sources'!R193</f>
        <v>0</v>
      </c>
      <c r="J193" s="386">
        <f>'Permitted Sources'!S193</f>
        <v>0</v>
      </c>
      <c r="K193" s="63" t="str">
        <f t="shared" si="2"/>
        <v>Compressor Engines</v>
      </c>
      <c r="L193" s="135"/>
      <c r="M193" s="135"/>
      <c r="N193" s="135"/>
      <c r="O193" s="135"/>
      <c r="P193" s="62"/>
      <c r="Q193" s="62"/>
      <c r="R193" s="62"/>
      <c r="S193" s="62"/>
      <c r="T193" s="62"/>
      <c r="U193" s="62"/>
    </row>
    <row r="194" spans="1:21" s="198" customFormat="1" x14ac:dyDescent="0.2">
      <c r="A194" s="75" t="str">
        <f>'Permitted Sources'!A194</f>
        <v>WYDEQ Permitted Sources</v>
      </c>
      <c r="B194" s="75">
        <f>'Permitted Sources'!C194</f>
        <v>56037</v>
      </c>
      <c r="C194" s="75">
        <f>'Permitted Sources'!C194</f>
        <v>56037</v>
      </c>
      <c r="D194" s="75">
        <f>'Permitted Sources'!F194</f>
        <v>20200202</v>
      </c>
      <c r="E194" s="75" t="str">
        <f>'Permitted Sources'!I194</f>
        <v>Compressor Engines</v>
      </c>
      <c r="F194" s="386">
        <f>'Permitted Sources'!O194</f>
        <v>0</v>
      </c>
      <c r="G194" s="386">
        <f>'Permitted Sources'!P194</f>
        <v>0</v>
      </c>
      <c r="H194" s="386">
        <f>'Permitted Sources'!Q194</f>
        <v>0</v>
      </c>
      <c r="I194" s="386">
        <f>'Permitted Sources'!R194</f>
        <v>0</v>
      </c>
      <c r="J194" s="386">
        <f>'Permitted Sources'!S194</f>
        <v>0</v>
      </c>
      <c r="K194" s="63" t="str">
        <f t="shared" si="2"/>
        <v>Compressor Engines</v>
      </c>
      <c r="L194" s="135"/>
      <c r="M194" s="135"/>
      <c r="N194" s="135"/>
      <c r="O194" s="135"/>
      <c r="P194" s="62"/>
      <c r="Q194" s="62"/>
      <c r="R194" s="62"/>
      <c r="S194" s="62"/>
      <c r="T194" s="62"/>
      <c r="U194" s="62"/>
    </row>
    <row r="195" spans="1:21" s="198" customFormat="1" x14ac:dyDescent="0.2">
      <c r="A195" s="75" t="str">
        <f>'Permitted Sources'!A195</f>
        <v>WYDEQ Permitted Sources</v>
      </c>
      <c r="B195" s="75">
        <f>'Permitted Sources'!C195</f>
        <v>56037</v>
      </c>
      <c r="C195" s="75">
        <f>'Permitted Sources'!C195</f>
        <v>56037</v>
      </c>
      <c r="D195" s="75">
        <f>'Permitted Sources'!F195</f>
        <v>20200202</v>
      </c>
      <c r="E195" s="75" t="str">
        <f>'Permitted Sources'!I195</f>
        <v>Compressor Engines</v>
      </c>
      <c r="F195" s="386">
        <f>'Permitted Sources'!O195</f>
        <v>0</v>
      </c>
      <c r="G195" s="386">
        <f>'Permitted Sources'!P195</f>
        <v>0</v>
      </c>
      <c r="H195" s="386">
        <f>'Permitted Sources'!Q195</f>
        <v>0</v>
      </c>
      <c r="I195" s="386">
        <f>'Permitted Sources'!R195</f>
        <v>0</v>
      </c>
      <c r="J195" s="386">
        <f>'Permitted Sources'!S195</f>
        <v>0</v>
      </c>
      <c r="K195" s="63" t="str">
        <f t="shared" si="2"/>
        <v>Compressor Engines</v>
      </c>
      <c r="L195" s="135"/>
      <c r="M195" s="135"/>
      <c r="N195" s="135"/>
      <c r="O195" s="135"/>
      <c r="P195" s="62"/>
      <c r="Q195" s="62"/>
      <c r="R195" s="62"/>
      <c r="S195" s="62"/>
      <c r="T195" s="62"/>
      <c r="U195" s="62"/>
    </row>
    <row r="196" spans="1:21" s="198" customFormat="1" x14ac:dyDescent="0.2">
      <c r="A196" s="75" t="str">
        <f>'Permitted Sources'!A196</f>
        <v>WYDEQ Permitted Sources</v>
      </c>
      <c r="B196" s="75">
        <f>'Permitted Sources'!C196</f>
        <v>56041</v>
      </c>
      <c r="C196" s="75">
        <f>'Permitted Sources'!C196</f>
        <v>56041</v>
      </c>
      <c r="D196" s="75">
        <f>'Permitted Sources'!F196</f>
        <v>20200202</v>
      </c>
      <c r="E196" s="75" t="str">
        <f>'Permitted Sources'!I196</f>
        <v>Compressor Engines</v>
      </c>
      <c r="F196" s="386">
        <f>'Permitted Sources'!O196</f>
        <v>0</v>
      </c>
      <c r="G196" s="386">
        <f>'Permitted Sources'!P196</f>
        <v>0</v>
      </c>
      <c r="H196" s="386">
        <f>'Permitted Sources'!Q196</f>
        <v>0</v>
      </c>
      <c r="I196" s="386">
        <f>'Permitted Sources'!R196</f>
        <v>0</v>
      </c>
      <c r="J196" s="386">
        <f>'Permitted Sources'!S196</f>
        <v>0</v>
      </c>
      <c r="K196" s="63" t="str">
        <f t="shared" si="2"/>
        <v>Compressor Engines</v>
      </c>
      <c r="L196" s="135"/>
      <c r="M196" s="135"/>
      <c r="N196" s="135"/>
      <c r="O196" s="135"/>
      <c r="P196" s="62"/>
      <c r="Q196" s="62"/>
      <c r="R196" s="62"/>
      <c r="S196" s="62"/>
      <c r="T196" s="62"/>
      <c r="U196" s="62"/>
    </row>
    <row r="197" spans="1:21" s="198" customFormat="1" x14ac:dyDescent="0.2">
      <c r="A197" s="75" t="str">
        <f>'Permitted Sources'!A197</f>
        <v>WYDEQ Permitted Sources</v>
      </c>
      <c r="B197" s="75">
        <f>'Permitted Sources'!C197</f>
        <v>56041</v>
      </c>
      <c r="C197" s="75">
        <f>'Permitted Sources'!C197</f>
        <v>56041</v>
      </c>
      <c r="D197" s="75">
        <f>'Permitted Sources'!F197</f>
        <v>20200202</v>
      </c>
      <c r="E197" s="75" t="str">
        <f>'Permitted Sources'!I197</f>
        <v>Compressor Engines</v>
      </c>
      <c r="F197" s="386">
        <f>'Permitted Sources'!O197</f>
        <v>0</v>
      </c>
      <c r="G197" s="386">
        <f>'Permitted Sources'!P197</f>
        <v>0</v>
      </c>
      <c r="H197" s="386">
        <f>'Permitted Sources'!Q197</f>
        <v>0</v>
      </c>
      <c r="I197" s="386">
        <f>'Permitted Sources'!R197</f>
        <v>0</v>
      </c>
      <c r="J197" s="386">
        <f>'Permitted Sources'!S197</f>
        <v>0</v>
      </c>
      <c r="K197" s="63" t="str">
        <f t="shared" si="2"/>
        <v>Compressor Engines</v>
      </c>
      <c r="L197" s="135"/>
      <c r="M197" s="135"/>
      <c r="N197" s="135"/>
      <c r="O197" s="135"/>
      <c r="P197" s="62"/>
      <c r="Q197" s="62"/>
      <c r="R197" s="62"/>
      <c r="S197" s="62"/>
      <c r="T197" s="62"/>
      <c r="U197" s="62"/>
    </row>
    <row r="198" spans="1:21" s="198" customFormat="1" x14ac:dyDescent="0.2">
      <c r="A198" s="75" t="str">
        <f>'Permitted Sources'!A198</f>
        <v>WYDEQ Permitted Sources</v>
      </c>
      <c r="B198" s="75">
        <f>'Permitted Sources'!C198</f>
        <v>56041</v>
      </c>
      <c r="C198" s="75">
        <f>'Permitted Sources'!C198</f>
        <v>56041</v>
      </c>
      <c r="D198" s="75">
        <f>'Permitted Sources'!F198</f>
        <v>20200254</v>
      </c>
      <c r="E198" s="75" t="str">
        <f>'Permitted Sources'!I198</f>
        <v>Compressor Engines</v>
      </c>
      <c r="F198" s="386">
        <f>'Permitted Sources'!O198</f>
        <v>8.3721174606314381</v>
      </c>
      <c r="G198" s="386">
        <f>'Permitted Sources'!P198</f>
        <v>1.8784867131937493</v>
      </c>
      <c r="H198" s="386">
        <f>'Permitted Sources'!Q198</f>
        <v>4.9819622150151766</v>
      </c>
      <c r="I198" s="386">
        <f>'Permitted Sources'!R198</f>
        <v>0</v>
      </c>
      <c r="J198" s="386">
        <f>'Permitted Sources'!S198</f>
        <v>0.16457845268992377</v>
      </c>
      <c r="K198" s="63" t="str">
        <f t="shared" si="2"/>
        <v>Compressor Engines</v>
      </c>
      <c r="L198" s="135"/>
      <c r="M198" s="135"/>
      <c r="N198" s="135"/>
      <c r="O198" s="135"/>
      <c r="P198" s="62"/>
      <c r="Q198" s="62"/>
      <c r="R198" s="62"/>
      <c r="S198" s="62"/>
      <c r="T198" s="62"/>
      <c r="U198" s="62"/>
    </row>
    <row r="199" spans="1:21" s="198" customFormat="1" x14ac:dyDescent="0.2">
      <c r="A199" s="75" t="str">
        <f>'Permitted Sources'!A199</f>
        <v>WYDEQ Permitted Sources</v>
      </c>
      <c r="B199" s="75">
        <f>'Permitted Sources'!C199</f>
        <v>56041</v>
      </c>
      <c r="C199" s="75">
        <f>'Permitted Sources'!C199</f>
        <v>56041</v>
      </c>
      <c r="D199" s="75">
        <f>'Permitted Sources'!F199</f>
        <v>20200202</v>
      </c>
      <c r="E199" s="75" t="str">
        <f>'Permitted Sources'!I199</f>
        <v>Compressor Engines</v>
      </c>
      <c r="F199" s="386">
        <f>'Permitted Sources'!O199</f>
        <v>0</v>
      </c>
      <c r="G199" s="386">
        <f>'Permitted Sources'!P199</f>
        <v>0</v>
      </c>
      <c r="H199" s="386">
        <f>'Permitted Sources'!Q199</f>
        <v>0</v>
      </c>
      <c r="I199" s="386">
        <f>'Permitted Sources'!R199</f>
        <v>0</v>
      </c>
      <c r="J199" s="386">
        <f>'Permitted Sources'!S199</f>
        <v>0</v>
      </c>
      <c r="K199" s="63" t="str">
        <f t="shared" ref="K199:K262" si="3">IF(E199="Unpermitted Fugitives","Fugitives",IF(E199="Natural Gas Processing Facilities, Pump Seals","Fugitives",IF(E199="Natural Gas Production, All Equipt Leak Fugitives","Fugitives",IF(E199="External Combustion Boilers","Heaters",IF(E199="Permitted Tank Losses","Condensate tank ",IF(E199="Permitted Fugitives","Fugitives",IF(E199="Process Heaters","Heaters",E199)))))))</f>
        <v>Compressor Engines</v>
      </c>
      <c r="L199" s="135"/>
      <c r="M199" s="135"/>
      <c r="N199" s="135"/>
      <c r="O199" s="135"/>
      <c r="P199" s="62"/>
      <c r="Q199" s="62"/>
      <c r="R199" s="62"/>
      <c r="S199" s="62"/>
      <c r="T199" s="62"/>
      <c r="U199" s="62"/>
    </row>
    <row r="200" spans="1:21" s="198" customFormat="1" x14ac:dyDescent="0.2">
      <c r="A200" s="75" t="str">
        <f>'Permitted Sources'!A200</f>
        <v>WYDEQ Permitted Sources</v>
      </c>
      <c r="B200" s="75">
        <f>'Permitted Sources'!C200</f>
        <v>56041</v>
      </c>
      <c r="C200" s="75">
        <f>'Permitted Sources'!C200</f>
        <v>56041</v>
      </c>
      <c r="D200" s="75">
        <f>'Permitted Sources'!F200</f>
        <v>20200202</v>
      </c>
      <c r="E200" s="75" t="str">
        <f>'Permitted Sources'!I200</f>
        <v>Compressor Engines</v>
      </c>
      <c r="F200" s="386">
        <f>'Permitted Sources'!O200</f>
        <v>0</v>
      </c>
      <c r="G200" s="386">
        <f>'Permitted Sources'!P200</f>
        <v>0.41364451380646966</v>
      </c>
      <c r="H200" s="386">
        <f>'Permitted Sources'!Q200</f>
        <v>0</v>
      </c>
      <c r="I200" s="386">
        <f>'Permitted Sources'!R200</f>
        <v>0</v>
      </c>
      <c r="J200" s="386">
        <f>'Permitted Sources'!S200</f>
        <v>0</v>
      </c>
      <c r="K200" s="63" t="str">
        <f t="shared" si="3"/>
        <v>Compressor Engines</v>
      </c>
      <c r="L200" s="135"/>
      <c r="M200" s="135"/>
      <c r="N200" s="135"/>
      <c r="O200" s="135"/>
      <c r="P200" s="62"/>
      <c r="Q200" s="62"/>
      <c r="R200" s="62"/>
      <c r="S200" s="62"/>
      <c r="T200" s="62"/>
      <c r="U200" s="62"/>
    </row>
    <row r="201" spans="1:21" s="198" customFormat="1" x14ac:dyDescent="0.2">
      <c r="A201" s="75" t="str">
        <f>'Permitted Sources'!A201</f>
        <v>WYDEQ Permitted Sources</v>
      </c>
      <c r="B201" s="75">
        <f>'Permitted Sources'!C201</f>
        <v>56041</v>
      </c>
      <c r="C201" s="75">
        <f>'Permitted Sources'!C201</f>
        <v>56041</v>
      </c>
      <c r="D201" s="75">
        <f>'Permitted Sources'!F201</f>
        <v>20200202</v>
      </c>
      <c r="E201" s="75" t="str">
        <f>'Permitted Sources'!I201</f>
        <v>Compressor Engines</v>
      </c>
      <c r="F201" s="386">
        <f>'Permitted Sources'!O201</f>
        <v>0</v>
      </c>
      <c r="G201" s="386">
        <f>'Permitted Sources'!P201</f>
        <v>0</v>
      </c>
      <c r="H201" s="386">
        <f>'Permitted Sources'!Q201</f>
        <v>0</v>
      </c>
      <c r="I201" s="386">
        <f>'Permitted Sources'!R201</f>
        <v>0</v>
      </c>
      <c r="J201" s="386">
        <f>'Permitted Sources'!S201</f>
        <v>0</v>
      </c>
      <c r="K201" s="63" t="str">
        <f t="shared" si="3"/>
        <v>Compressor Engines</v>
      </c>
      <c r="L201" s="135"/>
      <c r="M201" s="135"/>
      <c r="N201" s="135"/>
      <c r="O201" s="135"/>
      <c r="P201" s="62"/>
      <c r="Q201" s="62"/>
      <c r="R201" s="62"/>
      <c r="S201" s="62"/>
      <c r="T201" s="62"/>
      <c r="U201" s="62"/>
    </row>
    <row r="202" spans="1:21" s="198" customFormat="1" x14ac:dyDescent="0.2">
      <c r="A202" s="75" t="str">
        <f>'Permitted Sources'!A202</f>
        <v>WYDEQ Permitted Sources</v>
      </c>
      <c r="B202" s="75">
        <f>'Permitted Sources'!C202</f>
        <v>56041</v>
      </c>
      <c r="C202" s="75">
        <f>'Permitted Sources'!C202</f>
        <v>56041</v>
      </c>
      <c r="D202" s="75">
        <f>'Permitted Sources'!F202</f>
        <v>20200202</v>
      </c>
      <c r="E202" s="75" t="str">
        <f>'Permitted Sources'!I202</f>
        <v>Compressor Engines</v>
      </c>
      <c r="F202" s="386">
        <f>'Permitted Sources'!O202</f>
        <v>0</v>
      </c>
      <c r="G202" s="386">
        <f>'Permitted Sources'!P202</f>
        <v>0</v>
      </c>
      <c r="H202" s="386">
        <f>'Permitted Sources'!Q202</f>
        <v>0</v>
      </c>
      <c r="I202" s="386">
        <f>'Permitted Sources'!R202</f>
        <v>0</v>
      </c>
      <c r="J202" s="386">
        <f>'Permitted Sources'!S202</f>
        <v>0</v>
      </c>
      <c r="K202" s="63" t="str">
        <f t="shared" si="3"/>
        <v>Compressor Engines</v>
      </c>
      <c r="L202" s="135"/>
      <c r="M202" s="135"/>
      <c r="N202" s="135"/>
      <c r="O202" s="135"/>
      <c r="P202" s="62"/>
      <c r="Q202" s="62"/>
      <c r="R202" s="62"/>
      <c r="S202" s="62"/>
      <c r="T202" s="62"/>
      <c r="U202" s="62"/>
    </row>
    <row r="203" spans="1:21" s="198" customFormat="1" x14ac:dyDescent="0.2">
      <c r="A203" s="75" t="str">
        <f>'Permitted Sources'!A203</f>
        <v>WYDEQ Permitted Sources</v>
      </c>
      <c r="B203" s="75">
        <f>'Permitted Sources'!C203</f>
        <v>56041</v>
      </c>
      <c r="C203" s="75">
        <f>'Permitted Sources'!C203</f>
        <v>56041</v>
      </c>
      <c r="D203" s="75">
        <f>'Permitted Sources'!F203</f>
        <v>20200202</v>
      </c>
      <c r="E203" s="75" t="str">
        <f>'Permitted Sources'!I203</f>
        <v>Compressor Engines</v>
      </c>
      <c r="F203" s="386">
        <f>'Permitted Sources'!O203</f>
        <v>0</v>
      </c>
      <c r="G203" s="386">
        <f>'Permitted Sources'!P203</f>
        <v>0</v>
      </c>
      <c r="H203" s="386">
        <f>'Permitted Sources'!Q203</f>
        <v>0</v>
      </c>
      <c r="I203" s="386">
        <f>'Permitted Sources'!R203</f>
        <v>0</v>
      </c>
      <c r="J203" s="386">
        <f>'Permitted Sources'!S203</f>
        <v>0</v>
      </c>
      <c r="K203" s="63" t="str">
        <f t="shared" si="3"/>
        <v>Compressor Engines</v>
      </c>
      <c r="L203" s="135"/>
      <c r="M203" s="135"/>
      <c r="N203" s="135"/>
      <c r="O203" s="135"/>
      <c r="P203" s="62"/>
      <c r="Q203" s="62"/>
      <c r="R203" s="62"/>
      <c r="S203" s="62"/>
      <c r="T203" s="62"/>
      <c r="U203" s="62"/>
    </row>
    <row r="204" spans="1:21" s="198" customFormat="1" x14ac:dyDescent="0.2">
      <c r="A204" s="75" t="str">
        <f>'Permitted Sources'!A204</f>
        <v>WYDEQ Permitted Sources</v>
      </c>
      <c r="B204" s="75">
        <f>'Permitted Sources'!C204</f>
        <v>56041</v>
      </c>
      <c r="C204" s="75">
        <f>'Permitted Sources'!C204</f>
        <v>56041</v>
      </c>
      <c r="D204" s="75">
        <f>'Permitted Sources'!F204</f>
        <v>20200202</v>
      </c>
      <c r="E204" s="75" t="str">
        <f>'Permitted Sources'!I204</f>
        <v>Compressor Engines</v>
      </c>
      <c r="F204" s="386">
        <f>'Permitted Sources'!O204</f>
        <v>0</v>
      </c>
      <c r="G204" s="386">
        <f>'Permitted Sources'!P204</f>
        <v>0</v>
      </c>
      <c r="H204" s="386">
        <f>'Permitted Sources'!Q204</f>
        <v>0</v>
      </c>
      <c r="I204" s="386">
        <f>'Permitted Sources'!R204</f>
        <v>0</v>
      </c>
      <c r="J204" s="386">
        <f>'Permitted Sources'!S204</f>
        <v>0</v>
      </c>
      <c r="K204" s="63" t="str">
        <f t="shared" si="3"/>
        <v>Compressor Engines</v>
      </c>
      <c r="L204" s="135"/>
      <c r="M204" s="135"/>
      <c r="N204" s="135"/>
      <c r="O204" s="135"/>
      <c r="P204" s="62"/>
      <c r="Q204" s="62"/>
      <c r="R204" s="62"/>
      <c r="S204" s="62"/>
      <c r="T204" s="62"/>
      <c r="U204" s="62"/>
    </row>
    <row r="205" spans="1:21" s="198" customFormat="1" x14ac:dyDescent="0.2">
      <c r="A205" s="75" t="str">
        <f>'Permitted Sources'!A205</f>
        <v>WYDEQ Permitted Sources</v>
      </c>
      <c r="B205" s="75">
        <f>'Permitted Sources'!C205</f>
        <v>56041</v>
      </c>
      <c r="C205" s="75">
        <f>'Permitted Sources'!C205</f>
        <v>56041</v>
      </c>
      <c r="D205" s="75">
        <f>'Permitted Sources'!F205</f>
        <v>20200202</v>
      </c>
      <c r="E205" s="75" t="str">
        <f>'Permitted Sources'!I205</f>
        <v>Compressor Engines</v>
      </c>
      <c r="F205" s="386">
        <f>'Permitted Sources'!O205</f>
        <v>0</v>
      </c>
      <c r="G205" s="386">
        <f>'Permitted Sources'!P205</f>
        <v>0</v>
      </c>
      <c r="H205" s="386">
        <f>'Permitted Sources'!Q205</f>
        <v>0</v>
      </c>
      <c r="I205" s="386">
        <f>'Permitted Sources'!R205</f>
        <v>0</v>
      </c>
      <c r="J205" s="386">
        <f>'Permitted Sources'!S205</f>
        <v>0</v>
      </c>
      <c r="K205" s="63" t="str">
        <f t="shared" si="3"/>
        <v>Compressor Engines</v>
      </c>
      <c r="L205" s="135"/>
      <c r="M205" s="135"/>
      <c r="N205" s="135"/>
      <c r="O205" s="135"/>
      <c r="P205" s="62"/>
      <c r="Q205" s="62"/>
      <c r="R205" s="62"/>
      <c r="S205" s="62"/>
      <c r="T205" s="62"/>
      <c r="U205" s="62"/>
    </row>
    <row r="206" spans="1:21" s="198" customFormat="1" x14ac:dyDescent="0.2">
      <c r="A206" s="75" t="str">
        <f>'Permitted Sources'!A206</f>
        <v>WYDEQ Permitted Sources</v>
      </c>
      <c r="B206" s="75">
        <f>'Permitted Sources'!C206</f>
        <v>56041</v>
      </c>
      <c r="C206" s="75">
        <f>'Permitted Sources'!C206</f>
        <v>56041</v>
      </c>
      <c r="D206" s="75">
        <f>'Permitted Sources'!F206</f>
        <v>20200253</v>
      </c>
      <c r="E206" s="75" t="str">
        <f>'Permitted Sources'!I206</f>
        <v>Compressor Engines</v>
      </c>
      <c r="F206" s="386">
        <f>'Permitted Sources'!O206</f>
        <v>8.9065079368419564</v>
      </c>
      <c r="G206" s="386">
        <f>'Permitted Sources'!P206</f>
        <v>6.7788625487122653E-2</v>
      </c>
      <c r="H206" s="386">
        <f>'Permitted Sources'!Q206</f>
        <v>1.4945886645045527</v>
      </c>
      <c r="I206" s="386">
        <f>'Permitted Sources'!R206</f>
        <v>0</v>
      </c>
      <c r="J206" s="386">
        <f>'Permitted Sources'!S206</f>
        <v>4.6014860375206204E-2</v>
      </c>
      <c r="K206" s="63" t="str">
        <f t="shared" si="3"/>
        <v>Compressor Engines</v>
      </c>
      <c r="L206" s="135"/>
      <c r="M206" s="135"/>
      <c r="N206" s="135"/>
      <c r="O206" s="135"/>
      <c r="P206" s="62"/>
      <c r="Q206" s="62"/>
      <c r="R206" s="62"/>
      <c r="S206" s="62"/>
      <c r="T206" s="62"/>
      <c r="U206" s="62"/>
    </row>
    <row r="207" spans="1:21" s="198" customFormat="1" x14ac:dyDescent="0.2">
      <c r="A207" s="75" t="str">
        <f>'Permitted Sources'!A207</f>
        <v>WYDEQ Permitted Sources</v>
      </c>
      <c r="B207" s="75">
        <f>'Permitted Sources'!C207</f>
        <v>56041</v>
      </c>
      <c r="C207" s="75">
        <f>'Permitted Sources'!C207</f>
        <v>56041</v>
      </c>
      <c r="D207" s="75">
        <f>'Permitted Sources'!F207</f>
        <v>20200254</v>
      </c>
      <c r="E207" s="75" t="str">
        <f>'Permitted Sources'!I207</f>
        <v>Compressor Engines</v>
      </c>
      <c r="F207" s="386">
        <f>'Permitted Sources'!O207</f>
        <v>6.2345555557893686</v>
      </c>
      <c r="G207" s="386">
        <f>'Permitted Sources'!P207</f>
        <v>2.0682225690323479</v>
      </c>
      <c r="H207" s="386">
        <f>'Permitted Sources'!Q207</f>
        <v>0</v>
      </c>
      <c r="I207" s="386">
        <f>'Permitted Sources'!R207</f>
        <v>0</v>
      </c>
      <c r="J207" s="386">
        <f>'Permitted Sources'!S207</f>
        <v>0.18334617097912562</v>
      </c>
      <c r="K207" s="63" t="str">
        <f t="shared" si="3"/>
        <v>Compressor Engines</v>
      </c>
      <c r="L207" s="135"/>
      <c r="M207" s="135"/>
      <c r="N207" s="135"/>
      <c r="O207" s="135"/>
      <c r="P207" s="62"/>
      <c r="Q207" s="62"/>
      <c r="R207" s="62"/>
      <c r="S207" s="62"/>
      <c r="T207" s="62"/>
      <c r="U207" s="62"/>
    </row>
    <row r="208" spans="1:21" s="198" customFormat="1" x14ac:dyDescent="0.2">
      <c r="A208" s="75" t="str">
        <f>'Permitted Sources'!A208</f>
        <v>WYDEQ Permitted Sources</v>
      </c>
      <c r="B208" s="75">
        <f>'Permitted Sources'!C208</f>
        <v>56041</v>
      </c>
      <c r="C208" s="75">
        <f>'Permitted Sources'!C208</f>
        <v>56041</v>
      </c>
      <c r="D208" s="75">
        <f>'Permitted Sources'!F208</f>
        <v>20200254</v>
      </c>
      <c r="E208" s="75" t="str">
        <f>'Permitted Sources'!I208</f>
        <v>Compressor Engines</v>
      </c>
      <c r="F208" s="386">
        <f>'Permitted Sources'!O208</f>
        <v>15.630921429157633</v>
      </c>
      <c r="G208" s="386">
        <f>'Permitted Sources'!P208</f>
        <v>4.3501797568697365</v>
      </c>
      <c r="H208" s="386">
        <f>'Permitted Sources'!Q208</f>
        <v>37.862912834115328</v>
      </c>
      <c r="I208" s="386">
        <f>'Permitted Sources'!R208</f>
        <v>0</v>
      </c>
      <c r="J208" s="386">
        <f>'Permitted Sources'!S208</f>
        <v>0.38112904833456041</v>
      </c>
      <c r="K208" s="63" t="str">
        <f t="shared" si="3"/>
        <v>Compressor Engines</v>
      </c>
      <c r="L208" s="135"/>
      <c r="M208" s="135"/>
      <c r="N208" s="135"/>
      <c r="O208" s="135"/>
      <c r="P208" s="62"/>
      <c r="Q208" s="62"/>
      <c r="R208" s="62"/>
      <c r="S208" s="62"/>
      <c r="T208" s="62"/>
      <c r="U208" s="62"/>
    </row>
    <row r="209" spans="1:21" s="198" customFormat="1" x14ac:dyDescent="0.2">
      <c r="A209" s="75" t="str">
        <f>'Permitted Sources'!A209</f>
        <v>WYDEQ Permitted Sources</v>
      </c>
      <c r="B209" s="75">
        <f>'Permitted Sources'!C209</f>
        <v>56041</v>
      </c>
      <c r="C209" s="75">
        <f>'Permitted Sources'!C209</f>
        <v>56041</v>
      </c>
      <c r="D209" s="75">
        <f>'Permitted Sources'!F209</f>
        <v>20200202</v>
      </c>
      <c r="E209" s="75" t="str">
        <f>'Permitted Sources'!I209</f>
        <v>Compressor Engines</v>
      </c>
      <c r="F209" s="386">
        <f>'Permitted Sources'!O209</f>
        <v>0</v>
      </c>
      <c r="G209" s="386">
        <f>'Permitted Sources'!P209</f>
        <v>0</v>
      </c>
      <c r="H209" s="386">
        <f>'Permitted Sources'!Q209</f>
        <v>0</v>
      </c>
      <c r="I209" s="386">
        <f>'Permitted Sources'!R209</f>
        <v>0</v>
      </c>
      <c r="J209" s="386">
        <f>'Permitted Sources'!S209</f>
        <v>0</v>
      </c>
      <c r="K209" s="63" t="str">
        <f t="shared" si="3"/>
        <v>Compressor Engines</v>
      </c>
      <c r="L209" s="135"/>
      <c r="M209" s="135"/>
      <c r="N209" s="135"/>
      <c r="O209" s="135"/>
      <c r="P209" s="62"/>
      <c r="Q209" s="62"/>
      <c r="R209" s="62"/>
      <c r="S209" s="62"/>
      <c r="T209" s="62"/>
      <c r="U209" s="62"/>
    </row>
    <row r="210" spans="1:21" s="198" customFormat="1" x14ac:dyDescent="0.2">
      <c r="A210" s="75" t="str">
        <f>'Permitted Sources'!A210</f>
        <v>WYDEQ Permitted Sources</v>
      </c>
      <c r="B210" s="75">
        <f>'Permitted Sources'!C210</f>
        <v>56041</v>
      </c>
      <c r="C210" s="75">
        <f>'Permitted Sources'!C210</f>
        <v>56041</v>
      </c>
      <c r="D210" s="75">
        <f>'Permitted Sources'!F210</f>
        <v>20200253</v>
      </c>
      <c r="E210" s="75" t="str">
        <f>'Permitted Sources'!I210</f>
        <v>Compressor Engines</v>
      </c>
      <c r="F210" s="386">
        <f>'Permitted Sources'!O210</f>
        <v>27.164849207367965</v>
      </c>
      <c r="G210" s="386">
        <f>'Permitted Sources'!P210</f>
        <v>0.20667263868025193</v>
      </c>
      <c r="H210" s="386">
        <f>'Permitted Sources'!Q210</f>
        <v>1.9927848860060708</v>
      </c>
      <c r="I210" s="386">
        <f>'Permitted Sources'!R210</f>
        <v>0</v>
      </c>
      <c r="J210" s="386">
        <f>'Permitted Sources'!S210</f>
        <v>0.14028920846099452</v>
      </c>
      <c r="K210" s="63" t="str">
        <f t="shared" si="3"/>
        <v>Compressor Engines</v>
      </c>
      <c r="L210" s="135"/>
      <c r="M210" s="135"/>
      <c r="N210" s="135"/>
      <c r="O210" s="135"/>
      <c r="P210" s="62"/>
      <c r="Q210" s="62"/>
      <c r="R210" s="62"/>
      <c r="S210" s="62"/>
      <c r="T210" s="62"/>
      <c r="U210" s="62"/>
    </row>
    <row r="211" spans="1:21" s="198" customFormat="1" x14ac:dyDescent="0.2">
      <c r="A211" s="75" t="str">
        <f>'Permitted Sources'!A211</f>
        <v>WYDEQ Permitted Sources</v>
      </c>
      <c r="B211" s="75">
        <f>'Permitted Sources'!C211</f>
        <v>56041</v>
      </c>
      <c r="C211" s="75">
        <f>'Permitted Sources'!C211</f>
        <v>56041</v>
      </c>
      <c r="D211" s="75">
        <f>'Permitted Sources'!F211</f>
        <v>20200253</v>
      </c>
      <c r="E211" s="75" t="str">
        <f>'Permitted Sources'!I211</f>
        <v>Compressor Engines</v>
      </c>
      <c r="F211" s="386">
        <f>'Permitted Sources'!O211</f>
        <v>27.209381747052181</v>
      </c>
      <c r="G211" s="386">
        <f>'Permitted Sources'!P211</f>
        <v>0.20667263868025199</v>
      </c>
      <c r="H211" s="386">
        <f>'Permitted Sources'!Q211</f>
        <v>2.092424130306374</v>
      </c>
      <c r="I211" s="386">
        <f>'Permitted Sources'!R211</f>
        <v>0</v>
      </c>
      <c r="J211" s="386">
        <f>'Permitted Sources'!S211</f>
        <v>0.14028920846099455</v>
      </c>
      <c r="K211" s="63" t="str">
        <f t="shared" si="3"/>
        <v>Compressor Engines</v>
      </c>
      <c r="L211" s="135"/>
      <c r="M211" s="135"/>
      <c r="N211" s="135"/>
      <c r="O211" s="135"/>
      <c r="P211" s="62"/>
      <c r="Q211" s="62"/>
      <c r="R211" s="62"/>
      <c r="S211" s="62"/>
      <c r="T211" s="62"/>
      <c r="U211" s="62"/>
    </row>
    <row r="212" spans="1:21" s="198" customFormat="1" x14ac:dyDescent="0.2">
      <c r="A212" s="75" t="str">
        <f>'Permitted Sources'!A212</f>
        <v>WYDEQ Permitted Sources</v>
      </c>
      <c r="B212" s="75">
        <f>'Permitted Sources'!C212</f>
        <v>56041</v>
      </c>
      <c r="C212" s="75">
        <f>'Permitted Sources'!C212</f>
        <v>56041</v>
      </c>
      <c r="D212" s="75">
        <f>'Permitted Sources'!F212</f>
        <v>20200253</v>
      </c>
      <c r="E212" s="75" t="str">
        <f>'Permitted Sources'!I212</f>
        <v>Compressor Engines</v>
      </c>
      <c r="F212" s="386">
        <f>'Permitted Sources'!O212</f>
        <v>27.164849207367965</v>
      </c>
      <c r="G212" s="386">
        <f>'Permitted Sources'!P212</f>
        <v>0.20667263868025193</v>
      </c>
      <c r="H212" s="386">
        <f>'Permitted Sources'!Q212</f>
        <v>1.9927848860060708</v>
      </c>
      <c r="I212" s="386">
        <f>'Permitted Sources'!R212</f>
        <v>0</v>
      </c>
      <c r="J212" s="386">
        <f>'Permitted Sources'!S212</f>
        <v>0.14028920846099452</v>
      </c>
      <c r="K212" s="63" t="str">
        <f t="shared" si="3"/>
        <v>Compressor Engines</v>
      </c>
      <c r="L212" s="135"/>
      <c r="M212" s="135"/>
      <c r="N212" s="135"/>
      <c r="O212" s="135"/>
      <c r="P212" s="62"/>
      <c r="Q212" s="62"/>
      <c r="R212" s="62"/>
      <c r="S212" s="62"/>
      <c r="T212" s="62"/>
      <c r="U212" s="62"/>
    </row>
    <row r="213" spans="1:21" s="198" customFormat="1" x14ac:dyDescent="0.2">
      <c r="A213" s="75" t="str">
        <f>'Permitted Sources'!A213</f>
        <v>WYDEQ Permitted Sources</v>
      </c>
      <c r="B213" s="75">
        <f>'Permitted Sources'!C213</f>
        <v>56041</v>
      </c>
      <c r="C213" s="75">
        <f>'Permitted Sources'!C213</f>
        <v>56041</v>
      </c>
      <c r="D213" s="75">
        <f>'Permitted Sources'!F213</f>
        <v>20200253</v>
      </c>
      <c r="E213" s="75" t="str">
        <f>'Permitted Sources'!I213</f>
        <v>Compressor Engines</v>
      </c>
      <c r="F213" s="386">
        <f>'Permitted Sources'!O213</f>
        <v>27.209381747052181</v>
      </c>
      <c r="G213" s="386">
        <f>'Permitted Sources'!P213</f>
        <v>0.20667263868025199</v>
      </c>
      <c r="H213" s="386">
        <f>'Permitted Sources'!Q213</f>
        <v>2.092424130306374</v>
      </c>
      <c r="I213" s="386">
        <f>'Permitted Sources'!R213</f>
        <v>0</v>
      </c>
      <c r="J213" s="386">
        <f>'Permitted Sources'!S213</f>
        <v>0.14028920846099455</v>
      </c>
      <c r="K213" s="63" t="str">
        <f t="shared" si="3"/>
        <v>Compressor Engines</v>
      </c>
      <c r="L213" s="135"/>
      <c r="M213" s="135"/>
      <c r="N213" s="135"/>
      <c r="O213" s="135"/>
      <c r="P213" s="62"/>
      <c r="Q213" s="62"/>
      <c r="R213" s="62"/>
      <c r="S213" s="62"/>
      <c r="T213" s="62"/>
      <c r="U213" s="62"/>
    </row>
    <row r="214" spans="1:21" s="198" customFormat="1" x14ac:dyDescent="0.2">
      <c r="A214" s="75" t="str">
        <f>'Permitted Sources'!A214</f>
        <v>WYDEQ Permitted Sources</v>
      </c>
      <c r="B214" s="75">
        <f>'Permitted Sources'!C214</f>
        <v>56041</v>
      </c>
      <c r="C214" s="75">
        <f>'Permitted Sources'!C214</f>
        <v>56041</v>
      </c>
      <c r="D214" s="75">
        <f>'Permitted Sources'!F214</f>
        <v>20200253</v>
      </c>
      <c r="E214" s="75" t="str">
        <f>'Permitted Sources'!I214</f>
        <v>Compressor Engines</v>
      </c>
      <c r="F214" s="386">
        <f>'Permitted Sources'!O214</f>
        <v>1.3359761905262932</v>
      </c>
      <c r="G214" s="386">
        <f>'Permitted Sources'!P214</f>
        <v>1.3557725097424528E-2</v>
      </c>
      <c r="H214" s="386">
        <f>'Permitted Sources'!Q214</f>
        <v>2.4909811075075883</v>
      </c>
      <c r="I214" s="386">
        <f>'Permitted Sources'!R214</f>
        <v>0</v>
      </c>
      <c r="J214" s="386">
        <f>'Permitted Sources'!S214</f>
        <v>9.2029720750412391E-3</v>
      </c>
      <c r="K214" s="63" t="str">
        <f t="shared" si="3"/>
        <v>Compressor Engines</v>
      </c>
      <c r="L214" s="135"/>
      <c r="M214" s="135"/>
      <c r="N214" s="135"/>
      <c r="O214" s="135"/>
      <c r="P214" s="62"/>
      <c r="Q214" s="62"/>
      <c r="R214" s="62"/>
      <c r="S214" s="62"/>
      <c r="T214" s="62"/>
      <c r="U214" s="62"/>
    </row>
    <row r="215" spans="1:21" s="198" customFormat="1" x14ac:dyDescent="0.2">
      <c r="A215" s="75" t="str">
        <f>'Permitted Sources'!A215</f>
        <v>WYDEQ Permitted Sources</v>
      </c>
      <c r="B215" s="75">
        <f>'Permitted Sources'!C215</f>
        <v>56041</v>
      </c>
      <c r="C215" s="75">
        <f>'Permitted Sources'!C215</f>
        <v>56041</v>
      </c>
      <c r="D215" s="75">
        <f>'Permitted Sources'!F215</f>
        <v>20200254</v>
      </c>
      <c r="E215" s="75" t="str">
        <f>'Permitted Sources'!I215</f>
        <v>Compressor Engines</v>
      </c>
      <c r="F215" s="386">
        <f>'Permitted Sources'!O215</f>
        <v>6.1900230161051599</v>
      </c>
      <c r="G215" s="386">
        <f>'Permitted Sources'!P215</f>
        <v>1.9246249833423685</v>
      </c>
      <c r="H215" s="386">
        <f>'Permitted Sources'!Q215</f>
        <v>2.0426045081562223</v>
      </c>
      <c r="I215" s="386">
        <f>'Permitted Sources'!R215</f>
        <v>0</v>
      </c>
      <c r="J215" s="386">
        <f>'Permitted Sources'!S215</f>
        <v>0.16862073047529039</v>
      </c>
      <c r="K215" s="63" t="str">
        <f t="shared" si="3"/>
        <v>Compressor Engines</v>
      </c>
      <c r="L215" s="135"/>
      <c r="M215" s="135"/>
      <c r="N215" s="135"/>
      <c r="O215" s="135"/>
      <c r="P215" s="62"/>
      <c r="Q215" s="62"/>
      <c r="R215" s="62"/>
      <c r="S215" s="62"/>
      <c r="T215" s="62"/>
      <c r="U215" s="62"/>
    </row>
    <row r="216" spans="1:21" s="198" customFormat="1" x14ac:dyDescent="0.2">
      <c r="A216" s="75" t="str">
        <f>'Permitted Sources'!A216</f>
        <v>WYDEQ Permitted Sources</v>
      </c>
      <c r="B216" s="75">
        <f>'Permitted Sources'!C216</f>
        <v>56037</v>
      </c>
      <c r="C216" s="75">
        <f>'Permitted Sources'!C216</f>
        <v>56037</v>
      </c>
      <c r="D216" s="75">
        <f>'Permitted Sources'!F216</f>
        <v>20200202</v>
      </c>
      <c r="E216" s="75" t="str">
        <f>'Permitted Sources'!I216</f>
        <v>Compressor Engines</v>
      </c>
      <c r="F216" s="386">
        <f>'Permitted Sources'!O216</f>
        <v>0</v>
      </c>
      <c r="G216" s="386">
        <f>'Permitted Sources'!P216</f>
        <v>16.75260280916202</v>
      </c>
      <c r="H216" s="386">
        <f>'Permitted Sources'!Q216</f>
        <v>0</v>
      </c>
      <c r="I216" s="386">
        <f>'Permitted Sources'!R216</f>
        <v>0</v>
      </c>
      <c r="J216" s="386">
        <f>'Permitted Sources'!S216</f>
        <v>0</v>
      </c>
      <c r="K216" s="63" t="str">
        <f t="shared" si="3"/>
        <v>Compressor Engines</v>
      </c>
      <c r="L216" s="135"/>
      <c r="M216" s="135"/>
      <c r="N216" s="135"/>
      <c r="O216" s="135"/>
      <c r="P216" s="62"/>
      <c r="Q216" s="62"/>
      <c r="R216" s="62"/>
      <c r="S216" s="62"/>
      <c r="T216" s="62"/>
      <c r="U216" s="62"/>
    </row>
    <row r="217" spans="1:21" s="198" customFormat="1" x14ac:dyDescent="0.2">
      <c r="A217" s="75" t="str">
        <f>'Permitted Sources'!A217</f>
        <v>WYDEQ Permitted Sources</v>
      </c>
      <c r="B217" s="75">
        <f>'Permitted Sources'!C217</f>
        <v>56023</v>
      </c>
      <c r="C217" s="75">
        <f>'Permitted Sources'!C217</f>
        <v>56023</v>
      </c>
      <c r="D217" s="75">
        <f>'Permitted Sources'!F217</f>
        <v>20200253</v>
      </c>
      <c r="E217" s="75" t="str">
        <f>'Permitted Sources'!I217</f>
        <v>Compressor Engines</v>
      </c>
      <c r="F217" s="386">
        <f>'Permitted Sources'!O217</f>
        <v>89.573651435644749</v>
      </c>
      <c r="G217" s="386">
        <f>'Permitted Sources'!P217</f>
        <v>18.175539745363565</v>
      </c>
      <c r="H217" s="386">
        <f>'Permitted Sources'!Q217</f>
        <v>100.13513292129156</v>
      </c>
      <c r="I217" s="386">
        <f>'Permitted Sources'!R217</f>
        <v>0</v>
      </c>
      <c r="J217" s="386">
        <f>'Permitted Sources'!S217</f>
        <v>7.5756172568937019E-2</v>
      </c>
      <c r="K217" s="63" t="str">
        <f t="shared" si="3"/>
        <v>Compressor Engines</v>
      </c>
      <c r="L217" s="135"/>
      <c r="M217" s="135"/>
      <c r="N217" s="135"/>
      <c r="O217" s="135"/>
      <c r="P217" s="62"/>
      <c r="Q217" s="62"/>
      <c r="R217" s="62"/>
      <c r="S217" s="62"/>
      <c r="T217" s="62"/>
      <c r="U217" s="62"/>
    </row>
    <row r="218" spans="1:21" s="198" customFormat="1" x14ac:dyDescent="0.2">
      <c r="A218" s="75" t="str">
        <f>'Permitted Sources'!A218</f>
        <v>WYDEQ Permitted Sources</v>
      </c>
      <c r="B218" s="75">
        <f>'Permitted Sources'!C218</f>
        <v>56023</v>
      </c>
      <c r="C218" s="75">
        <f>'Permitted Sources'!C218</f>
        <v>56023</v>
      </c>
      <c r="D218" s="75">
        <f>'Permitted Sources'!F218</f>
        <v>20200253</v>
      </c>
      <c r="E218" s="75" t="str">
        <f>'Permitted Sources'!I218</f>
        <v>Compressor Engines</v>
      </c>
      <c r="F218" s="386">
        <f>'Permitted Sources'!O218</f>
        <v>89.573651435644749</v>
      </c>
      <c r="G218" s="386">
        <f>'Permitted Sources'!P218</f>
        <v>18.175539745363565</v>
      </c>
      <c r="H218" s="386">
        <f>'Permitted Sources'!Q218</f>
        <v>100.13513292129156</v>
      </c>
      <c r="I218" s="386">
        <f>'Permitted Sources'!R218</f>
        <v>0</v>
      </c>
      <c r="J218" s="386">
        <f>'Permitted Sources'!S218</f>
        <v>7.5756172568937019E-2</v>
      </c>
      <c r="K218" s="63" t="str">
        <f t="shared" si="3"/>
        <v>Compressor Engines</v>
      </c>
      <c r="L218" s="135"/>
      <c r="M218" s="135"/>
      <c r="N218" s="135"/>
      <c r="O218" s="135"/>
      <c r="P218" s="62"/>
      <c r="Q218" s="62"/>
      <c r="R218" s="62"/>
      <c r="S218" s="62"/>
      <c r="T218" s="62"/>
      <c r="U218" s="62"/>
    </row>
    <row r="219" spans="1:21" s="198" customFormat="1" x14ac:dyDescent="0.2">
      <c r="A219" s="75" t="str">
        <f>'Permitted Sources'!A219</f>
        <v>WYDEQ Permitted Sources</v>
      </c>
      <c r="B219" s="75">
        <f>'Permitted Sources'!C219</f>
        <v>56023</v>
      </c>
      <c r="C219" s="75">
        <f>'Permitted Sources'!C219</f>
        <v>56023</v>
      </c>
      <c r="D219" s="75">
        <f>'Permitted Sources'!F219</f>
        <v>20200253</v>
      </c>
      <c r="E219" s="75" t="str">
        <f>'Permitted Sources'!I219</f>
        <v>Compressor Engines</v>
      </c>
      <c r="F219" s="386">
        <f>'Permitted Sources'!O219</f>
        <v>235.37133706597828</v>
      </c>
      <c r="G219" s="386">
        <f>'Permitted Sources'!P219</f>
        <v>47.79493784891902</v>
      </c>
      <c r="H219" s="386">
        <f>'Permitted Sources'!Q219</f>
        <v>263.68918335940106</v>
      </c>
      <c r="I219" s="386">
        <f>'Permitted Sources'!R219</f>
        <v>0</v>
      </c>
      <c r="J219" s="386">
        <f>'Permitted Sources'!S219</f>
        <v>0.19921067601461229</v>
      </c>
      <c r="K219" s="63" t="str">
        <f t="shared" si="3"/>
        <v>Compressor Engines</v>
      </c>
      <c r="L219" s="135"/>
      <c r="M219" s="135"/>
      <c r="N219" s="135"/>
      <c r="O219" s="135"/>
      <c r="P219" s="62"/>
      <c r="Q219" s="62"/>
      <c r="R219" s="62"/>
      <c r="S219" s="62"/>
      <c r="T219" s="62"/>
      <c r="U219" s="62"/>
    </row>
    <row r="220" spans="1:21" s="198" customFormat="1" x14ac:dyDescent="0.2">
      <c r="A220" s="75" t="str">
        <f>'Permitted Sources'!A220</f>
        <v>WYDEQ Permitted Sources</v>
      </c>
      <c r="B220" s="75">
        <f>'Permitted Sources'!C220</f>
        <v>56037</v>
      </c>
      <c r="C220" s="75">
        <f>'Permitted Sources'!C220</f>
        <v>56037</v>
      </c>
      <c r="D220" s="75">
        <f>'Permitted Sources'!F220</f>
        <v>20100102</v>
      </c>
      <c r="E220" s="75" t="str">
        <f>'Permitted Sources'!I220</f>
        <v>Compressor Engines</v>
      </c>
      <c r="F220" s="386">
        <f>'Permitted Sources'!O220</f>
        <v>0</v>
      </c>
      <c r="G220" s="386">
        <f>'Permitted Sources'!P220</f>
        <v>0</v>
      </c>
      <c r="H220" s="386">
        <f>'Permitted Sources'!Q220</f>
        <v>0</v>
      </c>
      <c r="I220" s="386">
        <f>'Permitted Sources'!R220</f>
        <v>0</v>
      </c>
      <c r="J220" s="386">
        <f>'Permitted Sources'!S220</f>
        <v>0</v>
      </c>
      <c r="K220" s="63" t="str">
        <f t="shared" si="3"/>
        <v>Compressor Engines</v>
      </c>
      <c r="L220" s="135"/>
      <c r="M220" s="135"/>
      <c r="N220" s="135"/>
      <c r="O220" s="135"/>
      <c r="P220" s="62"/>
      <c r="Q220" s="62"/>
      <c r="R220" s="62"/>
      <c r="S220" s="62"/>
      <c r="T220" s="62"/>
      <c r="U220" s="62"/>
    </row>
    <row r="221" spans="1:21" s="198" customFormat="1" x14ac:dyDescent="0.2">
      <c r="A221" s="75" t="str">
        <f>'Permitted Sources'!A221</f>
        <v>WYDEQ Permitted Sources</v>
      </c>
      <c r="B221" s="75">
        <f>'Permitted Sources'!C221</f>
        <v>56037</v>
      </c>
      <c r="C221" s="75">
        <f>'Permitted Sources'!C221</f>
        <v>56037</v>
      </c>
      <c r="D221" s="75">
        <f>'Permitted Sources'!F221</f>
        <v>20200202</v>
      </c>
      <c r="E221" s="75" t="str">
        <f>'Permitted Sources'!I221</f>
        <v>Compressor Engines</v>
      </c>
      <c r="F221" s="386">
        <f>'Permitted Sources'!O221</f>
        <v>0</v>
      </c>
      <c r="G221" s="386">
        <f>'Permitted Sources'!P221</f>
        <v>0</v>
      </c>
      <c r="H221" s="386">
        <f>'Permitted Sources'!Q221</f>
        <v>0</v>
      </c>
      <c r="I221" s="386">
        <f>'Permitted Sources'!R221</f>
        <v>0</v>
      </c>
      <c r="J221" s="386">
        <f>'Permitted Sources'!S221</f>
        <v>0</v>
      </c>
      <c r="K221" s="63" t="str">
        <f t="shared" si="3"/>
        <v>Compressor Engines</v>
      </c>
      <c r="L221" s="135"/>
      <c r="M221" s="135"/>
      <c r="N221" s="135"/>
      <c r="O221" s="135"/>
      <c r="P221" s="62"/>
      <c r="Q221" s="62"/>
      <c r="R221" s="62"/>
      <c r="S221" s="62"/>
      <c r="T221" s="62"/>
      <c r="U221" s="62"/>
    </row>
    <row r="222" spans="1:21" s="198" customFormat="1" x14ac:dyDescent="0.2">
      <c r="A222" s="75" t="str">
        <f>'Permitted Sources'!A222</f>
        <v>WYDEQ Permitted Sources</v>
      </c>
      <c r="B222" s="75">
        <f>'Permitted Sources'!C222</f>
        <v>56037</v>
      </c>
      <c r="C222" s="75">
        <f>'Permitted Sources'!C222</f>
        <v>56037</v>
      </c>
      <c r="D222" s="75">
        <f>'Permitted Sources'!F222</f>
        <v>20200202</v>
      </c>
      <c r="E222" s="75" t="str">
        <f>'Permitted Sources'!I222</f>
        <v>Compressor Engines</v>
      </c>
      <c r="F222" s="386">
        <f>'Permitted Sources'!O222</f>
        <v>0</v>
      </c>
      <c r="G222" s="386">
        <f>'Permitted Sources'!P222</f>
        <v>0</v>
      </c>
      <c r="H222" s="386">
        <f>'Permitted Sources'!Q222</f>
        <v>0</v>
      </c>
      <c r="I222" s="386">
        <f>'Permitted Sources'!R222</f>
        <v>0</v>
      </c>
      <c r="J222" s="386">
        <f>'Permitted Sources'!S222</f>
        <v>0</v>
      </c>
      <c r="K222" s="63" t="str">
        <f t="shared" si="3"/>
        <v>Compressor Engines</v>
      </c>
      <c r="L222" s="135"/>
      <c r="M222" s="135"/>
      <c r="N222" s="135"/>
      <c r="O222" s="135"/>
      <c r="P222" s="62"/>
      <c r="Q222" s="62"/>
      <c r="R222" s="62"/>
      <c r="S222" s="62"/>
      <c r="T222" s="62"/>
      <c r="U222" s="62"/>
    </row>
    <row r="223" spans="1:21" s="198" customFormat="1" x14ac:dyDescent="0.2">
      <c r="A223" s="75" t="str">
        <f>'Permitted Sources'!A223</f>
        <v>WYDEQ Permitted Sources</v>
      </c>
      <c r="B223" s="75">
        <f>'Permitted Sources'!C223</f>
        <v>56037</v>
      </c>
      <c r="C223" s="75">
        <f>'Permitted Sources'!C223</f>
        <v>56037</v>
      </c>
      <c r="D223" s="75">
        <f>'Permitted Sources'!F223</f>
        <v>20200253</v>
      </c>
      <c r="E223" s="75" t="str">
        <f>'Permitted Sources'!I223</f>
        <v>Compressor Engines</v>
      </c>
      <c r="F223" s="386">
        <f>'Permitted Sources'!O223</f>
        <v>5.7892301589472721</v>
      </c>
      <c r="G223" s="386">
        <f>'Permitted Sources'!P223</f>
        <v>7.1922078260727704E-2</v>
      </c>
      <c r="H223" s="386">
        <f>'Permitted Sources'!Q223</f>
        <v>7.9711395440242834</v>
      </c>
      <c r="I223" s="386">
        <f>'Permitted Sources'!R223</f>
        <v>0</v>
      </c>
      <c r="J223" s="386">
        <f>'Permitted Sources'!S223</f>
        <v>4.8820644544426105E-2</v>
      </c>
      <c r="K223" s="63" t="str">
        <f t="shared" si="3"/>
        <v>Compressor Engines</v>
      </c>
      <c r="L223" s="135"/>
      <c r="M223" s="135"/>
      <c r="N223" s="135"/>
      <c r="O223" s="135"/>
      <c r="P223" s="62"/>
      <c r="Q223" s="62"/>
      <c r="R223" s="62"/>
      <c r="S223" s="62"/>
      <c r="T223" s="62"/>
      <c r="U223" s="62"/>
    </row>
    <row r="224" spans="1:21" s="198" customFormat="1" x14ac:dyDescent="0.2">
      <c r="A224" s="75" t="str">
        <f>'Permitted Sources'!A224</f>
        <v>WYDEQ Permitted Sources</v>
      </c>
      <c r="B224" s="75">
        <f>'Permitted Sources'!C224</f>
        <v>56037</v>
      </c>
      <c r="C224" s="75">
        <f>'Permitted Sources'!C224</f>
        <v>56037</v>
      </c>
      <c r="D224" s="75">
        <f>'Permitted Sources'!F224</f>
        <v>20200253</v>
      </c>
      <c r="E224" s="75" t="str">
        <f>'Permitted Sources'!I224</f>
        <v>Compressor Engines</v>
      </c>
      <c r="F224" s="386">
        <f>'Permitted Sources'!O224</f>
        <v>17.278625397473402</v>
      </c>
      <c r="G224" s="386">
        <f>'Permitted Sources'!P224</f>
        <v>0.13227048875536129</v>
      </c>
      <c r="H224" s="386">
        <f>'Permitted Sources'!Q224</f>
        <v>2.4411614853574366</v>
      </c>
      <c r="I224" s="386">
        <f>'Permitted Sources'!R224</f>
        <v>0</v>
      </c>
      <c r="J224" s="386">
        <f>'Permitted Sources'!S224</f>
        <v>8.9785093415036515E-2</v>
      </c>
      <c r="K224" s="63" t="str">
        <f t="shared" si="3"/>
        <v>Compressor Engines</v>
      </c>
      <c r="L224" s="135"/>
      <c r="M224" s="135"/>
      <c r="N224" s="135"/>
      <c r="O224" s="135"/>
      <c r="P224" s="62"/>
      <c r="Q224" s="62"/>
      <c r="R224" s="62"/>
      <c r="S224" s="62"/>
      <c r="T224" s="62"/>
      <c r="U224" s="62"/>
    </row>
    <row r="225" spans="1:21" s="198" customFormat="1" x14ac:dyDescent="0.2">
      <c r="A225" s="75" t="str">
        <f>'Permitted Sources'!A225</f>
        <v>WYDEQ Permitted Sources</v>
      </c>
      <c r="B225" s="75">
        <f>'Permitted Sources'!C225</f>
        <v>56037</v>
      </c>
      <c r="C225" s="75">
        <f>'Permitted Sources'!C225</f>
        <v>56037</v>
      </c>
      <c r="D225" s="75">
        <f>'Permitted Sources'!F225</f>
        <v>20200254</v>
      </c>
      <c r="E225" s="75" t="str">
        <f>'Permitted Sources'!I225</f>
        <v>Compressor Engines</v>
      </c>
      <c r="F225" s="386">
        <f>'Permitted Sources'!O225</f>
        <v>197.94713889631251</v>
      </c>
      <c r="G225" s="386">
        <f>'Permitted Sources'!P225</f>
        <v>73.821232237789488</v>
      </c>
      <c r="H225" s="386">
        <f>'Permitted Sources'!Q225</f>
        <v>116.82701394210591</v>
      </c>
      <c r="I225" s="386">
        <f>'Permitted Sources'!R225</f>
        <v>0</v>
      </c>
      <c r="J225" s="386">
        <f>'Permitted Sources'!S225</f>
        <v>6.4676444565864806</v>
      </c>
      <c r="K225" s="63" t="str">
        <f t="shared" si="3"/>
        <v>Compressor Engines</v>
      </c>
      <c r="L225" s="135"/>
      <c r="M225" s="135"/>
      <c r="N225" s="135"/>
      <c r="O225" s="135"/>
      <c r="P225" s="62"/>
      <c r="Q225" s="62"/>
      <c r="R225" s="62"/>
      <c r="S225" s="62"/>
      <c r="T225" s="62"/>
      <c r="U225" s="62"/>
    </row>
    <row r="226" spans="1:21" s="198" customFormat="1" x14ac:dyDescent="0.2">
      <c r="A226" s="75" t="str">
        <f>'Permitted Sources'!A226</f>
        <v>WYDEQ Permitted Sources</v>
      </c>
      <c r="B226" s="75">
        <f>'Permitted Sources'!C226</f>
        <v>56037</v>
      </c>
      <c r="C226" s="75">
        <f>'Permitted Sources'!C226</f>
        <v>56037</v>
      </c>
      <c r="D226" s="75">
        <f>'Permitted Sources'!F226</f>
        <v>20200202</v>
      </c>
      <c r="E226" s="75" t="str">
        <f>'Permitted Sources'!I226</f>
        <v>Compressor Engines</v>
      </c>
      <c r="F226" s="386">
        <f>'Permitted Sources'!O226</f>
        <v>0</v>
      </c>
      <c r="G226" s="386">
        <f>'Permitted Sources'!P226</f>
        <v>0</v>
      </c>
      <c r="H226" s="386">
        <f>'Permitted Sources'!Q226</f>
        <v>19.230374149958582</v>
      </c>
      <c r="I226" s="386">
        <f>'Permitted Sources'!R226</f>
        <v>0</v>
      </c>
      <c r="J226" s="386">
        <f>'Permitted Sources'!S226</f>
        <v>0</v>
      </c>
      <c r="K226" s="63" t="str">
        <f t="shared" si="3"/>
        <v>Compressor Engines</v>
      </c>
      <c r="L226" s="135"/>
      <c r="M226" s="135"/>
      <c r="N226" s="135"/>
      <c r="O226" s="135"/>
      <c r="P226" s="62"/>
      <c r="Q226" s="62"/>
      <c r="R226" s="62"/>
      <c r="S226" s="62"/>
      <c r="T226" s="62"/>
      <c r="U226" s="62"/>
    </row>
    <row r="227" spans="1:21" s="198" customFormat="1" x14ac:dyDescent="0.2">
      <c r="A227" s="75" t="str">
        <f>'Permitted Sources'!A227</f>
        <v>WYDEQ Permitted Sources</v>
      </c>
      <c r="B227" s="75">
        <f>'Permitted Sources'!C227</f>
        <v>56037</v>
      </c>
      <c r="C227" s="75">
        <f>'Permitted Sources'!C227</f>
        <v>56037</v>
      </c>
      <c r="D227" s="75">
        <f>'Permitted Sources'!F227</f>
        <v>20200202</v>
      </c>
      <c r="E227" s="75" t="str">
        <f>'Permitted Sources'!I227</f>
        <v>Compressor Engines</v>
      </c>
      <c r="F227" s="386">
        <f>'Permitted Sources'!O227</f>
        <v>0</v>
      </c>
      <c r="G227" s="386">
        <f>'Permitted Sources'!P227</f>
        <v>0</v>
      </c>
      <c r="H227" s="386">
        <f>'Permitted Sources'!Q227</f>
        <v>19.230374149958582</v>
      </c>
      <c r="I227" s="386">
        <f>'Permitted Sources'!R227</f>
        <v>0</v>
      </c>
      <c r="J227" s="386">
        <f>'Permitted Sources'!S227</f>
        <v>0</v>
      </c>
      <c r="K227" s="63" t="str">
        <f t="shared" si="3"/>
        <v>Compressor Engines</v>
      </c>
      <c r="L227" s="135"/>
      <c r="M227" s="135"/>
      <c r="N227" s="135"/>
      <c r="O227" s="135"/>
      <c r="P227" s="62"/>
      <c r="Q227" s="62"/>
      <c r="R227" s="62"/>
      <c r="S227" s="62"/>
      <c r="T227" s="62"/>
      <c r="U227" s="62"/>
    </row>
    <row r="228" spans="1:21" s="198" customFormat="1" x14ac:dyDescent="0.2">
      <c r="A228" s="75" t="str">
        <f>'Permitted Sources'!A228</f>
        <v>WYDEQ Permitted Sources</v>
      </c>
      <c r="B228" s="75">
        <f>'Permitted Sources'!C228</f>
        <v>56037</v>
      </c>
      <c r="C228" s="75">
        <f>'Permitted Sources'!C228</f>
        <v>56037</v>
      </c>
      <c r="D228" s="75">
        <f>'Permitted Sources'!F228</f>
        <v>20200202</v>
      </c>
      <c r="E228" s="75" t="str">
        <f>'Permitted Sources'!I228</f>
        <v>Compressor Engines</v>
      </c>
      <c r="F228" s="386">
        <f>'Permitted Sources'!O228</f>
        <v>0</v>
      </c>
      <c r="G228" s="386">
        <f>'Permitted Sources'!P228</f>
        <v>0</v>
      </c>
      <c r="H228" s="386">
        <f>'Permitted Sources'!Q228</f>
        <v>28.99502009138833</v>
      </c>
      <c r="I228" s="386">
        <f>'Permitted Sources'!R228</f>
        <v>0</v>
      </c>
      <c r="J228" s="386">
        <f>'Permitted Sources'!S228</f>
        <v>0</v>
      </c>
      <c r="K228" s="63" t="str">
        <f t="shared" si="3"/>
        <v>Compressor Engines</v>
      </c>
      <c r="L228" s="135"/>
      <c r="M228" s="135"/>
      <c r="N228" s="135"/>
      <c r="O228" s="135"/>
      <c r="P228" s="62"/>
      <c r="Q228" s="62"/>
      <c r="R228" s="62"/>
      <c r="S228" s="62"/>
      <c r="T228" s="62"/>
      <c r="U228" s="62"/>
    </row>
    <row r="229" spans="1:21" s="198" customFormat="1" x14ac:dyDescent="0.2">
      <c r="A229" s="75" t="str">
        <f>'Permitted Sources'!A229</f>
        <v>WYDEQ Permitted Sources</v>
      </c>
      <c r="B229" s="75">
        <f>'Permitted Sources'!C229</f>
        <v>56037</v>
      </c>
      <c r="C229" s="75">
        <f>'Permitted Sources'!C229</f>
        <v>56037</v>
      </c>
      <c r="D229" s="75">
        <f>'Permitted Sources'!F229</f>
        <v>20200202</v>
      </c>
      <c r="E229" s="75" t="str">
        <f>'Permitted Sources'!I229</f>
        <v>Compressor Engines</v>
      </c>
      <c r="F229" s="386">
        <f>'Permitted Sources'!O229</f>
        <v>0</v>
      </c>
      <c r="G229" s="386">
        <f>'Permitted Sources'!P229</f>
        <v>0</v>
      </c>
      <c r="H229" s="386">
        <f>'Permitted Sources'!Q229</f>
        <v>0</v>
      </c>
      <c r="I229" s="386">
        <f>'Permitted Sources'!R229</f>
        <v>0</v>
      </c>
      <c r="J229" s="386">
        <f>'Permitted Sources'!S229</f>
        <v>0</v>
      </c>
      <c r="K229" s="63" t="str">
        <f t="shared" si="3"/>
        <v>Compressor Engines</v>
      </c>
      <c r="L229" s="135"/>
      <c r="M229" s="135"/>
      <c r="N229" s="135"/>
      <c r="O229" s="135"/>
      <c r="P229" s="62"/>
      <c r="Q229" s="62"/>
      <c r="R229" s="62"/>
      <c r="S229" s="62"/>
      <c r="T229" s="62"/>
      <c r="U229" s="62"/>
    </row>
    <row r="230" spans="1:21" s="198" customFormat="1" x14ac:dyDescent="0.2">
      <c r="A230" s="75" t="str">
        <f>'Permitted Sources'!A230</f>
        <v>WYDEQ Permitted Sources</v>
      </c>
      <c r="B230" s="75">
        <f>'Permitted Sources'!C230</f>
        <v>56037</v>
      </c>
      <c r="C230" s="75">
        <f>'Permitted Sources'!C230</f>
        <v>56037</v>
      </c>
      <c r="D230" s="75">
        <f>'Permitted Sources'!F230</f>
        <v>20200253</v>
      </c>
      <c r="E230" s="75" t="str">
        <f>'Permitted Sources'!I230</f>
        <v>Compressor Engines</v>
      </c>
      <c r="F230" s="386">
        <f>'Permitted Sources'!O230</f>
        <v>11.355797619473496</v>
      </c>
      <c r="G230" s="386">
        <f>'Permitted Sources'!P230</f>
        <v>8.6802508245705845E-2</v>
      </c>
      <c r="H230" s="386">
        <f>'Permitted Sources'!Q230</f>
        <v>1.8433260195556151</v>
      </c>
      <c r="I230" s="386">
        <f>'Permitted Sources'!R230</f>
        <v>0</v>
      </c>
      <c r="J230" s="386">
        <f>'Permitted Sources'!S230</f>
        <v>5.8921467553617712E-2</v>
      </c>
      <c r="K230" s="63" t="str">
        <f t="shared" si="3"/>
        <v>Compressor Engines</v>
      </c>
      <c r="L230" s="135"/>
      <c r="M230" s="135"/>
      <c r="N230" s="135"/>
      <c r="O230" s="135"/>
      <c r="P230" s="62"/>
      <c r="Q230" s="62"/>
      <c r="R230" s="62"/>
      <c r="S230" s="62"/>
      <c r="T230" s="62"/>
      <c r="U230" s="62"/>
    </row>
    <row r="231" spans="1:21" s="198" customFormat="1" x14ac:dyDescent="0.2">
      <c r="A231" s="75" t="str">
        <f>'Permitted Sources'!A231</f>
        <v>WYDEQ Permitted Sources</v>
      </c>
      <c r="B231" s="75">
        <f>'Permitted Sources'!C231</f>
        <v>56037</v>
      </c>
      <c r="C231" s="75">
        <f>'Permitted Sources'!C231</f>
        <v>56037</v>
      </c>
      <c r="D231" s="75">
        <f>'Permitted Sources'!F231</f>
        <v>20200202</v>
      </c>
      <c r="E231" s="75" t="str">
        <f>'Permitted Sources'!I231</f>
        <v>Compressor Engines</v>
      </c>
      <c r="F231" s="386">
        <f>'Permitted Sources'!O231</f>
        <v>0</v>
      </c>
      <c r="G231" s="386">
        <f>'Permitted Sources'!P231</f>
        <v>0</v>
      </c>
      <c r="H231" s="386">
        <f>'Permitted Sources'!Q231</f>
        <v>0</v>
      </c>
      <c r="I231" s="386">
        <f>'Permitted Sources'!R231</f>
        <v>0</v>
      </c>
      <c r="J231" s="386">
        <f>'Permitted Sources'!S231</f>
        <v>0</v>
      </c>
      <c r="K231" s="63" t="str">
        <f t="shared" si="3"/>
        <v>Compressor Engines</v>
      </c>
      <c r="L231" s="135"/>
      <c r="M231" s="135"/>
      <c r="N231" s="135"/>
      <c r="O231" s="135"/>
      <c r="P231" s="62"/>
      <c r="Q231" s="62"/>
      <c r="R231" s="62"/>
      <c r="S231" s="62"/>
      <c r="T231" s="62"/>
      <c r="U231" s="62"/>
    </row>
    <row r="232" spans="1:21" s="198" customFormat="1" x14ac:dyDescent="0.2">
      <c r="A232" s="75" t="str">
        <f>'Permitted Sources'!A232</f>
        <v>WYDEQ Permitted Sources</v>
      </c>
      <c r="B232" s="75">
        <f>'Permitted Sources'!C232</f>
        <v>56037</v>
      </c>
      <c r="C232" s="75">
        <f>'Permitted Sources'!C232</f>
        <v>56037</v>
      </c>
      <c r="D232" s="75">
        <f>'Permitted Sources'!F232</f>
        <v>20200202</v>
      </c>
      <c r="E232" s="75" t="str">
        <f>'Permitted Sources'!I232</f>
        <v>Compressor Engines</v>
      </c>
      <c r="F232" s="386">
        <f>'Permitted Sources'!O232</f>
        <v>0</v>
      </c>
      <c r="G232" s="386">
        <f>'Permitted Sources'!P232</f>
        <v>0</v>
      </c>
      <c r="H232" s="386">
        <f>'Permitted Sources'!Q232</f>
        <v>0</v>
      </c>
      <c r="I232" s="386">
        <f>'Permitted Sources'!R232</f>
        <v>0</v>
      </c>
      <c r="J232" s="386">
        <f>'Permitted Sources'!S232</f>
        <v>0</v>
      </c>
      <c r="K232" s="63" t="str">
        <f t="shared" si="3"/>
        <v>Compressor Engines</v>
      </c>
      <c r="L232" s="135"/>
      <c r="M232" s="135"/>
      <c r="N232" s="135"/>
      <c r="O232" s="135"/>
      <c r="P232" s="62"/>
      <c r="Q232" s="62"/>
      <c r="R232" s="62"/>
      <c r="S232" s="62"/>
      <c r="T232" s="62"/>
      <c r="U232" s="62"/>
    </row>
    <row r="233" spans="1:21" s="198" customFormat="1" x14ac:dyDescent="0.2">
      <c r="A233" s="75" t="str">
        <f>'Permitted Sources'!A233</f>
        <v>WYDEQ Permitted Sources</v>
      </c>
      <c r="B233" s="75">
        <f>'Permitted Sources'!C233</f>
        <v>56037</v>
      </c>
      <c r="C233" s="75">
        <f>'Permitted Sources'!C233</f>
        <v>56037</v>
      </c>
      <c r="D233" s="75">
        <f>'Permitted Sources'!F233</f>
        <v>20200202</v>
      </c>
      <c r="E233" s="75" t="str">
        <f>'Permitted Sources'!I233</f>
        <v>Compressor Engines</v>
      </c>
      <c r="F233" s="386">
        <f>'Permitted Sources'!O233</f>
        <v>0</v>
      </c>
      <c r="G233" s="386">
        <f>'Permitted Sources'!P233</f>
        <v>0</v>
      </c>
      <c r="H233" s="386">
        <f>'Permitted Sources'!Q233</f>
        <v>0</v>
      </c>
      <c r="I233" s="386">
        <f>'Permitted Sources'!R233</f>
        <v>0</v>
      </c>
      <c r="J233" s="386">
        <f>'Permitted Sources'!S233</f>
        <v>0</v>
      </c>
      <c r="K233" s="63" t="str">
        <f t="shared" si="3"/>
        <v>Compressor Engines</v>
      </c>
      <c r="L233" s="135"/>
      <c r="M233" s="135"/>
      <c r="N233" s="135"/>
      <c r="O233" s="135"/>
      <c r="P233" s="62"/>
      <c r="Q233" s="62"/>
      <c r="R233" s="62"/>
      <c r="S233" s="62"/>
      <c r="T233" s="62"/>
      <c r="U233" s="62"/>
    </row>
    <row r="234" spans="1:21" s="198" customFormat="1" x14ac:dyDescent="0.2">
      <c r="A234" s="75" t="str">
        <f>'Permitted Sources'!A234</f>
        <v>WYDEQ Permitted Sources</v>
      </c>
      <c r="B234" s="75">
        <f>'Permitted Sources'!C234</f>
        <v>56037</v>
      </c>
      <c r="C234" s="75">
        <f>'Permitted Sources'!C234</f>
        <v>56037</v>
      </c>
      <c r="D234" s="75">
        <f>'Permitted Sources'!F234</f>
        <v>20200202</v>
      </c>
      <c r="E234" s="75" t="str">
        <f>'Permitted Sources'!I234</f>
        <v>Compressor Engines</v>
      </c>
      <c r="F234" s="386">
        <f>'Permitted Sources'!O234</f>
        <v>0</v>
      </c>
      <c r="G234" s="386">
        <f>'Permitted Sources'!P234</f>
        <v>0</v>
      </c>
      <c r="H234" s="386">
        <f>'Permitted Sources'!Q234</f>
        <v>0</v>
      </c>
      <c r="I234" s="386">
        <f>'Permitted Sources'!R234</f>
        <v>0</v>
      </c>
      <c r="J234" s="386">
        <f>'Permitted Sources'!S234</f>
        <v>0</v>
      </c>
      <c r="K234" s="63" t="str">
        <f t="shared" si="3"/>
        <v>Compressor Engines</v>
      </c>
      <c r="L234" s="135"/>
      <c r="M234" s="135"/>
      <c r="N234" s="135"/>
      <c r="O234" s="135"/>
      <c r="P234" s="62"/>
      <c r="Q234" s="62"/>
      <c r="R234" s="62"/>
      <c r="S234" s="62"/>
      <c r="T234" s="62"/>
      <c r="U234" s="62"/>
    </row>
    <row r="235" spans="1:21" s="198" customFormat="1" x14ac:dyDescent="0.2">
      <c r="A235" s="75" t="str">
        <f>'Permitted Sources'!A235</f>
        <v>WYDEQ Permitted Sources</v>
      </c>
      <c r="B235" s="75">
        <f>'Permitted Sources'!C235</f>
        <v>56037</v>
      </c>
      <c r="C235" s="75">
        <f>'Permitted Sources'!C235</f>
        <v>56037</v>
      </c>
      <c r="D235" s="75">
        <f>'Permitted Sources'!F235</f>
        <v>20200202</v>
      </c>
      <c r="E235" s="75" t="str">
        <f>'Permitted Sources'!I235</f>
        <v>Compressor Engines</v>
      </c>
      <c r="F235" s="386">
        <f>'Permitted Sources'!O235</f>
        <v>0</v>
      </c>
      <c r="G235" s="386">
        <f>'Permitted Sources'!P235</f>
        <v>0</v>
      </c>
      <c r="H235" s="386">
        <f>'Permitted Sources'!Q235</f>
        <v>0</v>
      </c>
      <c r="I235" s="386">
        <f>'Permitted Sources'!R235</f>
        <v>0</v>
      </c>
      <c r="J235" s="386">
        <f>'Permitted Sources'!S235</f>
        <v>0</v>
      </c>
      <c r="K235" s="63" t="str">
        <f t="shared" si="3"/>
        <v>Compressor Engines</v>
      </c>
      <c r="L235" s="135"/>
      <c r="M235" s="135"/>
      <c r="N235" s="135"/>
      <c r="O235" s="135"/>
      <c r="P235" s="62"/>
      <c r="Q235" s="62"/>
      <c r="R235" s="62"/>
      <c r="S235" s="62"/>
      <c r="T235" s="62"/>
      <c r="U235" s="62"/>
    </row>
    <row r="236" spans="1:21" s="198" customFormat="1" x14ac:dyDescent="0.2">
      <c r="A236" s="75" t="str">
        <f>'Permitted Sources'!A236</f>
        <v>WYDEQ Permitted Sources</v>
      </c>
      <c r="B236" s="75">
        <f>'Permitted Sources'!C236</f>
        <v>56037</v>
      </c>
      <c r="C236" s="75">
        <f>'Permitted Sources'!C236</f>
        <v>56037</v>
      </c>
      <c r="D236" s="75">
        <f>'Permitted Sources'!F236</f>
        <v>20200253</v>
      </c>
      <c r="E236" s="75" t="str">
        <f>'Permitted Sources'!I236</f>
        <v>Compressor Engines</v>
      </c>
      <c r="F236" s="386">
        <f>'Permitted Sources'!O236</f>
        <v>276.27987620083752</v>
      </c>
      <c r="G236" s="386">
        <f>'Permitted Sources'!P236</f>
        <v>2.1163278200857802</v>
      </c>
      <c r="H236" s="386">
        <f>'Permitted Sources'!Q236</f>
        <v>39.257862254319598</v>
      </c>
      <c r="I236" s="386">
        <f>'Permitted Sources'!R236</f>
        <v>0</v>
      </c>
      <c r="J236" s="386">
        <f>'Permitted Sources'!S236</f>
        <v>1.4365614946405842</v>
      </c>
      <c r="K236" s="63" t="str">
        <f t="shared" si="3"/>
        <v>Compressor Engines</v>
      </c>
      <c r="L236" s="135"/>
      <c r="M236" s="135"/>
      <c r="N236" s="135"/>
      <c r="O236" s="135"/>
      <c r="P236" s="62"/>
      <c r="Q236" s="62"/>
      <c r="R236" s="62"/>
      <c r="S236" s="62"/>
      <c r="T236" s="62"/>
      <c r="U236" s="62"/>
    </row>
    <row r="237" spans="1:21" s="198" customFormat="1" x14ac:dyDescent="0.2">
      <c r="A237" s="75" t="str">
        <f>'Permitted Sources'!A237</f>
        <v>WYDEQ Permitted Sources</v>
      </c>
      <c r="B237" s="75">
        <f>'Permitted Sources'!C237</f>
        <v>56037</v>
      </c>
      <c r="C237" s="75">
        <f>'Permitted Sources'!C237</f>
        <v>56037</v>
      </c>
      <c r="D237" s="75">
        <f>'Permitted Sources'!F237</f>
        <v>20200253</v>
      </c>
      <c r="E237" s="75" t="str">
        <f>'Permitted Sources'!I237</f>
        <v>Compressor Engines</v>
      </c>
      <c r="F237" s="386">
        <f>'Permitted Sources'!O237</f>
        <v>133.77574921136622</v>
      </c>
      <c r="G237" s="386">
        <f>'Permitted Sources'!P237</f>
        <v>1.0250962878540499</v>
      </c>
      <c r="H237" s="386">
        <f>'Permitted Sources'!Q237</f>
        <v>19.031095661357973</v>
      </c>
      <c r="I237" s="386">
        <f>'Permitted Sources'!R237</f>
        <v>0</v>
      </c>
      <c r="J237" s="386">
        <f>'Permitted Sources'!S237</f>
        <v>0.69583447396653308</v>
      </c>
      <c r="K237" s="63" t="str">
        <f t="shared" si="3"/>
        <v>Compressor Engines</v>
      </c>
      <c r="L237" s="135"/>
      <c r="M237" s="135"/>
      <c r="N237" s="135"/>
      <c r="O237" s="135"/>
      <c r="P237" s="62"/>
      <c r="Q237" s="62"/>
      <c r="R237" s="62"/>
      <c r="S237" s="62"/>
      <c r="T237" s="62"/>
      <c r="U237" s="62"/>
    </row>
    <row r="238" spans="1:21" s="198" customFormat="1" x14ac:dyDescent="0.2">
      <c r="A238" s="75" t="str">
        <f>'Permitted Sources'!A238</f>
        <v>WYDEQ Permitted Sources</v>
      </c>
      <c r="B238" s="75">
        <f>'Permitted Sources'!C238</f>
        <v>56037</v>
      </c>
      <c r="C238" s="75">
        <f>'Permitted Sources'!C238</f>
        <v>56037</v>
      </c>
      <c r="D238" s="75">
        <f>'Permitted Sources'!F238</f>
        <v>20200253</v>
      </c>
      <c r="E238" s="75" t="str">
        <f>'Permitted Sources'!I238</f>
        <v>Compressor Engines</v>
      </c>
      <c r="F238" s="386">
        <f>'Permitted Sources'!O238</f>
        <v>163.34535556168149</v>
      </c>
      <c r="G238" s="386">
        <f>'Permitted Sources'!P238</f>
        <v>1.1242991544205709</v>
      </c>
      <c r="H238" s="386">
        <f>'Permitted Sources'!Q238</f>
        <v>23.21594392197072</v>
      </c>
      <c r="I238" s="386">
        <f>'Permitted Sources'!R238</f>
        <v>0</v>
      </c>
      <c r="J238" s="386">
        <f>'Permitted Sources'!S238</f>
        <v>0.76317329402781042</v>
      </c>
      <c r="K238" s="63" t="str">
        <f t="shared" si="3"/>
        <v>Compressor Engines</v>
      </c>
      <c r="L238" s="135"/>
      <c r="M238" s="135"/>
      <c r="N238" s="135"/>
      <c r="O238" s="135"/>
      <c r="P238" s="62"/>
      <c r="Q238" s="62"/>
      <c r="R238" s="62"/>
      <c r="S238" s="62"/>
      <c r="T238" s="62"/>
      <c r="U238" s="62"/>
    </row>
    <row r="239" spans="1:21" s="198" customFormat="1" x14ac:dyDescent="0.2">
      <c r="A239" s="75" t="str">
        <f>'Permitted Sources'!A239</f>
        <v>WYDEQ Permitted Sources</v>
      </c>
      <c r="B239" s="75">
        <f>'Permitted Sources'!C239</f>
        <v>56037</v>
      </c>
      <c r="C239" s="75">
        <f>'Permitted Sources'!C239</f>
        <v>56037</v>
      </c>
      <c r="D239" s="75">
        <f>'Permitted Sources'!F239</f>
        <v>20200254</v>
      </c>
      <c r="E239" s="75" t="str">
        <f>'Permitted Sources'!I239</f>
        <v>Compressor Engines</v>
      </c>
      <c r="F239" s="386">
        <f>'Permitted Sources'!O239</f>
        <v>60.118928573683213</v>
      </c>
      <c r="G239" s="386">
        <f>'Permitted Sources'!P239</f>
        <v>28.721073167514962</v>
      </c>
      <c r="H239" s="386">
        <f>'Permitted Sources'!Q239</f>
        <v>23.913418632072855</v>
      </c>
      <c r="I239" s="386">
        <f>'Permitted Sources'!R239</f>
        <v>0</v>
      </c>
      <c r="J239" s="386">
        <f>'Permitted Sources'!S239</f>
        <v>2.516317921390677</v>
      </c>
      <c r="K239" s="63" t="str">
        <f t="shared" si="3"/>
        <v>Compressor Engines</v>
      </c>
      <c r="L239" s="135"/>
      <c r="M239" s="135"/>
      <c r="N239" s="135"/>
      <c r="O239" s="135"/>
      <c r="P239" s="62"/>
      <c r="Q239" s="62"/>
      <c r="R239" s="62"/>
      <c r="S239" s="62"/>
      <c r="T239" s="62"/>
      <c r="U239" s="62"/>
    </row>
    <row r="240" spans="1:21" s="198" customFormat="1" x14ac:dyDescent="0.2">
      <c r="A240" s="75" t="str">
        <f>'Permitted Sources'!A240</f>
        <v>WYDEQ Permitted Sources</v>
      </c>
      <c r="B240" s="75">
        <f>'Permitted Sources'!C240</f>
        <v>56037</v>
      </c>
      <c r="C240" s="75">
        <f>'Permitted Sources'!C240</f>
        <v>56037</v>
      </c>
      <c r="D240" s="75">
        <f>'Permitted Sources'!F240</f>
        <v>20200254</v>
      </c>
      <c r="E240" s="75" t="str">
        <f>'Permitted Sources'!I240</f>
        <v>Compressor Engines</v>
      </c>
      <c r="F240" s="386">
        <f>'Permitted Sources'!O240</f>
        <v>40.079285715788806</v>
      </c>
      <c r="G240" s="386">
        <f>'Permitted Sources'!P240</f>
        <v>19.147382111676645</v>
      </c>
      <c r="H240" s="386">
        <f>'Permitted Sources'!Q240</f>
        <v>15.942279088048567</v>
      </c>
      <c r="I240" s="386">
        <f>'Permitted Sources'!R240</f>
        <v>0</v>
      </c>
      <c r="J240" s="386">
        <f>'Permitted Sources'!S240</f>
        <v>1.6775452809271179</v>
      </c>
      <c r="K240" s="63" t="str">
        <f t="shared" si="3"/>
        <v>Compressor Engines</v>
      </c>
      <c r="L240" s="135"/>
      <c r="M240" s="135"/>
      <c r="N240" s="135"/>
      <c r="O240" s="135"/>
      <c r="P240" s="62"/>
      <c r="Q240" s="62"/>
      <c r="R240" s="62"/>
      <c r="S240" s="62"/>
      <c r="T240" s="62"/>
      <c r="U240" s="62"/>
    </row>
    <row r="241" spans="1:21" s="198" customFormat="1" x14ac:dyDescent="0.2">
      <c r="A241" s="75" t="str">
        <f>'Permitted Sources'!A241</f>
        <v>WYDEQ Permitted Sources</v>
      </c>
      <c r="B241" s="75">
        <f>'Permitted Sources'!C241</f>
        <v>56037</v>
      </c>
      <c r="C241" s="75">
        <f>'Permitted Sources'!C241</f>
        <v>56037</v>
      </c>
      <c r="D241" s="75">
        <f>'Permitted Sources'!F241</f>
        <v>20200254</v>
      </c>
      <c r="E241" s="75" t="str">
        <f>'Permitted Sources'!I241</f>
        <v>Compressor Engines</v>
      </c>
      <c r="F241" s="386">
        <f>'Permitted Sources'!O241</f>
        <v>1.3359761905262932</v>
      </c>
      <c r="G241" s="386">
        <f>'Permitted Sources'!P241</f>
        <v>0.41364451380646966</v>
      </c>
      <c r="H241" s="386">
        <f>'Permitted Sources'!Q241</f>
        <v>2.9891773290091055</v>
      </c>
      <c r="I241" s="386">
        <f>'Permitted Sources'!R241</f>
        <v>0</v>
      </c>
      <c r="J241" s="386">
        <f>'Permitted Sources'!S241</f>
        <v>3.955657547108693E-2</v>
      </c>
      <c r="K241" s="63" t="str">
        <f t="shared" si="3"/>
        <v>Compressor Engines</v>
      </c>
      <c r="L241" s="135"/>
      <c r="M241" s="135"/>
      <c r="N241" s="135"/>
      <c r="O241" s="135"/>
      <c r="P241" s="62"/>
      <c r="Q241" s="62"/>
      <c r="R241" s="62"/>
      <c r="S241" s="62"/>
      <c r="T241" s="62"/>
      <c r="U241" s="62"/>
    </row>
    <row r="242" spans="1:21" s="198" customFormat="1" x14ac:dyDescent="0.2">
      <c r="A242" s="75" t="str">
        <f>'Permitted Sources'!A242</f>
        <v>WYDEQ Permitted Sources</v>
      </c>
      <c r="B242" s="75">
        <f>'Permitted Sources'!C242</f>
        <v>56037</v>
      </c>
      <c r="C242" s="75">
        <f>'Permitted Sources'!C242</f>
        <v>56037</v>
      </c>
      <c r="D242" s="75">
        <f>'Permitted Sources'!F242</f>
        <v>20200254</v>
      </c>
      <c r="E242" s="75" t="str">
        <f>'Permitted Sources'!I242</f>
        <v>Compressor Engines</v>
      </c>
      <c r="F242" s="386">
        <f>'Permitted Sources'!O242</f>
        <v>28.500825397894264</v>
      </c>
      <c r="G242" s="386">
        <f>'Permitted Sources'!P242</f>
        <v>10.545890319684212</v>
      </c>
      <c r="H242" s="386">
        <f>'Permitted Sources'!Q242</f>
        <v>17.935063974054636</v>
      </c>
      <c r="I242" s="386">
        <f>'Permitted Sources'!R242</f>
        <v>0</v>
      </c>
      <c r="J242" s="386">
        <f>'Permitted Sources'!S242</f>
        <v>0.92394920808378278</v>
      </c>
      <c r="K242" s="63" t="str">
        <f t="shared" si="3"/>
        <v>Compressor Engines</v>
      </c>
      <c r="L242" s="135"/>
      <c r="M242" s="135"/>
      <c r="N242" s="135"/>
      <c r="O242" s="135"/>
      <c r="P242" s="62"/>
      <c r="Q242" s="62"/>
      <c r="R242" s="62"/>
      <c r="S242" s="62"/>
      <c r="T242" s="62"/>
      <c r="U242" s="62"/>
    </row>
    <row r="243" spans="1:21" s="198" customFormat="1" x14ac:dyDescent="0.2">
      <c r="A243" s="75" t="str">
        <f>'Permitted Sources'!A243</f>
        <v>WYDEQ Permitted Sources</v>
      </c>
      <c r="B243" s="75">
        <f>'Permitted Sources'!C243</f>
        <v>56037</v>
      </c>
      <c r="C243" s="75">
        <f>'Permitted Sources'!C243</f>
        <v>56037</v>
      </c>
      <c r="D243" s="75">
        <f>'Permitted Sources'!F243</f>
        <v>20200254</v>
      </c>
      <c r="E243" s="75" t="str">
        <f>'Permitted Sources'!I243</f>
        <v>Compressor Engines</v>
      </c>
      <c r="F243" s="386">
        <f>'Permitted Sources'!O243</f>
        <v>197.94713889631251</v>
      </c>
      <c r="G243" s="386">
        <f>'Permitted Sources'!P243</f>
        <v>73.821232237789488</v>
      </c>
      <c r="H243" s="386">
        <f>'Permitted Sources'!Q243</f>
        <v>123.10428633302499</v>
      </c>
      <c r="I243" s="386">
        <f>'Permitted Sources'!R243</f>
        <v>0</v>
      </c>
      <c r="J243" s="386">
        <f>'Permitted Sources'!S243</f>
        <v>6.4676444565864806</v>
      </c>
      <c r="K243" s="63" t="str">
        <f t="shared" si="3"/>
        <v>Compressor Engines</v>
      </c>
      <c r="L243" s="135"/>
      <c r="M243" s="135"/>
      <c r="N243" s="135"/>
      <c r="O243" s="135"/>
      <c r="P243" s="62"/>
      <c r="Q243" s="62"/>
      <c r="R243" s="62"/>
      <c r="S243" s="62"/>
      <c r="T243" s="62"/>
      <c r="U243" s="62"/>
    </row>
    <row r="244" spans="1:21" s="198" customFormat="1" x14ac:dyDescent="0.2">
      <c r="A244" s="75" t="str">
        <f>'Permitted Sources'!A244</f>
        <v>WYDEQ Permitted Sources</v>
      </c>
      <c r="B244" s="75">
        <f>'Permitted Sources'!C244</f>
        <v>56037</v>
      </c>
      <c r="C244" s="75">
        <f>'Permitted Sources'!C244</f>
        <v>56037</v>
      </c>
      <c r="D244" s="75">
        <f>'Permitted Sources'!F244</f>
        <v>20200254</v>
      </c>
      <c r="E244" s="75" t="str">
        <f>'Permitted Sources'!I244</f>
        <v>Compressor Engines</v>
      </c>
      <c r="F244" s="386">
        <f>'Permitted Sources'!O244</f>
        <v>5.343904762105173</v>
      </c>
      <c r="G244" s="386">
        <f>'Permitted Sources'!P244</f>
        <v>1.8356440337700326</v>
      </c>
      <c r="H244" s="386">
        <f>'Permitted Sources'!Q244</f>
        <v>12.45490553753794</v>
      </c>
      <c r="I244" s="386">
        <f>'Permitted Sources'!R244</f>
        <v>0</v>
      </c>
      <c r="J244" s="386">
        <f>'Permitted Sources'!S244</f>
        <v>0.16082490903208341</v>
      </c>
      <c r="K244" s="63" t="str">
        <f t="shared" si="3"/>
        <v>Compressor Engines</v>
      </c>
      <c r="L244" s="135"/>
      <c r="M244" s="135"/>
      <c r="N244" s="135"/>
      <c r="O244" s="135"/>
      <c r="P244" s="62"/>
      <c r="Q244" s="62"/>
      <c r="R244" s="62"/>
      <c r="S244" s="62"/>
      <c r="T244" s="62"/>
      <c r="U244" s="62"/>
    </row>
    <row r="245" spans="1:21" s="198" customFormat="1" x14ac:dyDescent="0.2">
      <c r="A245" s="75" t="str">
        <f>'Permitted Sources'!A245</f>
        <v>WYDEQ Permitted Sources</v>
      </c>
      <c r="B245" s="75">
        <f>'Permitted Sources'!C245</f>
        <v>56037</v>
      </c>
      <c r="C245" s="75">
        <f>'Permitted Sources'!C245</f>
        <v>56037</v>
      </c>
      <c r="D245" s="75">
        <f>'Permitted Sources'!F245</f>
        <v>20200254</v>
      </c>
      <c r="E245" s="75" t="str">
        <f>'Permitted Sources'!I245</f>
        <v>Compressor Engines</v>
      </c>
      <c r="F245" s="386">
        <f>'Permitted Sources'!O245</f>
        <v>24.938222223157474</v>
      </c>
      <c r="G245" s="386">
        <f>'Permitted Sources'!P245</f>
        <v>4.152444313375657</v>
      </c>
      <c r="H245" s="386">
        <f>'Permitted Sources'!Q245</f>
        <v>27.898988404084985</v>
      </c>
      <c r="I245" s="386">
        <f>'Permitted Sources'!R245</f>
        <v>0</v>
      </c>
      <c r="J245" s="386">
        <f>'Permitted Sources'!S245</f>
        <v>0.36380500068298938</v>
      </c>
      <c r="K245" s="63" t="str">
        <f t="shared" si="3"/>
        <v>Compressor Engines</v>
      </c>
      <c r="L245" s="135"/>
      <c r="M245" s="135"/>
      <c r="N245" s="135"/>
      <c r="O245" s="135"/>
      <c r="P245" s="62"/>
      <c r="Q245" s="62"/>
      <c r="R245" s="62"/>
      <c r="S245" s="62"/>
      <c r="T245" s="62"/>
      <c r="U245" s="62"/>
    </row>
    <row r="246" spans="1:21" s="198" customFormat="1" x14ac:dyDescent="0.2">
      <c r="A246" s="75" t="str">
        <f>'Permitted Sources'!A246</f>
        <v>WYDEQ Permitted Sources</v>
      </c>
      <c r="B246" s="75">
        <f>'Permitted Sources'!C246</f>
        <v>56037</v>
      </c>
      <c r="C246" s="75">
        <f>'Permitted Sources'!C246</f>
        <v>56037</v>
      </c>
      <c r="D246" s="75">
        <f>'Permitted Sources'!F246</f>
        <v>20200254</v>
      </c>
      <c r="E246" s="75" t="str">
        <f>'Permitted Sources'!I246</f>
        <v>Compressor Engines</v>
      </c>
      <c r="F246" s="386">
        <f>'Permitted Sources'!O246</f>
        <v>25.116352381894313</v>
      </c>
      <c r="G246" s="386">
        <f>'Permitted Sources'!P246</f>
        <v>4.2183561278736823</v>
      </c>
      <c r="H246" s="386">
        <f>'Permitted Sources'!Q246</f>
        <v>28.09826689268559</v>
      </c>
      <c r="I246" s="386">
        <f>'Permitted Sources'!R246</f>
        <v>0</v>
      </c>
      <c r="J246" s="386">
        <f>'Permitted Sources'!S246</f>
        <v>0.36957968323351303</v>
      </c>
      <c r="K246" s="63" t="str">
        <f t="shared" si="3"/>
        <v>Compressor Engines</v>
      </c>
      <c r="L246" s="135"/>
      <c r="M246" s="135"/>
      <c r="N246" s="135"/>
      <c r="O246" s="135"/>
      <c r="P246" s="62"/>
      <c r="Q246" s="62"/>
      <c r="R246" s="62"/>
      <c r="S246" s="62"/>
      <c r="T246" s="62"/>
      <c r="U246" s="62"/>
    </row>
    <row r="247" spans="1:21" s="198" customFormat="1" x14ac:dyDescent="0.2">
      <c r="A247" s="75" t="str">
        <f>'Permitted Sources'!A247</f>
        <v>WYDEQ Permitted Sources</v>
      </c>
      <c r="B247" s="75">
        <f>'Permitted Sources'!C247</f>
        <v>56037</v>
      </c>
      <c r="C247" s="75">
        <f>'Permitted Sources'!C247</f>
        <v>56037</v>
      </c>
      <c r="D247" s="75">
        <f>'Permitted Sources'!F247</f>
        <v>20200254</v>
      </c>
      <c r="E247" s="75" t="str">
        <f>'Permitted Sources'!I247</f>
        <v>Compressor Engines</v>
      </c>
      <c r="F247" s="386">
        <f>'Permitted Sources'!O247</f>
        <v>13.805087302105035</v>
      </c>
      <c r="G247" s="386">
        <f>'Permitted Sources'!P247</f>
        <v>2.310209098155823</v>
      </c>
      <c r="H247" s="386">
        <f>'Permitted Sources'!Q247</f>
        <v>15.444082866547049</v>
      </c>
      <c r="I247" s="386">
        <f>'Permitted Sources'!R247</f>
        <v>0</v>
      </c>
      <c r="J247" s="386">
        <f>'Permitted Sources'!S247</f>
        <v>0.20240262339585366</v>
      </c>
      <c r="K247" s="63" t="str">
        <f t="shared" si="3"/>
        <v>Compressor Engines</v>
      </c>
      <c r="L247" s="135"/>
      <c r="M247" s="135"/>
      <c r="N247" s="135"/>
      <c r="O247" s="135"/>
      <c r="P247" s="62"/>
      <c r="Q247" s="62"/>
      <c r="R247" s="62"/>
      <c r="S247" s="62"/>
      <c r="T247" s="62"/>
      <c r="U247" s="62"/>
    </row>
    <row r="248" spans="1:21" s="198" customFormat="1" x14ac:dyDescent="0.2">
      <c r="A248" s="75" t="str">
        <f>'Permitted Sources'!A248</f>
        <v>WYDEQ Permitted Sources</v>
      </c>
      <c r="B248" s="75">
        <f>'Permitted Sources'!C248</f>
        <v>56037</v>
      </c>
      <c r="C248" s="75">
        <f>'Permitted Sources'!C248</f>
        <v>56037</v>
      </c>
      <c r="D248" s="75">
        <f>'Permitted Sources'!F248</f>
        <v>20200254</v>
      </c>
      <c r="E248" s="75" t="str">
        <f>'Permitted Sources'!I248</f>
        <v>Compressor Engines</v>
      </c>
      <c r="F248" s="386">
        <f>'Permitted Sources'!O248</f>
        <v>11.044069841684026</v>
      </c>
      <c r="G248" s="386">
        <f>'Permitted Sources'!P248</f>
        <v>2.4716930436759861</v>
      </c>
      <c r="H248" s="386">
        <f>'Permitted Sources'!Q248</f>
        <v>16.440475309550081</v>
      </c>
      <c r="I248" s="386">
        <f>'Permitted Sources'!R248</f>
        <v>0</v>
      </c>
      <c r="J248" s="386">
        <f>'Permitted Sources'!S248</f>
        <v>0.21655059564463658</v>
      </c>
      <c r="K248" s="63" t="str">
        <f t="shared" si="3"/>
        <v>Compressor Engines</v>
      </c>
      <c r="L248" s="135"/>
      <c r="M248" s="135"/>
      <c r="N248" s="135"/>
      <c r="O248" s="135"/>
      <c r="P248" s="62"/>
      <c r="Q248" s="62"/>
      <c r="R248" s="62"/>
      <c r="S248" s="62"/>
      <c r="T248" s="62"/>
      <c r="U248" s="62"/>
    </row>
    <row r="249" spans="1:21" s="198" customFormat="1" x14ac:dyDescent="0.2">
      <c r="A249" s="75" t="str">
        <f>'Permitted Sources'!A249</f>
        <v>WYDEQ Permitted Sources</v>
      </c>
      <c r="B249" s="75">
        <f>'Permitted Sources'!C249</f>
        <v>56037</v>
      </c>
      <c r="C249" s="75">
        <f>'Permitted Sources'!C249</f>
        <v>56037</v>
      </c>
      <c r="D249" s="75">
        <f>'Permitted Sources'!F249</f>
        <v>20200254</v>
      </c>
      <c r="E249" s="75" t="str">
        <f>'Permitted Sources'!I249</f>
        <v>Compressor Engines</v>
      </c>
      <c r="F249" s="386">
        <f>'Permitted Sources'!O249</f>
        <v>19.594317461052302</v>
      </c>
      <c r="G249" s="386">
        <f>'Permitted Sources'!P249</f>
        <v>6.4447107509181274</v>
      </c>
      <c r="H249" s="386">
        <f>'Permitted Sources'!Q249</f>
        <v>34.873735505106239</v>
      </c>
      <c r="I249" s="386">
        <f>'Permitted Sources'!R249</f>
        <v>0</v>
      </c>
      <c r="J249" s="386">
        <f>'Permitted Sources'!S249</f>
        <v>0.56463562716231164</v>
      </c>
      <c r="K249" s="63" t="str">
        <f t="shared" si="3"/>
        <v>Compressor Engines</v>
      </c>
      <c r="L249" s="135"/>
      <c r="M249" s="135"/>
      <c r="N249" s="135"/>
      <c r="O249" s="135"/>
      <c r="P249" s="62"/>
      <c r="Q249" s="62"/>
      <c r="R249" s="62"/>
      <c r="S249" s="62"/>
      <c r="T249" s="62"/>
      <c r="U249" s="62"/>
    </row>
    <row r="250" spans="1:21" s="198" customFormat="1" x14ac:dyDescent="0.2">
      <c r="A250" s="75" t="str">
        <f>'Permitted Sources'!A250</f>
        <v>WYDEQ Permitted Sources</v>
      </c>
      <c r="B250" s="75">
        <f>'Permitted Sources'!C250</f>
        <v>56037</v>
      </c>
      <c r="C250" s="75">
        <f>'Permitted Sources'!C250</f>
        <v>56037</v>
      </c>
      <c r="D250" s="75">
        <f>'Permitted Sources'!F250</f>
        <v>20200254</v>
      </c>
      <c r="E250" s="75" t="str">
        <f>'Permitted Sources'!I250</f>
        <v>Compressor Engines</v>
      </c>
      <c r="F250" s="386">
        <f>'Permitted Sources'!O250</f>
        <v>3.3844730159999439</v>
      </c>
      <c r="G250" s="386">
        <f>'Permitted Sources'!P250</f>
        <v>0.3789929333636512</v>
      </c>
      <c r="H250" s="386">
        <f>'Permitted Sources'!Q250</f>
        <v>3.3877343062103202</v>
      </c>
      <c r="I250" s="386">
        <f>'Permitted Sources'!R250</f>
        <v>0</v>
      </c>
      <c r="J250" s="386">
        <f>'Permitted Sources'!S250</f>
        <v>3.3204424665510934E-2</v>
      </c>
      <c r="K250" s="63" t="str">
        <f t="shared" si="3"/>
        <v>Compressor Engines</v>
      </c>
      <c r="L250" s="135"/>
      <c r="M250" s="135"/>
      <c r="N250" s="135"/>
      <c r="O250" s="135"/>
      <c r="P250" s="62"/>
      <c r="Q250" s="62"/>
      <c r="R250" s="62"/>
      <c r="S250" s="62"/>
      <c r="T250" s="62"/>
      <c r="U250" s="62"/>
    </row>
    <row r="251" spans="1:21" s="198" customFormat="1" x14ac:dyDescent="0.2">
      <c r="A251" s="75" t="str">
        <f>'Permitted Sources'!A251</f>
        <v>WYDEQ Permitted Sources</v>
      </c>
      <c r="B251" s="75">
        <f>'Permitted Sources'!C251</f>
        <v>56037</v>
      </c>
      <c r="C251" s="75">
        <f>'Permitted Sources'!C251</f>
        <v>56037</v>
      </c>
      <c r="D251" s="75">
        <f>'Permitted Sources'!F251</f>
        <v>20200254</v>
      </c>
      <c r="E251" s="75" t="str">
        <f>'Permitted Sources'!I251</f>
        <v>Compressor Engines</v>
      </c>
      <c r="F251" s="386">
        <f>'Permitted Sources'!O251</f>
        <v>12.469111111578737</v>
      </c>
      <c r="G251" s="386">
        <f>'Permitted Sources'!P251</f>
        <v>5.9419500769970712</v>
      </c>
      <c r="H251" s="386">
        <f>'Permitted Sources'!Q251</f>
        <v>5.4801584365166933</v>
      </c>
      <c r="I251" s="386">
        <f>'Permitted Sources'!R251</f>
        <v>0</v>
      </c>
      <c r="J251" s="386">
        <f>'Permitted Sources'!S251</f>
        <v>0.52058763192970636</v>
      </c>
      <c r="K251" s="63" t="str">
        <f t="shared" si="3"/>
        <v>Compressor Engines</v>
      </c>
      <c r="L251" s="135"/>
      <c r="M251" s="135"/>
      <c r="N251" s="135"/>
      <c r="O251" s="135"/>
      <c r="P251" s="62"/>
      <c r="Q251" s="62"/>
      <c r="R251" s="62"/>
      <c r="S251" s="62"/>
      <c r="T251" s="62"/>
      <c r="U251" s="62"/>
    </row>
    <row r="252" spans="1:21" s="198" customFormat="1" x14ac:dyDescent="0.2">
      <c r="A252" s="75" t="str">
        <f>'Permitted Sources'!A252</f>
        <v>WYDEQ Permitted Sources</v>
      </c>
      <c r="B252" s="75">
        <f>'Permitted Sources'!C252</f>
        <v>56037</v>
      </c>
      <c r="C252" s="75">
        <f>'Permitted Sources'!C252</f>
        <v>56037</v>
      </c>
      <c r="D252" s="75">
        <f>'Permitted Sources'!F252</f>
        <v>20200254</v>
      </c>
      <c r="E252" s="75" t="str">
        <f>'Permitted Sources'!I252</f>
        <v>Compressor Engines</v>
      </c>
      <c r="F252" s="386">
        <f>'Permitted Sources'!O252</f>
        <v>16.477039683157621</v>
      </c>
      <c r="G252" s="386">
        <f>'Permitted Sources'!P252</f>
        <v>5.5365924178342105</v>
      </c>
      <c r="H252" s="386">
        <f>'Permitted Sources'!Q252</f>
        <v>36.86652039111231</v>
      </c>
      <c r="I252" s="386">
        <f>'Permitted Sources'!R252</f>
        <v>0</v>
      </c>
      <c r="J252" s="386">
        <f>'Permitted Sources'!S252</f>
        <v>0.48507333424398608</v>
      </c>
      <c r="K252" s="63" t="str">
        <f t="shared" si="3"/>
        <v>Compressor Engines</v>
      </c>
      <c r="L252" s="135"/>
      <c r="M252" s="135"/>
      <c r="N252" s="135"/>
      <c r="O252" s="135"/>
      <c r="P252" s="62"/>
      <c r="Q252" s="62"/>
      <c r="R252" s="62"/>
      <c r="S252" s="62"/>
      <c r="T252" s="62"/>
      <c r="U252" s="62"/>
    </row>
    <row r="253" spans="1:21" s="198" customFormat="1" x14ac:dyDescent="0.2">
      <c r="A253" s="75" t="str">
        <f>'Permitted Sources'!A253</f>
        <v>WYDEQ Permitted Sources</v>
      </c>
      <c r="B253" s="75">
        <f>'Permitted Sources'!C253</f>
        <v>56037</v>
      </c>
      <c r="C253" s="75">
        <f>'Permitted Sources'!C253</f>
        <v>56037</v>
      </c>
      <c r="D253" s="75">
        <f>'Permitted Sources'!F253</f>
        <v>20200202</v>
      </c>
      <c r="E253" s="75" t="str">
        <f>'Permitted Sources'!I253</f>
        <v>Compressor Engines</v>
      </c>
      <c r="F253" s="386">
        <f>'Permitted Sources'!O253</f>
        <v>0</v>
      </c>
      <c r="G253" s="386">
        <f>'Permitted Sources'!P253</f>
        <v>0</v>
      </c>
      <c r="H253" s="386">
        <f>'Permitted Sources'!Q253</f>
        <v>0</v>
      </c>
      <c r="I253" s="386">
        <f>'Permitted Sources'!R253</f>
        <v>0</v>
      </c>
      <c r="J253" s="386">
        <f>'Permitted Sources'!S253</f>
        <v>0</v>
      </c>
      <c r="K253" s="63" t="str">
        <f t="shared" si="3"/>
        <v>Compressor Engines</v>
      </c>
      <c r="L253" s="135"/>
      <c r="M253" s="135"/>
      <c r="N253" s="135"/>
      <c r="O253" s="135"/>
      <c r="P253" s="62"/>
      <c r="Q253" s="62"/>
      <c r="R253" s="62"/>
      <c r="S253" s="62"/>
      <c r="T253" s="62"/>
      <c r="U253" s="62"/>
    </row>
    <row r="254" spans="1:21" s="198" customFormat="1" x14ac:dyDescent="0.2">
      <c r="A254" s="75" t="str">
        <f>'Permitted Sources'!A254</f>
        <v>WYDEQ Permitted Sources</v>
      </c>
      <c r="B254" s="75">
        <f>'Permitted Sources'!C254</f>
        <v>56037</v>
      </c>
      <c r="C254" s="75">
        <f>'Permitted Sources'!C254</f>
        <v>56037</v>
      </c>
      <c r="D254" s="75">
        <f>'Permitted Sources'!F254</f>
        <v>20200254</v>
      </c>
      <c r="E254" s="75" t="str">
        <f>'Permitted Sources'!I254</f>
        <v>Compressor Engines</v>
      </c>
      <c r="F254" s="386">
        <f>'Permitted Sources'!O254</f>
        <v>7.3478690478946138</v>
      </c>
      <c r="G254" s="386">
        <f>'Permitted Sources'!P254</f>
        <v>1.232550931113092</v>
      </c>
      <c r="H254" s="386">
        <f>'Permitted Sources'!Q254</f>
        <v>12.305446671087486</v>
      </c>
      <c r="I254" s="386">
        <f>'Permitted Sources'!R254</f>
        <v>0</v>
      </c>
      <c r="J254" s="386">
        <f>'Permitted Sources'!S254</f>
        <v>0.10798656369479211</v>
      </c>
      <c r="K254" s="63" t="str">
        <f t="shared" si="3"/>
        <v>Compressor Engines</v>
      </c>
      <c r="L254" s="135"/>
      <c r="M254" s="135"/>
      <c r="N254" s="135"/>
      <c r="O254" s="135"/>
      <c r="P254" s="62"/>
      <c r="Q254" s="62"/>
      <c r="R254" s="62"/>
      <c r="S254" s="62"/>
      <c r="T254" s="62"/>
      <c r="U254" s="62"/>
    </row>
    <row r="255" spans="1:21" s="198" customFormat="1" x14ac:dyDescent="0.2">
      <c r="A255" s="75" t="str">
        <f>'Permitted Sources'!A255</f>
        <v>WYDEQ Permitted Sources</v>
      </c>
      <c r="B255" s="75">
        <f>'Permitted Sources'!C255</f>
        <v>56037</v>
      </c>
      <c r="C255" s="75">
        <f>'Permitted Sources'!C255</f>
        <v>56037</v>
      </c>
      <c r="D255" s="75">
        <f>'Permitted Sources'!F255</f>
        <v>20200254</v>
      </c>
      <c r="E255" s="75" t="str">
        <f>'Permitted Sources'!I255</f>
        <v>Compressor Engines</v>
      </c>
      <c r="F255" s="386">
        <f>'Permitted Sources'!O255</f>
        <v>5.1657746033683347</v>
      </c>
      <c r="G255" s="386">
        <f>'Permitted Sources'!P255</f>
        <v>3.5559423921685189</v>
      </c>
      <c r="H255" s="386">
        <f>'Permitted Sources'!Q255</f>
        <v>30.63906762234334</v>
      </c>
      <c r="I255" s="386">
        <f>'Permitted Sources'!R255</f>
        <v>0</v>
      </c>
      <c r="J255" s="386">
        <f>'Permitted Sources'!S255</f>
        <v>0.31154412360075051</v>
      </c>
      <c r="K255" s="63" t="str">
        <f t="shared" si="3"/>
        <v>Compressor Engines</v>
      </c>
      <c r="L255" s="135"/>
      <c r="M255" s="135"/>
      <c r="N255" s="135"/>
      <c r="O255" s="135"/>
      <c r="P255" s="62"/>
      <c r="Q255" s="62"/>
      <c r="R255" s="62"/>
      <c r="S255" s="62"/>
      <c r="T255" s="62"/>
      <c r="U255" s="62"/>
    </row>
    <row r="256" spans="1:21" s="198" customFormat="1" x14ac:dyDescent="0.2">
      <c r="A256" s="75" t="str">
        <f>'Permitted Sources'!A256</f>
        <v>WYDEQ Permitted Sources</v>
      </c>
      <c r="B256" s="75">
        <f>'Permitted Sources'!C256</f>
        <v>56037</v>
      </c>
      <c r="C256" s="75">
        <f>'Permitted Sources'!C256</f>
        <v>56037</v>
      </c>
      <c r="D256" s="75">
        <f>'Permitted Sources'!F256</f>
        <v>20200254</v>
      </c>
      <c r="E256" s="75" t="str">
        <f>'Permitted Sources'!I256</f>
        <v>Compressor Engines</v>
      </c>
      <c r="F256" s="386">
        <f>'Permitted Sources'!O256</f>
        <v>21.197488889683857</v>
      </c>
      <c r="G256" s="386">
        <f>'Permitted Sources'!P256</f>
        <v>3.5559423921685189</v>
      </c>
      <c r="H256" s="386">
        <f>'Permitted Sources'!Q256</f>
        <v>35.571210215208353</v>
      </c>
      <c r="I256" s="386">
        <f>'Permitted Sources'!R256</f>
        <v>0</v>
      </c>
      <c r="J256" s="386">
        <f>'Permitted Sources'!S256</f>
        <v>0.31154412360075046</v>
      </c>
      <c r="K256" s="63" t="str">
        <f t="shared" si="3"/>
        <v>Compressor Engines</v>
      </c>
      <c r="L256" s="135"/>
      <c r="M256" s="135"/>
      <c r="N256" s="135"/>
      <c r="O256" s="135"/>
      <c r="P256" s="62"/>
      <c r="Q256" s="62"/>
      <c r="R256" s="62"/>
      <c r="S256" s="62"/>
      <c r="T256" s="62"/>
      <c r="U256" s="62"/>
    </row>
    <row r="257" spans="1:21" s="198" customFormat="1" x14ac:dyDescent="0.2">
      <c r="A257" s="75" t="str">
        <f>'Permitted Sources'!A257</f>
        <v>WYDEQ Permitted Sources</v>
      </c>
      <c r="B257" s="75">
        <f>'Permitted Sources'!C257</f>
        <v>56037</v>
      </c>
      <c r="C257" s="75">
        <f>'Permitted Sources'!C257</f>
        <v>56037</v>
      </c>
      <c r="D257" s="75">
        <f>'Permitted Sources'!F257</f>
        <v>20200254</v>
      </c>
      <c r="E257" s="75" t="str">
        <f>'Permitted Sources'!I257</f>
        <v>Compressor Engines</v>
      </c>
      <c r="F257" s="386">
        <f>'Permitted Sources'!O257</f>
        <v>6.7244134923156773</v>
      </c>
      <c r="G257" s="386">
        <f>'Permitted Sources'!P257</f>
        <v>4.3172238496207234</v>
      </c>
      <c r="H257" s="386">
        <f>'Permitted Sources'!Q257</f>
        <v>31.635460065346365</v>
      </c>
      <c r="I257" s="386">
        <f>'Permitted Sources'!R257</f>
        <v>0</v>
      </c>
      <c r="J257" s="386">
        <f>'Permitted Sources'!S257</f>
        <v>0.37824170705929855</v>
      </c>
      <c r="K257" s="63" t="str">
        <f t="shared" si="3"/>
        <v>Compressor Engines</v>
      </c>
      <c r="L257" s="135"/>
      <c r="M257" s="135"/>
      <c r="N257" s="135"/>
      <c r="O257" s="135"/>
      <c r="P257" s="62"/>
      <c r="Q257" s="62"/>
      <c r="R257" s="62"/>
      <c r="S257" s="62"/>
      <c r="T257" s="62"/>
      <c r="U257" s="62"/>
    </row>
    <row r="258" spans="1:21" s="198" customFormat="1" x14ac:dyDescent="0.2">
      <c r="A258" s="75" t="str">
        <f>'Permitted Sources'!A258</f>
        <v>WYDEQ Permitted Sources</v>
      </c>
      <c r="B258" s="75">
        <f>'Permitted Sources'!C258</f>
        <v>56037</v>
      </c>
      <c r="C258" s="75">
        <f>'Permitted Sources'!C258</f>
        <v>56037</v>
      </c>
      <c r="D258" s="75">
        <f>'Permitted Sources'!F258</f>
        <v>20200202</v>
      </c>
      <c r="E258" s="75" t="str">
        <f>'Permitted Sources'!I258</f>
        <v>Compressor Engines</v>
      </c>
      <c r="F258" s="386">
        <f>'Permitted Sources'!O258</f>
        <v>0</v>
      </c>
      <c r="G258" s="386">
        <f>'Permitted Sources'!P258</f>
        <v>0</v>
      </c>
      <c r="H258" s="386">
        <f>'Permitted Sources'!Q258</f>
        <v>0</v>
      </c>
      <c r="I258" s="386">
        <f>'Permitted Sources'!R258</f>
        <v>0</v>
      </c>
      <c r="J258" s="386">
        <f>'Permitted Sources'!S258</f>
        <v>0</v>
      </c>
      <c r="K258" s="63" t="str">
        <f t="shared" si="3"/>
        <v>Compressor Engines</v>
      </c>
      <c r="L258" s="135"/>
      <c r="M258" s="135"/>
      <c r="N258" s="135"/>
      <c r="O258" s="135"/>
      <c r="P258" s="62"/>
      <c r="Q258" s="62"/>
      <c r="R258" s="62"/>
      <c r="S258" s="62"/>
      <c r="T258" s="62"/>
      <c r="U258" s="62"/>
    </row>
    <row r="259" spans="1:21" s="198" customFormat="1" x14ac:dyDescent="0.2">
      <c r="A259" s="75" t="str">
        <f>'Permitted Sources'!A259</f>
        <v>WYDEQ Permitted Sources</v>
      </c>
      <c r="B259" s="75">
        <f>'Permitted Sources'!C259</f>
        <v>56037</v>
      </c>
      <c r="C259" s="75">
        <f>'Permitted Sources'!C259</f>
        <v>56037</v>
      </c>
      <c r="D259" s="75">
        <f>'Permitted Sources'!F259</f>
        <v>20200202</v>
      </c>
      <c r="E259" s="75" t="str">
        <f>'Permitted Sources'!I259</f>
        <v>Compressor Engines</v>
      </c>
      <c r="F259" s="386">
        <f>'Permitted Sources'!O259</f>
        <v>0</v>
      </c>
      <c r="G259" s="386">
        <f>'Permitted Sources'!P259</f>
        <v>0</v>
      </c>
      <c r="H259" s="386">
        <f>'Permitted Sources'!Q259</f>
        <v>0</v>
      </c>
      <c r="I259" s="386">
        <f>'Permitted Sources'!R259</f>
        <v>0</v>
      </c>
      <c r="J259" s="386">
        <f>'Permitted Sources'!S259</f>
        <v>0</v>
      </c>
      <c r="K259" s="63" t="str">
        <f t="shared" si="3"/>
        <v>Compressor Engines</v>
      </c>
      <c r="L259" s="135"/>
      <c r="M259" s="135"/>
      <c r="N259" s="135"/>
      <c r="O259" s="135"/>
      <c r="P259" s="62"/>
      <c r="Q259" s="62"/>
      <c r="R259" s="62"/>
      <c r="S259" s="62"/>
      <c r="T259" s="62"/>
      <c r="U259" s="62"/>
    </row>
    <row r="260" spans="1:21" s="198" customFormat="1" x14ac:dyDescent="0.2">
      <c r="A260" s="75" t="str">
        <f>'Permitted Sources'!A260</f>
        <v>WYDEQ Permitted Sources</v>
      </c>
      <c r="B260" s="75">
        <f>'Permitted Sources'!C260</f>
        <v>56037</v>
      </c>
      <c r="C260" s="75">
        <f>'Permitted Sources'!C260</f>
        <v>56037</v>
      </c>
      <c r="D260" s="75">
        <f>'Permitted Sources'!F260</f>
        <v>20200202</v>
      </c>
      <c r="E260" s="75" t="str">
        <f>'Permitted Sources'!I260</f>
        <v>Compressor Engines</v>
      </c>
      <c r="F260" s="386">
        <f>'Permitted Sources'!O260</f>
        <v>0</v>
      </c>
      <c r="G260" s="386">
        <f>'Permitted Sources'!P260</f>
        <v>0</v>
      </c>
      <c r="H260" s="386">
        <f>'Permitted Sources'!Q260</f>
        <v>0</v>
      </c>
      <c r="I260" s="386">
        <f>'Permitted Sources'!R260</f>
        <v>0</v>
      </c>
      <c r="J260" s="386">
        <f>'Permitted Sources'!S260</f>
        <v>0</v>
      </c>
      <c r="K260" s="63" t="str">
        <f t="shared" si="3"/>
        <v>Compressor Engines</v>
      </c>
      <c r="L260" s="135"/>
      <c r="M260" s="135"/>
      <c r="N260" s="135"/>
      <c r="O260" s="135"/>
      <c r="P260" s="62"/>
      <c r="Q260" s="62"/>
      <c r="R260" s="62"/>
      <c r="S260" s="62"/>
      <c r="T260" s="62"/>
      <c r="U260" s="62"/>
    </row>
    <row r="261" spans="1:21" s="198" customFormat="1" x14ac:dyDescent="0.2">
      <c r="A261" s="75" t="str">
        <f>'Permitted Sources'!A261</f>
        <v>WYDEQ Permitted Sources</v>
      </c>
      <c r="B261" s="75">
        <f>'Permitted Sources'!C261</f>
        <v>56037</v>
      </c>
      <c r="C261" s="75">
        <f>'Permitted Sources'!C261</f>
        <v>56037</v>
      </c>
      <c r="D261" s="75">
        <f>'Permitted Sources'!F261</f>
        <v>20200202</v>
      </c>
      <c r="E261" s="75" t="str">
        <f>'Permitted Sources'!I261</f>
        <v>Compressor Engines</v>
      </c>
      <c r="F261" s="386">
        <f>'Permitted Sources'!O261</f>
        <v>0</v>
      </c>
      <c r="G261" s="386">
        <f>'Permitted Sources'!P261</f>
        <v>0</v>
      </c>
      <c r="H261" s="386">
        <f>'Permitted Sources'!Q261</f>
        <v>0</v>
      </c>
      <c r="I261" s="386">
        <f>'Permitted Sources'!R261</f>
        <v>0</v>
      </c>
      <c r="J261" s="386">
        <f>'Permitted Sources'!S261</f>
        <v>0</v>
      </c>
      <c r="K261" s="63" t="str">
        <f t="shared" si="3"/>
        <v>Compressor Engines</v>
      </c>
      <c r="L261" s="135"/>
      <c r="M261" s="135"/>
      <c r="N261" s="135"/>
      <c r="O261" s="135"/>
      <c r="P261" s="62"/>
      <c r="Q261" s="62"/>
      <c r="R261" s="62"/>
      <c r="S261" s="62"/>
      <c r="T261" s="62"/>
      <c r="U261" s="62"/>
    </row>
    <row r="262" spans="1:21" s="198" customFormat="1" x14ac:dyDescent="0.2">
      <c r="A262" s="75" t="str">
        <f>'Permitted Sources'!A262</f>
        <v>WYDEQ Permitted Sources</v>
      </c>
      <c r="B262" s="75">
        <f>'Permitted Sources'!C262</f>
        <v>56037</v>
      </c>
      <c r="C262" s="75">
        <f>'Permitted Sources'!C262</f>
        <v>56037</v>
      </c>
      <c r="D262" s="75">
        <f>'Permitted Sources'!F262</f>
        <v>20200253</v>
      </c>
      <c r="E262" s="75" t="str">
        <f>'Permitted Sources'!I262</f>
        <v>Compressor Engines</v>
      </c>
      <c r="F262" s="386">
        <f>'Permitted Sources'!O262</f>
        <v>62.345555557893704</v>
      </c>
      <c r="G262" s="386">
        <f>'Permitted Sources'!P262</f>
        <v>0.81015674362658785</v>
      </c>
      <c r="H262" s="386">
        <f>'Permitted Sources'!Q262</f>
        <v>10.960316873033387</v>
      </c>
      <c r="I262" s="386">
        <f>'Permitted Sources'!R262</f>
        <v>0</v>
      </c>
      <c r="J262" s="386">
        <f>'Permitted Sources'!S262</f>
        <v>0.54993369716709861</v>
      </c>
      <c r="K262" s="63" t="str">
        <f t="shared" si="3"/>
        <v>Compressor Engines</v>
      </c>
      <c r="L262" s="135"/>
      <c r="M262" s="135"/>
      <c r="N262" s="135"/>
      <c r="O262" s="135"/>
      <c r="P262" s="62"/>
      <c r="Q262" s="62"/>
      <c r="R262" s="62"/>
      <c r="S262" s="62"/>
      <c r="T262" s="62"/>
      <c r="U262" s="62"/>
    </row>
    <row r="263" spans="1:21" s="198" customFormat="1" x14ac:dyDescent="0.2">
      <c r="A263" s="75" t="str">
        <f>'Permitted Sources'!A263</f>
        <v>WYDEQ Permitted Sources</v>
      </c>
      <c r="B263" s="75">
        <f>'Permitted Sources'!C263</f>
        <v>56037</v>
      </c>
      <c r="C263" s="75">
        <f>'Permitted Sources'!C263</f>
        <v>56037</v>
      </c>
      <c r="D263" s="75">
        <f>'Permitted Sources'!F263</f>
        <v>20200253</v>
      </c>
      <c r="E263" s="75" t="str">
        <f>'Permitted Sources'!I263</f>
        <v>Compressor Engines</v>
      </c>
      <c r="F263" s="386">
        <f>'Permitted Sources'!O263</f>
        <v>11.088602381368236</v>
      </c>
      <c r="G263" s="386">
        <f>'Permitted Sources'!P263</f>
        <v>6.6135244377680605E-2</v>
      </c>
      <c r="H263" s="386">
        <f>'Permitted Sources'!Q263</f>
        <v>2.6404399739580438</v>
      </c>
      <c r="I263" s="386">
        <f>'Permitted Sources'!R263</f>
        <v>0</v>
      </c>
      <c r="J263" s="386">
        <f>'Permitted Sources'!S263</f>
        <v>4.4892546707518237E-2</v>
      </c>
      <c r="K263" s="63" t="str">
        <f t="shared" ref="K263:K326" si="4">IF(E263="Unpermitted Fugitives","Fugitives",IF(E263="Natural Gas Processing Facilities, Pump Seals","Fugitives",IF(E263="Natural Gas Production, All Equipt Leak Fugitives","Fugitives",IF(E263="External Combustion Boilers","Heaters",IF(E263="Permitted Tank Losses","Condensate tank ",IF(E263="Permitted Fugitives","Fugitives",IF(E263="Process Heaters","Heaters",E263)))))))</f>
        <v>Compressor Engines</v>
      </c>
      <c r="L263" s="135"/>
      <c r="M263" s="135"/>
      <c r="N263" s="135"/>
      <c r="O263" s="135"/>
      <c r="P263" s="62"/>
      <c r="Q263" s="62"/>
      <c r="R263" s="62"/>
      <c r="S263" s="62"/>
      <c r="T263" s="62"/>
      <c r="U263" s="62"/>
    </row>
    <row r="264" spans="1:21" s="198" customFormat="1" x14ac:dyDescent="0.2">
      <c r="A264" s="75" t="str">
        <f>'Permitted Sources'!A264</f>
        <v>WYDEQ Permitted Sources</v>
      </c>
      <c r="B264" s="75">
        <f>'Permitted Sources'!C264</f>
        <v>56037</v>
      </c>
      <c r="C264" s="75">
        <f>'Permitted Sources'!C264</f>
        <v>56037</v>
      </c>
      <c r="D264" s="75">
        <f>'Permitted Sources'!F264</f>
        <v>20200254</v>
      </c>
      <c r="E264" s="75" t="str">
        <f>'Permitted Sources'!I264</f>
        <v>Compressor Engines</v>
      </c>
      <c r="F264" s="386">
        <f>'Permitted Sources'!O264</f>
        <v>1.7813015873683915</v>
      </c>
      <c r="G264" s="386">
        <f>'Permitted Sources'!P264</f>
        <v>0.20682225690323483</v>
      </c>
      <c r="H264" s="386">
        <f>'Permitted Sources'!Q264</f>
        <v>1.9927848860060708</v>
      </c>
      <c r="I264" s="386">
        <f>'Permitted Sources'!R264</f>
        <v>0</v>
      </c>
      <c r="J264" s="386">
        <f>'Permitted Sources'!S264</f>
        <v>2.800721037003966E-2</v>
      </c>
      <c r="K264" s="63" t="str">
        <f t="shared" si="4"/>
        <v>Compressor Engines</v>
      </c>
      <c r="L264" s="135"/>
      <c r="M264" s="135"/>
      <c r="N264" s="135"/>
      <c r="O264" s="135"/>
      <c r="P264" s="62"/>
      <c r="Q264" s="62"/>
      <c r="R264" s="62"/>
      <c r="S264" s="62"/>
      <c r="T264" s="62"/>
      <c r="U264" s="62"/>
    </row>
    <row r="265" spans="1:21" s="198" customFormat="1" x14ac:dyDescent="0.2">
      <c r="A265" s="75" t="str">
        <f>'Permitted Sources'!A265</f>
        <v>WYDEQ Permitted Sources</v>
      </c>
      <c r="B265" s="75">
        <f>'Permitted Sources'!C265</f>
        <v>56037</v>
      </c>
      <c r="C265" s="75">
        <f>'Permitted Sources'!C265</f>
        <v>56037</v>
      </c>
      <c r="D265" s="75">
        <f>'Permitted Sources'!F265</f>
        <v>20200254</v>
      </c>
      <c r="E265" s="75" t="str">
        <f>'Permitted Sources'!I265</f>
        <v>Compressor Engines</v>
      </c>
      <c r="F265" s="386">
        <f>'Permitted Sources'!O265</f>
        <v>1.4695738095789228</v>
      </c>
      <c r="G265" s="386">
        <f>'Permitted Sources'!P265</f>
        <v>0.46138270148618415</v>
      </c>
      <c r="H265" s="386">
        <f>'Permitted Sources'!Q265</f>
        <v>3.2880950619100164</v>
      </c>
      <c r="I265" s="386">
        <f>'Permitted Sources'!R265</f>
        <v>0</v>
      </c>
      <c r="J265" s="386">
        <f>'Permitted Sources'!S265</f>
        <v>4.0422777853665486E-2</v>
      </c>
      <c r="K265" s="63" t="str">
        <f t="shared" si="4"/>
        <v>Compressor Engines</v>
      </c>
      <c r="L265" s="135"/>
      <c r="M265" s="135"/>
      <c r="N265" s="135"/>
      <c r="O265" s="135"/>
      <c r="P265" s="62"/>
      <c r="Q265" s="62"/>
      <c r="R265" s="62"/>
      <c r="S265" s="62"/>
      <c r="T265" s="62"/>
      <c r="U265" s="62"/>
    </row>
    <row r="266" spans="1:21" s="198" customFormat="1" x14ac:dyDescent="0.2">
      <c r="A266" s="75" t="str">
        <f>'Permitted Sources'!A266</f>
        <v>WYDEQ Permitted Sources</v>
      </c>
      <c r="B266" s="75">
        <f>'Permitted Sources'!C266</f>
        <v>56037</v>
      </c>
      <c r="C266" s="75">
        <f>'Permitted Sources'!C266</f>
        <v>56037</v>
      </c>
      <c r="D266" s="75">
        <f>'Permitted Sources'!F266</f>
        <v>20200254</v>
      </c>
      <c r="E266" s="75" t="str">
        <f>'Permitted Sources'!I266</f>
        <v>Compressor Engines</v>
      </c>
      <c r="F266" s="386">
        <f>'Permitted Sources'!O266</f>
        <v>26.719523810525871</v>
      </c>
      <c r="G266" s="386">
        <f>'Permitted Sources'!P266</f>
        <v>4.5149592931148019</v>
      </c>
      <c r="H266" s="386">
        <f>'Permitted Sources'!Q266</f>
        <v>45.335856156638094</v>
      </c>
      <c r="I266" s="386">
        <f>'Permitted Sources'!R266</f>
        <v>0</v>
      </c>
      <c r="J266" s="386">
        <f>'Permitted Sources'!S266</f>
        <v>0.39556575471086952</v>
      </c>
      <c r="K266" s="63" t="str">
        <f t="shared" si="4"/>
        <v>Compressor Engines</v>
      </c>
      <c r="L266" s="135"/>
      <c r="M266" s="135"/>
      <c r="N266" s="135"/>
      <c r="O266" s="135"/>
      <c r="P266" s="62"/>
      <c r="Q266" s="62"/>
      <c r="R266" s="62"/>
      <c r="S266" s="62"/>
      <c r="T266" s="62"/>
      <c r="U266" s="62"/>
    </row>
    <row r="267" spans="1:21" s="198" customFormat="1" x14ac:dyDescent="0.2">
      <c r="A267" s="75" t="str">
        <f>'Permitted Sources'!A267</f>
        <v>WYDEQ Permitted Sources</v>
      </c>
      <c r="B267" s="75">
        <f>'Permitted Sources'!C267</f>
        <v>56037</v>
      </c>
      <c r="C267" s="75">
        <f>'Permitted Sources'!C267</f>
        <v>56037</v>
      </c>
      <c r="D267" s="75">
        <f>'Permitted Sources'!F267</f>
        <v>20200254</v>
      </c>
      <c r="E267" s="75" t="str">
        <f>'Permitted Sources'!I267</f>
        <v>Compressor Engines</v>
      </c>
      <c r="F267" s="386">
        <f>'Permitted Sources'!O267</f>
        <v>117.56590476631382</v>
      </c>
      <c r="G267" s="386">
        <f>'Permitted Sources'!P267</f>
        <v>26.199946262965458</v>
      </c>
      <c r="H267" s="386">
        <f>'Permitted Sources'!Q267</f>
        <v>8.967531987027316</v>
      </c>
      <c r="I267" s="386">
        <f>'Permitted Sources'!R267</f>
        <v>0</v>
      </c>
      <c r="J267" s="386">
        <f>'Permitted Sources'!S267</f>
        <v>2.2954363138331475</v>
      </c>
      <c r="K267" s="63" t="str">
        <f t="shared" si="4"/>
        <v>Compressor Engines</v>
      </c>
      <c r="L267" s="135"/>
      <c r="M267" s="135"/>
      <c r="N267" s="135"/>
      <c r="O267" s="135"/>
      <c r="P267" s="62"/>
      <c r="Q267" s="62"/>
      <c r="R267" s="62"/>
      <c r="S267" s="62"/>
      <c r="T267" s="62"/>
      <c r="U267" s="62"/>
    </row>
    <row r="268" spans="1:21" s="198" customFormat="1" x14ac:dyDescent="0.2">
      <c r="A268" s="75" t="str">
        <f>'Permitted Sources'!A268</f>
        <v>WYDEQ Permitted Sources</v>
      </c>
      <c r="B268" s="75">
        <f>'Permitted Sources'!C268</f>
        <v>56037</v>
      </c>
      <c r="C268" s="75">
        <f>'Permitted Sources'!C268</f>
        <v>56037</v>
      </c>
      <c r="D268" s="75">
        <f>'Permitted Sources'!F268</f>
        <v>20200254</v>
      </c>
      <c r="E268" s="75" t="str">
        <f>'Permitted Sources'!I268</f>
        <v>Compressor Engines</v>
      </c>
      <c r="F268" s="386">
        <f>'Permitted Sources'!O268</f>
        <v>41.860587303157203</v>
      </c>
      <c r="G268" s="386">
        <f>'Permitted Sources'!P268</f>
        <v>6.9734699738911843</v>
      </c>
      <c r="H268" s="386">
        <f>'Permitted Sources'!Q268</f>
        <v>4.9819622150151766</v>
      </c>
      <c r="I268" s="386">
        <f>'Permitted Sources'!R268</f>
        <v>0</v>
      </c>
      <c r="J268" s="386">
        <f>'Permitted Sources'!S268</f>
        <v>0.61096141384540137</v>
      </c>
      <c r="K268" s="63" t="str">
        <f t="shared" si="4"/>
        <v>Compressor Engines</v>
      </c>
      <c r="L268" s="135"/>
      <c r="M268" s="135"/>
      <c r="N268" s="135"/>
      <c r="O268" s="135"/>
      <c r="P268" s="62"/>
      <c r="Q268" s="62"/>
      <c r="R268" s="62"/>
      <c r="S268" s="62"/>
      <c r="T268" s="62"/>
      <c r="U268" s="62"/>
    </row>
    <row r="269" spans="1:21" s="198" customFormat="1" x14ac:dyDescent="0.2">
      <c r="A269" s="75" t="str">
        <f>'Permitted Sources'!A269</f>
        <v>WYDEQ Permitted Sources</v>
      </c>
      <c r="B269" s="75">
        <f>'Permitted Sources'!C269</f>
        <v>56037</v>
      </c>
      <c r="C269" s="75">
        <f>'Permitted Sources'!C269</f>
        <v>56037</v>
      </c>
      <c r="D269" s="75">
        <f>'Permitted Sources'!F269</f>
        <v>20200254</v>
      </c>
      <c r="E269" s="75" t="str">
        <f>'Permitted Sources'!I269</f>
        <v>Compressor Engines</v>
      </c>
      <c r="F269" s="386">
        <f>'Permitted Sources'!O269</f>
        <v>4.8540468255788669</v>
      </c>
      <c r="G269" s="386">
        <f>'Permitted Sources'!P269</f>
        <v>2.3069135074309215</v>
      </c>
      <c r="H269" s="386">
        <f>'Permitted Sources'!Q269</f>
        <v>2.4411614853574366</v>
      </c>
      <c r="I269" s="386">
        <f>'Permitted Sources'!R269</f>
        <v>0</v>
      </c>
      <c r="J269" s="386">
        <f>'Permitted Sources'!S269</f>
        <v>0.20211388926832755</v>
      </c>
      <c r="K269" s="63" t="str">
        <f t="shared" si="4"/>
        <v>Compressor Engines</v>
      </c>
      <c r="L269" s="135"/>
      <c r="M269" s="135"/>
      <c r="N269" s="135"/>
      <c r="O269" s="135"/>
      <c r="P269" s="62"/>
      <c r="Q269" s="62"/>
      <c r="R269" s="62"/>
      <c r="S269" s="62"/>
      <c r="T269" s="62"/>
      <c r="U269" s="62"/>
    </row>
    <row r="270" spans="1:21" s="198" customFormat="1" x14ac:dyDescent="0.2">
      <c r="A270" s="75" t="str">
        <f>'Permitted Sources'!A270</f>
        <v>WYDEQ Permitted Sources</v>
      </c>
      <c r="B270" s="75">
        <f>'Permitted Sources'!C270</f>
        <v>56037</v>
      </c>
      <c r="C270" s="75">
        <f>'Permitted Sources'!C270</f>
        <v>56037</v>
      </c>
      <c r="D270" s="75">
        <f>'Permitted Sources'!F270</f>
        <v>20200202</v>
      </c>
      <c r="E270" s="75" t="str">
        <f>'Permitted Sources'!I270</f>
        <v>Compressor Engines</v>
      </c>
      <c r="F270" s="386">
        <f>'Permitted Sources'!O270</f>
        <v>0</v>
      </c>
      <c r="G270" s="386">
        <f>'Permitted Sources'!P270</f>
        <v>0</v>
      </c>
      <c r="H270" s="386">
        <f>'Permitted Sources'!Q270</f>
        <v>0</v>
      </c>
      <c r="I270" s="386">
        <f>'Permitted Sources'!R270</f>
        <v>0</v>
      </c>
      <c r="J270" s="386">
        <f>'Permitted Sources'!S270</f>
        <v>0</v>
      </c>
      <c r="K270" s="63" t="str">
        <f t="shared" si="4"/>
        <v>Compressor Engines</v>
      </c>
      <c r="L270" s="135"/>
      <c r="M270" s="135"/>
      <c r="N270" s="135"/>
      <c r="O270" s="135"/>
      <c r="P270" s="62"/>
      <c r="Q270" s="62"/>
      <c r="R270" s="62"/>
      <c r="S270" s="62"/>
      <c r="T270" s="62"/>
      <c r="U270" s="62"/>
    </row>
    <row r="271" spans="1:21" s="198" customFormat="1" x14ac:dyDescent="0.2">
      <c r="A271" s="75" t="str">
        <f>'Permitted Sources'!A271</f>
        <v>WYDEQ Permitted Sources</v>
      </c>
      <c r="B271" s="75">
        <f>'Permitted Sources'!C271</f>
        <v>56037</v>
      </c>
      <c r="C271" s="75">
        <f>'Permitted Sources'!C271</f>
        <v>56037</v>
      </c>
      <c r="D271" s="75">
        <f>'Permitted Sources'!F271</f>
        <v>20200253</v>
      </c>
      <c r="E271" s="75" t="str">
        <f>'Permitted Sources'!I271</f>
        <v>Compressor Engines</v>
      </c>
      <c r="F271" s="386">
        <f>'Permitted Sources'!O271</f>
        <v>6.2345555557893686</v>
      </c>
      <c r="G271" s="386">
        <f>'Permitted Sources'!P271</f>
        <v>5.7868338830470545E-2</v>
      </c>
      <c r="H271" s="386">
        <f>'Permitted Sources'!Q271</f>
        <v>6.9747471010212463</v>
      </c>
      <c r="I271" s="386">
        <f>'Permitted Sources'!R271</f>
        <v>0</v>
      </c>
      <c r="J271" s="386">
        <f>'Permitted Sources'!S271</f>
        <v>3.9280978369078456E-2</v>
      </c>
      <c r="K271" s="63" t="str">
        <f t="shared" si="4"/>
        <v>Compressor Engines</v>
      </c>
      <c r="L271" s="135"/>
      <c r="M271" s="135"/>
      <c r="N271" s="135"/>
      <c r="O271" s="135"/>
      <c r="P271" s="62"/>
      <c r="Q271" s="62"/>
      <c r="R271" s="62"/>
      <c r="S271" s="62"/>
      <c r="T271" s="62"/>
      <c r="U271" s="62"/>
    </row>
    <row r="272" spans="1:21" s="198" customFormat="1" x14ac:dyDescent="0.2">
      <c r="A272" s="75" t="str">
        <f>'Permitted Sources'!A272</f>
        <v>WYDEQ Permitted Sources</v>
      </c>
      <c r="B272" s="75">
        <f>'Permitted Sources'!C272</f>
        <v>56037</v>
      </c>
      <c r="C272" s="75">
        <f>'Permitted Sources'!C272</f>
        <v>56037</v>
      </c>
      <c r="D272" s="75">
        <f>'Permitted Sources'!F272</f>
        <v>20200254</v>
      </c>
      <c r="E272" s="75" t="str">
        <f>'Permitted Sources'!I272</f>
        <v>Compressor Engines</v>
      </c>
      <c r="F272" s="386">
        <f>'Permitted Sources'!O272</f>
        <v>8.9065079368419564</v>
      </c>
      <c r="G272" s="386">
        <f>'Permitted Sources'!P272</f>
        <v>1.5192673241795065</v>
      </c>
      <c r="H272" s="386">
        <f>'Permitted Sources'!Q272</f>
        <v>14.94588664504553</v>
      </c>
      <c r="I272" s="386">
        <f>'Permitted Sources'!R272</f>
        <v>0</v>
      </c>
      <c r="J272" s="386">
        <f>'Permitted Sources'!S272</f>
        <v>0.13310643278956996</v>
      </c>
      <c r="K272" s="63" t="str">
        <f t="shared" si="4"/>
        <v>Compressor Engines</v>
      </c>
      <c r="L272" s="135"/>
      <c r="M272" s="135"/>
      <c r="N272" s="135"/>
      <c r="O272" s="135"/>
      <c r="P272" s="62"/>
      <c r="Q272" s="62"/>
      <c r="R272" s="62"/>
      <c r="S272" s="62"/>
      <c r="T272" s="62"/>
      <c r="U272" s="62"/>
    </row>
    <row r="273" spans="1:21" s="198" customFormat="1" x14ac:dyDescent="0.2">
      <c r="A273" s="75" t="str">
        <f>'Permitted Sources'!A273</f>
        <v>WYDEQ Permitted Sources</v>
      </c>
      <c r="B273" s="75">
        <f>'Permitted Sources'!C273</f>
        <v>56037</v>
      </c>
      <c r="C273" s="75">
        <f>'Permitted Sources'!C273</f>
        <v>56037</v>
      </c>
      <c r="D273" s="75">
        <f>'Permitted Sources'!F273</f>
        <v>20200254</v>
      </c>
      <c r="E273" s="75" t="str">
        <f>'Permitted Sources'!I273</f>
        <v>Compressor Engines</v>
      </c>
      <c r="F273" s="386">
        <f>'Permitted Sources'!O273</f>
        <v>0.89065079368419575</v>
      </c>
      <c r="G273" s="386">
        <f>'Permitted Sources'!P273</f>
        <v>0.25376048581740129</v>
      </c>
      <c r="H273" s="386">
        <f>'Permitted Sources'!Q273</f>
        <v>0.99639244300303542</v>
      </c>
      <c r="I273" s="386">
        <f>'Permitted Sources'!R273</f>
        <v>0</v>
      </c>
      <c r="J273" s="386">
        <f>'Permitted Sources'!S273</f>
        <v>2.2232527819516023E-2</v>
      </c>
      <c r="K273" s="63" t="str">
        <f t="shared" si="4"/>
        <v>Compressor Engines</v>
      </c>
      <c r="L273" s="135"/>
      <c r="M273" s="135"/>
      <c r="N273" s="135"/>
      <c r="O273" s="135"/>
      <c r="P273" s="62"/>
      <c r="Q273" s="62"/>
      <c r="R273" s="62"/>
      <c r="S273" s="62"/>
      <c r="T273" s="62"/>
      <c r="U273" s="62"/>
    </row>
    <row r="274" spans="1:21" s="198" customFormat="1" x14ac:dyDescent="0.2">
      <c r="A274" s="75" t="str">
        <f>'Permitted Sources'!A274</f>
        <v>WYDEQ Permitted Sources</v>
      </c>
      <c r="B274" s="75">
        <f>'Permitted Sources'!C274</f>
        <v>56037</v>
      </c>
      <c r="C274" s="75">
        <f>'Permitted Sources'!C274</f>
        <v>56037</v>
      </c>
      <c r="D274" s="75">
        <f>'Permitted Sources'!F274</f>
        <v>20200254</v>
      </c>
      <c r="E274" s="75" t="str">
        <f>'Permitted Sources'!I274</f>
        <v>Compressor Engines</v>
      </c>
      <c r="F274" s="386">
        <f>'Permitted Sources'!O274</f>
        <v>1.7813015873683915</v>
      </c>
      <c r="G274" s="386">
        <f>'Permitted Sources'!P274</f>
        <v>0.56025042323322383</v>
      </c>
      <c r="H274" s="386">
        <f>'Permitted Sources'!Q274</f>
        <v>1.9927848860060708</v>
      </c>
      <c r="I274" s="386">
        <f>'Permitted Sources'!R274</f>
        <v>0</v>
      </c>
      <c r="J274" s="386">
        <f>'Permitted Sources'!S274</f>
        <v>4.9084801679450972E-2</v>
      </c>
      <c r="K274" s="63" t="str">
        <f t="shared" si="4"/>
        <v>Compressor Engines</v>
      </c>
      <c r="L274" s="135"/>
      <c r="M274" s="135"/>
      <c r="N274" s="135"/>
      <c r="O274" s="135"/>
      <c r="P274" s="62"/>
      <c r="Q274" s="62"/>
      <c r="R274" s="62"/>
      <c r="S274" s="62"/>
      <c r="T274" s="62"/>
      <c r="U274" s="62"/>
    </row>
    <row r="275" spans="1:21" s="198" customFormat="1" x14ac:dyDescent="0.2">
      <c r="A275" s="75" t="str">
        <f>'Permitted Sources'!A275</f>
        <v>WYDEQ Permitted Sources</v>
      </c>
      <c r="B275" s="75">
        <f>'Permitted Sources'!C275</f>
        <v>56037</v>
      </c>
      <c r="C275" s="75">
        <f>'Permitted Sources'!C275</f>
        <v>56037</v>
      </c>
      <c r="D275" s="75">
        <f>'Permitted Sources'!F275</f>
        <v>20200254</v>
      </c>
      <c r="E275" s="75" t="str">
        <f>'Permitted Sources'!I275</f>
        <v>Compressor Engines</v>
      </c>
      <c r="F275" s="386">
        <f>'Permitted Sources'!O275</f>
        <v>10.687809524210346</v>
      </c>
      <c r="G275" s="386">
        <f>'Permitted Sources'!P275</f>
        <v>1.7796189914467102</v>
      </c>
      <c r="H275" s="386">
        <f>'Permitted Sources'!Q275</f>
        <v>20.924241303063749</v>
      </c>
      <c r="I275" s="386">
        <f>'Permitted Sources'!R275</f>
        <v>0</v>
      </c>
      <c r="J275" s="386">
        <f>'Permitted Sources'!S275</f>
        <v>0.15591642886413834</v>
      </c>
      <c r="K275" s="63" t="str">
        <f t="shared" si="4"/>
        <v>Compressor Engines</v>
      </c>
      <c r="L275" s="135"/>
      <c r="M275" s="135"/>
      <c r="N275" s="135"/>
      <c r="O275" s="135"/>
      <c r="P275" s="62"/>
      <c r="Q275" s="62"/>
      <c r="R275" s="62"/>
      <c r="S275" s="62"/>
      <c r="T275" s="62"/>
      <c r="U275" s="62"/>
    </row>
    <row r="276" spans="1:21" s="198" customFormat="1" x14ac:dyDescent="0.2">
      <c r="A276" s="75" t="str">
        <f>'Permitted Sources'!A276</f>
        <v>WYDEQ Permitted Sources</v>
      </c>
      <c r="B276" s="75">
        <f>'Permitted Sources'!C276</f>
        <v>56037</v>
      </c>
      <c r="C276" s="75">
        <f>'Permitted Sources'!C276</f>
        <v>56037</v>
      </c>
      <c r="D276" s="75">
        <f>'Permitted Sources'!F276</f>
        <v>20200254</v>
      </c>
      <c r="E276" s="75" t="str">
        <f>'Permitted Sources'!I276</f>
        <v>Compressor Engines</v>
      </c>
      <c r="F276" s="386">
        <f>'Permitted Sources'!O276</f>
        <v>20.930293651578602</v>
      </c>
      <c r="G276" s="386">
        <f>'Permitted Sources'!P276</f>
        <v>3.5559423921685194</v>
      </c>
      <c r="H276" s="386">
        <f>'Permitted Sources'!Q276</f>
        <v>35.371931726607748</v>
      </c>
      <c r="I276" s="386">
        <f>'Permitted Sources'!R276</f>
        <v>0</v>
      </c>
      <c r="J276" s="386">
        <f>'Permitted Sources'!S276</f>
        <v>0.31154412360075051</v>
      </c>
      <c r="K276" s="63" t="str">
        <f t="shared" si="4"/>
        <v>Compressor Engines</v>
      </c>
      <c r="L276" s="135"/>
      <c r="M276" s="135"/>
      <c r="N276" s="135"/>
      <c r="O276" s="135"/>
      <c r="P276" s="62"/>
      <c r="Q276" s="62"/>
      <c r="R276" s="62"/>
      <c r="S276" s="62"/>
      <c r="T276" s="62"/>
      <c r="U276" s="62"/>
    </row>
    <row r="277" spans="1:21" s="198" customFormat="1" x14ac:dyDescent="0.2">
      <c r="A277" s="75" t="str">
        <f>'Permitted Sources'!A277</f>
        <v>WYDEQ Permitted Sources</v>
      </c>
      <c r="B277" s="75">
        <f>'Permitted Sources'!C277</f>
        <v>56037</v>
      </c>
      <c r="C277" s="75">
        <f>'Permitted Sources'!C277</f>
        <v>56037</v>
      </c>
      <c r="D277" s="75">
        <f>'Permitted Sources'!F277</f>
        <v>20200254</v>
      </c>
      <c r="E277" s="75" t="str">
        <f>'Permitted Sources'!I277</f>
        <v>Compressor Engines</v>
      </c>
      <c r="F277" s="386">
        <f>'Permitted Sources'!O277</f>
        <v>20.930293651578602</v>
      </c>
      <c r="G277" s="386">
        <f>'Permitted Sources'!P277</f>
        <v>3.5559423921685194</v>
      </c>
      <c r="H277" s="386">
        <f>'Permitted Sources'!Q277</f>
        <v>35.371931726607748</v>
      </c>
      <c r="I277" s="386">
        <f>'Permitted Sources'!R277</f>
        <v>0</v>
      </c>
      <c r="J277" s="386">
        <f>'Permitted Sources'!S277</f>
        <v>0.31154412360075051</v>
      </c>
      <c r="K277" s="63" t="str">
        <f t="shared" si="4"/>
        <v>Compressor Engines</v>
      </c>
      <c r="L277" s="135"/>
      <c r="M277" s="135"/>
      <c r="N277" s="135"/>
      <c r="O277" s="135"/>
      <c r="P277" s="62"/>
      <c r="Q277" s="62"/>
      <c r="R277" s="62"/>
      <c r="S277" s="62"/>
      <c r="T277" s="62"/>
      <c r="U277" s="62"/>
    </row>
    <row r="278" spans="1:21" s="198" customFormat="1" x14ac:dyDescent="0.2">
      <c r="A278" s="75" t="str">
        <f>'Permitted Sources'!A278</f>
        <v>WYDEQ Permitted Sources</v>
      </c>
      <c r="B278" s="75">
        <f>'Permitted Sources'!C278</f>
        <v>56037</v>
      </c>
      <c r="C278" s="75">
        <f>'Permitted Sources'!C278</f>
        <v>56037</v>
      </c>
      <c r="D278" s="75">
        <f>'Permitted Sources'!F278</f>
        <v>20200254</v>
      </c>
      <c r="E278" s="75" t="str">
        <f>'Permitted Sources'!I278</f>
        <v>Compressor Engines</v>
      </c>
      <c r="F278" s="386">
        <f>'Permitted Sources'!O278</f>
        <v>25.828873016841673</v>
      </c>
      <c r="G278" s="386">
        <f>'Permitted Sources'!P278</f>
        <v>4.3172238496207225</v>
      </c>
      <c r="H278" s="386">
        <f>'Permitted Sources'!Q278</f>
        <v>43.343071270632038</v>
      </c>
      <c r="I278" s="386">
        <f>'Permitted Sources'!R278</f>
        <v>0</v>
      </c>
      <c r="J278" s="386">
        <f>'Permitted Sources'!S278</f>
        <v>0.37824170705929849</v>
      </c>
      <c r="K278" s="63" t="str">
        <f t="shared" si="4"/>
        <v>Compressor Engines</v>
      </c>
      <c r="L278" s="135"/>
      <c r="M278" s="135"/>
      <c r="N278" s="135"/>
      <c r="O278" s="135"/>
      <c r="P278" s="62"/>
      <c r="Q278" s="62"/>
      <c r="R278" s="62"/>
      <c r="S278" s="62"/>
      <c r="T278" s="62"/>
      <c r="U278" s="62"/>
    </row>
    <row r="279" spans="1:21" s="198" customFormat="1" x14ac:dyDescent="0.2">
      <c r="A279" s="75" t="str">
        <f>'Permitted Sources'!A279</f>
        <v>WYDEQ Permitted Sources</v>
      </c>
      <c r="B279" s="75">
        <f>'Permitted Sources'!C279</f>
        <v>56037</v>
      </c>
      <c r="C279" s="75">
        <f>'Permitted Sources'!C279</f>
        <v>56037</v>
      </c>
      <c r="D279" s="75">
        <f>'Permitted Sources'!F279</f>
        <v>20200254</v>
      </c>
      <c r="E279" s="75" t="str">
        <f>'Permitted Sources'!I279</f>
        <v>Compressor Engines</v>
      </c>
      <c r="F279" s="386">
        <f>'Permitted Sources'!O279</f>
        <v>25.828873016841673</v>
      </c>
      <c r="G279" s="386">
        <f>'Permitted Sources'!P279</f>
        <v>4.3172238496207225</v>
      </c>
      <c r="H279" s="386">
        <f>'Permitted Sources'!Q279</f>
        <v>43.343071270632038</v>
      </c>
      <c r="I279" s="386">
        <f>'Permitted Sources'!R279</f>
        <v>0</v>
      </c>
      <c r="J279" s="386">
        <f>'Permitted Sources'!S279</f>
        <v>0.37824170705929849</v>
      </c>
      <c r="K279" s="63" t="str">
        <f t="shared" si="4"/>
        <v>Compressor Engines</v>
      </c>
      <c r="L279" s="135"/>
      <c r="M279" s="135"/>
      <c r="N279" s="135"/>
      <c r="O279" s="135"/>
      <c r="P279" s="62"/>
      <c r="Q279" s="62"/>
      <c r="R279" s="62"/>
      <c r="S279" s="62"/>
      <c r="T279" s="62"/>
      <c r="U279" s="62"/>
    </row>
    <row r="280" spans="1:21" s="198" customFormat="1" x14ac:dyDescent="0.2">
      <c r="A280" s="75" t="str">
        <f>'Permitted Sources'!A280</f>
        <v>WYDEQ Permitted Sources</v>
      </c>
      <c r="B280" s="75">
        <f>'Permitted Sources'!C280</f>
        <v>56041</v>
      </c>
      <c r="C280" s="75">
        <f>'Permitted Sources'!C280</f>
        <v>56041</v>
      </c>
      <c r="D280" s="75">
        <f>'Permitted Sources'!F280</f>
        <v>20200253</v>
      </c>
      <c r="E280" s="75" t="str">
        <f>'Permitted Sources'!I280</f>
        <v>Compressor Engines</v>
      </c>
      <c r="F280" s="386">
        <f>'Permitted Sources'!O280</f>
        <v>46.803699208104483</v>
      </c>
      <c r="G280" s="386">
        <f>'Permitted Sources'!P280</f>
        <v>0.39433139460192085</v>
      </c>
      <c r="H280" s="386">
        <f>'Permitted Sources'!Q280</f>
        <v>52.360422879809505</v>
      </c>
      <c r="I280" s="386">
        <f>'Permitted Sources'!R280</f>
        <v>0</v>
      </c>
      <c r="J280" s="386">
        <f>'Permitted Sources'!S280</f>
        <v>0.26767180974357757</v>
      </c>
      <c r="K280" s="63" t="str">
        <f t="shared" si="4"/>
        <v>Compressor Engines</v>
      </c>
      <c r="L280" s="135"/>
      <c r="M280" s="135"/>
      <c r="N280" s="135"/>
      <c r="O280" s="135"/>
      <c r="P280" s="62"/>
      <c r="Q280" s="62"/>
      <c r="R280" s="62"/>
      <c r="S280" s="62"/>
      <c r="T280" s="62"/>
      <c r="U280" s="62"/>
    </row>
    <row r="281" spans="1:21" s="198" customFormat="1" x14ac:dyDescent="0.2">
      <c r="A281" s="75" t="str">
        <f>'Permitted Sources'!A281</f>
        <v>WYDEQ Permitted Sources</v>
      </c>
      <c r="B281" s="75">
        <f>'Permitted Sources'!C281</f>
        <v>56041</v>
      </c>
      <c r="C281" s="75">
        <f>'Permitted Sources'!C281</f>
        <v>56041</v>
      </c>
      <c r="D281" s="75">
        <f>'Permitted Sources'!F281</f>
        <v>20200254</v>
      </c>
      <c r="E281" s="75" t="str">
        <f>'Permitted Sources'!I281</f>
        <v>Compressor Engines</v>
      </c>
      <c r="F281" s="386">
        <f>'Permitted Sources'!O281</f>
        <v>12.780838889368207</v>
      </c>
      <c r="G281" s="386">
        <f>'Permitted Sources'!P281</f>
        <v>5.2729451598421058</v>
      </c>
      <c r="H281" s="386">
        <f>'Permitted Sources'!Q281</f>
        <v>33.379146840601692</v>
      </c>
      <c r="I281" s="386">
        <f>'Permitted Sources'!R281</f>
        <v>0</v>
      </c>
      <c r="J281" s="386">
        <f>'Permitted Sources'!S281</f>
        <v>0.46197460404189139</v>
      </c>
      <c r="K281" s="63" t="str">
        <f t="shared" si="4"/>
        <v>Compressor Engines</v>
      </c>
      <c r="L281" s="135"/>
      <c r="M281" s="135"/>
      <c r="N281" s="135"/>
      <c r="O281" s="135"/>
      <c r="P281" s="62"/>
      <c r="Q281" s="62"/>
      <c r="R281" s="62"/>
      <c r="S281" s="62"/>
      <c r="T281" s="62"/>
      <c r="U281" s="62"/>
    </row>
    <row r="282" spans="1:21" s="198" customFormat="1" x14ac:dyDescent="0.2">
      <c r="A282" s="75" t="str">
        <f>'Permitted Sources'!A282</f>
        <v>WYDEQ Permitted Sources</v>
      </c>
      <c r="B282" s="75">
        <f>'Permitted Sources'!C282</f>
        <v>56041</v>
      </c>
      <c r="C282" s="75">
        <f>'Permitted Sources'!C282</f>
        <v>56041</v>
      </c>
      <c r="D282" s="75">
        <f>'Permitted Sources'!F282</f>
        <v>20200253</v>
      </c>
      <c r="E282" s="75" t="str">
        <f>'Permitted Sources'!I282</f>
        <v>Compressor Engines</v>
      </c>
      <c r="F282" s="386">
        <f>'Permitted Sources'!O282</f>
        <v>35.269771429894149</v>
      </c>
      <c r="G282" s="386">
        <f>'Permitted Sources'!P282</f>
        <v>0.27280788305793258</v>
      </c>
      <c r="H282" s="386">
        <f>'Permitted Sources'!Q282</f>
        <v>5.0816014593154799</v>
      </c>
      <c r="I282" s="386">
        <f>'Permitted Sources'!R282</f>
        <v>0</v>
      </c>
      <c r="J282" s="386">
        <f>'Permitted Sources'!S282</f>
        <v>0.18518175516851273</v>
      </c>
      <c r="K282" s="63" t="str">
        <f t="shared" si="4"/>
        <v>Compressor Engines</v>
      </c>
      <c r="L282" s="135"/>
      <c r="M282" s="135"/>
      <c r="N282" s="135"/>
      <c r="O282" s="135"/>
      <c r="P282" s="62"/>
      <c r="Q282" s="62"/>
      <c r="R282" s="62"/>
      <c r="S282" s="62"/>
      <c r="T282" s="62"/>
      <c r="U282" s="62"/>
    </row>
    <row r="283" spans="1:21" s="198" customFormat="1" x14ac:dyDescent="0.2">
      <c r="A283" s="75" t="str">
        <f>'Permitted Sources'!A283</f>
        <v>WYDEQ Permitted Sources</v>
      </c>
      <c r="B283" s="75">
        <f>'Permitted Sources'!C283</f>
        <v>56041</v>
      </c>
      <c r="C283" s="75">
        <f>'Permitted Sources'!C283</f>
        <v>56041</v>
      </c>
      <c r="D283" s="75">
        <f>'Permitted Sources'!F283</f>
        <v>20200253</v>
      </c>
      <c r="E283" s="75" t="str">
        <f>'Permitted Sources'!I283</f>
        <v>Compressor Engines</v>
      </c>
      <c r="F283" s="386">
        <f>'Permitted Sources'!O283</f>
        <v>35.269771429894149</v>
      </c>
      <c r="G283" s="386">
        <f>'Permitted Sources'!P283</f>
        <v>0.27280788305793258</v>
      </c>
      <c r="H283" s="386">
        <f>'Permitted Sources'!Q283</f>
        <v>5.0816014593154799</v>
      </c>
      <c r="I283" s="386">
        <f>'Permitted Sources'!R283</f>
        <v>0</v>
      </c>
      <c r="J283" s="386">
        <f>'Permitted Sources'!S283</f>
        <v>0.18518175516851273</v>
      </c>
      <c r="K283" s="63" t="str">
        <f t="shared" si="4"/>
        <v>Compressor Engines</v>
      </c>
      <c r="L283" s="135"/>
      <c r="M283" s="135"/>
      <c r="N283" s="135"/>
      <c r="O283" s="135"/>
      <c r="P283" s="62"/>
      <c r="Q283" s="62"/>
      <c r="R283" s="62"/>
      <c r="S283" s="62"/>
      <c r="T283" s="62"/>
      <c r="U283" s="62"/>
    </row>
    <row r="284" spans="1:21" s="198" customFormat="1" x14ac:dyDescent="0.2">
      <c r="A284" s="75" t="str">
        <f>'Permitted Sources'!A284</f>
        <v>WYDEQ Permitted Sources</v>
      </c>
      <c r="B284" s="75">
        <f>'Permitted Sources'!C284</f>
        <v>56041</v>
      </c>
      <c r="C284" s="75">
        <f>'Permitted Sources'!C284</f>
        <v>56041</v>
      </c>
      <c r="D284" s="75">
        <f>'Permitted Sources'!F284</f>
        <v>20200202</v>
      </c>
      <c r="E284" s="75" t="str">
        <f>'Permitted Sources'!I284</f>
        <v>Compressor Engines</v>
      </c>
      <c r="F284" s="386">
        <f>'Permitted Sources'!O284</f>
        <v>0</v>
      </c>
      <c r="G284" s="386">
        <f>'Permitted Sources'!P284</f>
        <v>0</v>
      </c>
      <c r="H284" s="386">
        <f>'Permitted Sources'!Q284</f>
        <v>0</v>
      </c>
      <c r="I284" s="386">
        <f>'Permitted Sources'!R284</f>
        <v>0</v>
      </c>
      <c r="J284" s="386">
        <f>'Permitted Sources'!S284</f>
        <v>0</v>
      </c>
      <c r="K284" s="63" t="str">
        <f t="shared" si="4"/>
        <v>Compressor Engines</v>
      </c>
      <c r="L284" s="135"/>
      <c r="M284" s="135"/>
      <c r="N284" s="135"/>
      <c r="O284" s="135"/>
      <c r="P284" s="62"/>
      <c r="Q284" s="62"/>
      <c r="R284" s="62"/>
      <c r="S284" s="62"/>
      <c r="T284" s="62"/>
      <c r="U284" s="62"/>
    </row>
    <row r="285" spans="1:21" s="198" customFormat="1" x14ac:dyDescent="0.2">
      <c r="A285" s="75" t="str">
        <f>'Permitted Sources'!A285</f>
        <v>WYDEQ Permitted Sources</v>
      </c>
      <c r="B285" s="75">
        <f>'Permitted Sources'!C285</f>
        <v>56041</v>
      </c>
      <c r="C285" s="75">
        <f>'Permitted Sources'!C285</f>
        <v>56041</v>
      </c>
      <c r="D285" s="75">
        <f>'Permitted Sources'!F285</f>
        <v>20200202</v>
      </c>
      <c r="E285" s="75" t="str">
        <f>'Permitted Sources'!I285</f>
        <v>Compressor Engines</v>
      </c>
      <c r="F285" s="386">
        <f>'Permitted Sources'!O285</f>
        <v>0</v>
      </c>
      <c r="G285" s="386">
        <f>'Permitted Sources'!P285</f>
        <v>0</v>
      </c>
      <c r="H285" s="386">
        <f>'Permitted Sources'!Q285</f>
        <v>0</v>
      </c>
      <c r="I285" s="386">
        <f>'Permitted Sources'!R285</f>
        <v>0</v>
      </c>
      <c r="J285" s="386">
        <f>'Permitted Sources'!S285</f>
        <v>0</v>
      </c>
      <c r="K285" s="63" t="str">
        <f t="shared" si="4"/>
        <v>Compressor Engines</v>
      </c>
      <c r="L285" s="135"/>
      <c r="M285" s="135"/>
      <c r="N285" s="135"/>
      <c r="O285" s="135"/>
      <c r="P285" s="62"/>
      <c r="Q285" s="62"/>
      <c r="R285" s="62"/>
      <c r="S285" s="62"/>
      <c r="T285" s="62"/>
      <c r="U285" s="62"/>
    </row>
    <row r="286" spans="1:21" s="198" customFormat="1" x14ac:dyDescent="0.2">
      <c r="A286" s="75" t="str">
        <f>'Permitted Sources'!A286</f>
        <v>WYDEQ Permitted Sources</v>
      </c>
      <c r="B286" s="75">
        <f>'Permitted Sources'!C286</f>
        <v>56041</v>
      </c>
      <c r="C286" s="75">
        <f>'Permitted Sources'!C286</f>
        <v>56041</v>
      </c>
      <c r="D286" s="75">
        <f>'Permitted Sources'!F286</f>
        <v>20200253</v>
      </c>
      <c r="E286" s="75" t="str">
        <f>'Permitted Sources'!I286</f>
        <v>Compressor Engines</v>
      </c>
      <c r="F286" s="386">
        <f>'Permitted Sources'!O286</f>
        <v>8.8827005167654907</v>
      </c>
      <c r="G286" s="386">
        <f>'Permitted Sources'!P286</f>
        <v>6.5992638491510398</v>
      </c>
      <c r="H286" s="386">
        <f>'Permitted Sources'!Q286</f>
        <v>30.369243491544271</v>
      </c>
      <c r="I286" s="386">
        <f>'Permitted Sources'!R286</f>
        <v>0</v>
      </c>
      <c r="J286" s="386">
        <f>'Permitted Sources'!S286</f>
        <v>0.22277926303605933</v>
      </c>
      <c r="K286" s="63" t="str">
        <f t="shared" si="4"/>
        <v>Compressor Engines</v>
      </c>
      <c r="L286" s="135"/>
      <c r="M286" s="135"/>
      <c r="N286" s="135"/>
      <c r="O286" s="135"/>
      <c r="P286" s="62"/>
      <c r="Q286" s="62"/>
      <c r="R286" s="62"/>
      <c r="S286" s="62"/>
      <c r="T286" s="62"/>
      <c r="U286" s="62"/>
    </row>
    <row r="287" spans="1:21" s="198" customFormat="1" x14ac:dyDescent="0.2">
      <c r="A287" s="75" t="str">
        <f>'Permitted Sources'!A287</f>
        <v>WYDEQ Permitted Sources</v>
      </c>
      <c r="B287" s="75">
        <f>'Permitted Sources'!C287</f>
        <v>56041</v>
      </c>
      <c r="C287" s="75">
        <f>'Permitted Sources'!C287</f>
        <v>56041</v>
      </c>
      <c r="D287" s="75">
        <f>'Permitted Sources'!F287</f>
        <v>20200253</v>
      </c>
      <c r="E287" s="75" t="str">
        <f>'Permitted Sources'!I287</f>
        <v>Compressor Engines</v>
      </c>
      <c r="F287" s="386">
        <f>'Permitted Sources'!O287</f>
        <v>33.329970501169619</v>
      </c>
      <c r="G287" s="386">
        <f>'Permitted Sources'!P287</f>
        <v>24.768017972884259</v>
      </c>
      <c r="H287" s="386">
        <f>'Permitted Sources'!Q287</f>
        <v>114.02791424183607</v>
      </c>
      <c r="I287" s="386">
        <f>'Permitted Sources'!R287</f>
        <v>0</v>
      </c>
      <c r="J287" s="386">
        <f>'Permitted Sources'!S287</f>
        <v>0.83612368242752744</v>
      </c>
      <c r="K287" s="63" t="str">
        <f t="shared" si="4"/>
        <v>Compressor Engines</v>
      </c>
      <c r="L287" s="135"/>
      <c r="M287" s="135"/>
      <c r="N287" s="135"/>
      <c r="O287" s="135"/>
      <c r="P287" s="62"/>
      <c r="Q287" s="62"/>
      <c r="R287" s="62"/>
      <c r="S287" s="62"/>
      <c r="T287" s="62"/>
      <c r="U287" s="62"/>
    </row>
    <row r="288" spans="1:21" s="198" customFormat="1" x14ac:dyDescent="0.2">
      <c r="A288" s="75" t="str">
        <f>'Permitted Sources'!A288</f>
        <v>WYDEQ Permitted Sources</v>
      </c>
      <c r="B288" s="75">
        <f>'Permitted Sources'!C288</f>
        <v>56041</v>
      </c>
      <c r="C288" s="75">
        <f>'Permitted Sources'!C288</f>
        <v>56041</v>
      </c>
      <c r="D288" s="75">
        <f>'Permitted Sources'!F288</f>
        <v>20200253</v>
      </c>
      <c r="E288" s="75" t="str">
        <f>'Permitted Sources'!I288</f>
        <v>Compressor Engines</v>
      </c>
      <c r="F288" s="386">
        <f>'Permitted Sources'!O288</f>
        <v>33.329970501169619</v>
      </c>
      <c r="G288" s="386">
        <f>'Permitted Sources'!P288</f>
        <v>24.768017972884259</v>
      </c>
      <c r="H288" s="386">
        <f>'Permitted Sources'!Q288</f>
        <v>114.02791424183607</v>
      </c>
      <c r="I288" s="386">
        <f>'Permitted Sources'!R288</f>
        <v>0</v>
      </c>
      <c r="J288" s="386">
        <f>'Permitted Sources'!S288</f>
        <v>0.83612368242752744</v>
      </c>
      <c r="K288" s="63" t="str">
        <f t="shared" si="4"/>
        <v>Compressor Engines</v>
      </c>
      <c r="L288" s="135"/>
      <c r="M288" s="135"/>
      <c r="N288" s="135"/>
      <c r="O288" s="135"/>
      <c r="P288" s="62"/>
      <c r="Q288" s="62"/>
      <c r="R288" s="62"/>
      <c r="S288" s="62"/>
      <c r="T288" s="62"/>
      <c r="U288" s="62"/>
    </row>
    <row r="289" spans="1:21" s="198" customFormat="1" x14ac:dyDescent="0.2">
      <c r="A289" s="75" t="str">
        <f>'Permitted Sources'!A289</f>
        <v>WYDEQ Permitted Sources</v>
      </c>
      <c r="B289" s="75">
        <f>'Permitted Sources'!C289</f>
        <v>56041</v>
      </c>
      <c r="C289" s="75">
        <f>'Permitted Sources'!C289</f>
        <v>56041</v>
      </c>
      <c r="D289" s="75">
        <f>'Permitted Sources'!F289</f>
        <v>20200253</v>
      </c>
      <c r="E289" s="75" t="str">
        <f>'Permitted Sources'!I289</f>
        <v>Compressor Engines</v>
      </c>
      <c r="F289" s="386">
        <f>'Permitted Sources'!O289</f>
        <v>56.111000002104319</v>
      </c>
      <c r="G289" s="386">
        <f>'Permitted Sources'!P289</f>
        <v>0.29347514692595777</v>
      </c>
      <c r="H289" s="386">
        <f>'Permitted Sources'!Q289</f>
        <v>14.796427778595074</v>
      </c>
      <c r="I289" s="386">
        <f>'Permitted Sources'!R289</f>
        <v>0</v>
      </c>
      <c r="J289" s="386">
        <f>'Permitted Sources'!S289</f>
        <v>0.19921067601461218</v>
      </c>
      <c r="K289" s="63" t="str">
        <f t="shared" si="4"/>
        <v>Compressor Engines</v>
      </c>
      <c r="L289" s="135"/>
      <c r="M289" s="135"/>
      <c r="N289" s="135"/>
      <c r="O289" s="135"/>
      <c r="P289" s="62"/>
      <c r="Q289" s="62"/>
      <c r="R289" s="62"/>
      <c r="S289" s="62"/>
      <c r="T289" s="62"/>
      <c r="U289" s="62"/>
    </row>
    <row r="290" spans="1:21" s="198" customFormat="1" x14ac:dyDescent="0.2">
      <c r="A290" s="75" t="str">
        <f>'Permitted Sources'!A290</f>
        <v>WYDEQ Permitted Sources</v>
      </c>
      <c r="B290" s="75">
        <f>'Permitted Sources'!C290</f>
        <v>56041</v>
      </c>
      <c r="C290" s="75">
        <f>'Permitted Sources'!C290</f>
        <v>56041</v>
      </c>
      <c r="D290" s="75">
        <f>'Permitted Sources'!F290</f>
        <v>20200254</v>
      </c>
      <c r="E290" s="75" t="str">
        <f>'Permitted Sources'!I290</f>
        <v>Compressor Engines</v>
      </c>
      <c r="F290" s="386">
        <f>'Permitted Sources'!O290</f>
        <v>30.816517461473168</v>
      </c>
      <c r="G290" s="386">
        <f>'Permitted Sources'!P290</f>
        <v>7.9819207357109851</v>
      </c>
      <c r="H290" s="386">
        <f>'Permitted Sources'!Q290</f>
        <v>43.691808625683095</v>
      </c>
      <c r="I290" s="386">
        <f>'Permitted Sources'!R290</f>
        <v>0</v>
      </c>
      <c r="J290" s="386">
        <f>'Permitted Sources'!S290</f>
        <v>0.69931405686841297</v>
      </c>
      <c r="K290" s="63" t="str">
        <f t="shared" si="4"/>
        <v>Compressor Engines</v>
      </c>
      <c r="L290" s="135"/>
      <c r="M290" s="135"/>
      <c r="N290" s="135"/>
      <c r="O290" s="135"/>
      <c r="P290" s="62"/>
      <c r="Q290" s="62"/>
      <c r="R290" s="62"/>
      <c r="S290" s="62"/>
      <c r="T290" s="62"/>
      <c r="U290" s="62"/>
    </row>
    <row r="291" spans="1:21" s="198" customFormat="1" x14ac:dyDescent="0.2">
      <c r="A291" s="75" t="str">
        <f>'Permitted Sources'!A291</f>
        <v>WYDEQ Permitted Sources</v>
      </c>
      <c r="B291" s="75">
        <f>'Permitted Sources'!C291</f>
        <v>56041</v>
      </c>
      <c r="C291" s="75">
        <f>'Permitted Sources'!C291</f>
        <v>56041</v>
      </c>
      <c r="D291" s="75">
        <f>'Permitted Sources'!F291</f>
        <v>20200202</v>
      </c>
      <c r="E291" s="75" t="str">
        <f>'Permitted Sources'!I291</f>
        <v>Compressor Engines</v>
      </c>
      <c r="F291" s="386">
        <f>'Permitted Sources'!O291</f>
        <v>0</v>
      </c>
      <c r="G291" s="386">
        <f>'Permitted Sources'!P291</f>
        <v>0</v>
      </c>
      <c r="H291" s="386">
        <f>'Permitted Sources'!Q291</f>
        <v>0</v>
      </c>
      <c r="I291" s="386">
        <f>'Permitted Sources'!R291</f>
        <v>0</v>
      </c>
      <c r="J291" s="386">
        <f>'Permitted Sources'!S291</f>
        <v>0</v>
      </c>
      <c r="K291" s="63" t="str">
        <f t="shared" si="4"/>
        <v>Compressor Engines</v>
      </c>
      <c r="L291" s="135"/>
      <c r="M291" s="135"/>
      <c r="N291" s="135"/>
      <c r="O291" s="135"/>
      <c r="P291" s="62"/>
      <c r="Q291" s="62"/>
      <c r="R291" s="62"/>
      <c r="S291" s="62"/>
      <c r="T291" s="62"/>
      <c r="U291" s="62"/>
    </row>
    <row r="292" spans="1:21" s="198" customFormat="1" x14ac:dyDescent="0.2">
      <c r="A292" s="75" t="str">
        <f>'Permitted Sources'!A292</f>
        <v>WYDEQ Permitted Sources</v>
      </c>
      <c r="B292" s="75">
        <f>'Permitted Sources'!C292</f>
        <v>56041</v>
      </c>
      <c r="C292" s="75">
        <f>'Permitted Sources'!C292</f>
        <v>56041</v>
      </c>
      <c r="D292" s="75">
        <f>'Permitted Sources'!F292</f>
        <v>20200202</v>
      </c>
      <c r="E292" s="75" t="str">
        <f>'Permitted Sources'!I292</f>
        <v>Compressor Engines</v>
      </c>
      <c r="F292" s="386">
        <f>'Permitted Sources'!O292</f>
        <v>0</v>
      </c>
      <c r="G292" s="386">
        <f>'Permitted Sources'!P292</f>
        <v>0</v>
      </c>
      <c r="H292" s="386">
        <f>'Permitted Sources'!Q292</f>
        <v>0</v>
      </c>
      <c r="I292" s="386">
        <f>'Permitted Sources'!R292</f>
        <v>0</v>
      </c>
      <c r="J292" s="386">
        <f>'Permitted Sources'!S292</f>
        <v>0</v>
      </c>
      <c r="K292" s="63" t="str">
        <f t="shared" si="4"/>
        <v>Compressor Engines</v>
      </c>
      <c r="L292" s="135"/>
      <c r="M292" s="135"/>
      <c r="N292" s="135"/>
      <c r="O292" s="135"/>
      <c r="P292" s="62"/>
      <c r="Q292" s="62"/>
      <c r="R292" s="62"/>
      <c r="S292" s="62"/>
      <c r="T292" s="62"/>
      <c r="U292" s="62"/>
    </row>
    <row r="293" spans="1:21" s="198" customFormat="1" x14ac:dyDescent="0.2">
      <c r="A293" s="75" t="str">
        <f>'Permitted Sources'!A293</f>
        <v>WYDEQ Permitted Sources</v>
      </c>
      <c r="B293" s="75">
        <f>'Permitted Sources'!C293</f>
        <v>56041</v>
      </c>
      <c r="C293" s="75">
        <f>'Permitted Sources'!C293</f>
        <v>56041</v>
      </c>
      <c r="D293" s="75">
        <f>'Permitted Sources'!F293</f>
        <v>20200202</v>
      </c>
      <c r="E293" s="75" t="str">
        <f>'Permitted Sources'!I293</f>
        <v>Compressor Engines</v>
      </c>
      <c r="F293" s="386">
        <f>'Permitted Sources'!O293</f>
        <v>0</v>
      </c>
      <c r="G293" s="386">
        <f>'Permitted Sources'!P293</f>
        <v>0</v>
      </c>
      <c r="H293" s="386">
        <f>'Permitted Sources'!Q293</f>
        <v>0</v>
      </c>
      <c r="I293" s="386">
        <f>'Permitted Sources'!R293</f>
        <v>0</v>
      </c>
      <c r="J293" s="386">
        <f>'Permitted Sources'!S293</f>
        <v>0</v>
      </c>
      <c r="K293" s="63" t="str">
        <f t="shared" si="4"/>
        <v>Compressor Engines</v>
      </c>
      <c r="L293" s="135"/>
      <c r="M293" s="135"/>
      <c r="N293" s="135"/>
      <c r="O293" s="135"/>
      <c r="P293" s="62"/>
      <c r="Q293" s="62"/>
      <c r="R293" s="62"/>
      <c r="S293" s="62"/>
      <c r="T293" s="62"/>
      <c r="U293" s="62"/>
    </row>
    <row r="294" spans="1:21" s="198" customFormat="1" x14ac:dyDescent="0.2">
      <c r="A294" s="75" t="str">
        <f>'Permitted Sources'!A294</f>
        <v>WYDEQ Permitted Sources</v>
      </c>
      <c r="B294" s="75">
        <f>'Permitted Sources'!C294</f>
        <v>56041</v>
      </c>
      <c r="C294" s="75">
        <f>'Permitted Sources'!C294</f>
        <v>56041</v>
      </c>
      <c r="D294" s="75">
        <f>'Permitted Sources'!F294</f>
        <v>20200202</v>
      </c>
      <c r="E294" s="75" t="str">
        <f>'Permitted Sources'!I294</f>
        <v>Compressor Engines</v>
      </c>
      <c r="F294" s="386">
        <f>'Permitted Sources'!O294</f>
        <v>0</v>
      </c>
      <c r="G294" s="386">
        <f>'Permitted Sources'!P294</f>
        <v>0</v>
      </c>
      <c r="H294" s="386">
        <f>'Permitted Sources'!Q294</f>
        <v>0</v>
      </c>
      <c r="I294" s="386">
        <f>'Permitted Sources'!R294</f>
        <v>0</v>
      </c>
      <c r="J294" s="386">
        <f>'Permitted Sources'!S294</f>
        <v>0</v>
      </c>
      <c r="K294" s="63" t="str">
        <f t="shared" si="4"/>
        <v>Compressor Engines</v>
      </c>
      <c r="L294" s="135"/>
      <c r="M294" s="135"/>
      <c r="N294" s="135"/>
      <c r="O294" s="135"/>
      <c r="P294" s="62"/>
      <c r="Q294" s="62"/>
      <c r="R294" s="62"/>
      <c r="S294" s="62"/>
      <c r="T294" s="62"/>
      <c r="U294" s="62"/>
    </row>
    <row r="295" spans="1:21" s="198" customFormat="1" x14ac:dyDescent="0.2">
      <c r="A295" s="75" t="str">
        <f>'Permitted Sources'!A295</f>
        <v>WYDEQ Permitted Sources</v>
      </c>
      <c r="B295" s="75">
        <f>'Permitted Sources'!C295</f>
        <v>56041</v>
      </c>
      <c r="C295" s="75">
        <f>'Permitted Sources'!C295</f>
        <v>56041</v>
      </c>
      <c r="D295" s="75">
        <f>'Permitted Sources'!F295</f>
        <v>20200202</v>
      </c>
      <c r="E295" s="75" t="str">
        <f>'Permitted Sources'!I295</f>
        <v>Compressor Engines</v>
      </c>
      <c r="F295" s="386">
        <f>'Permitted Sources'!O295</f>
        <v>0</v>
      </c>
      <c r="G295" s="386">
        <f>'Permitted Sources'!P295</f>
        <v>0</v>
      </c>
      <c r="H295" s="386">
        <f>'Permitted Sources'!Q295</f>
        <v>0</v>
      </c>
      <c r="I295" s="386">
        <f>'Permitted Sources'!R295</f>
        <v>0</v>
      </c>
      <c r="J295" s="386">
        <f>'Permitted Sources'!S295</f>
        <v>0</v>
      </c>
      <c r="K295" s="63" t="str">
        <f t="shared" si="4"/>
        <v>Compressor Engines</v>
      </c>
      <c r="L295" s="135"/>
      <c r="M295" s="135"/>
      <c r="N295" s="135"/>
      <c r="O295" s="135"/>
      <c r="P295" s="62"/>
      <c r="Q295" s="62"/>
      <c r="R295" s="62"/>
      <c r="S295" s="62"/>
      <c r="T295" s="62"/>
      <c r="U295" s="62"/>
    </row>
    <row r="296" spans="1:21" s="198" customFormat="1" x14ac:dyDescent="0.2">
      <c r="A296" s="75" t="str">
        <f>'Permitted Sources'!A296</f>
        <v>WYDEQ Permitted Sources</v>
      </c>
      <c r="B296" s="75">
        <f>'Permitted Sources'!C296</f>
        <v>56041</v>
      </c>
      <c r="C296" s="75">
        <f>'Permitted Sources'!C296</f>
        <v>56041</v>
      </c>
      <c r="D296" s="75">
        <f>'Permitted Sources'!F296</f>
        <v>20200202</v>
      </c>
      <c r="E296" s="75" t="str">
        <f>'Permitted Sources'!I296</f>
        <v>Compressor Engines</v>
      </c>
      <c r="F296" s="386">
        <f>'Permitted Sources'!O296</f>
        <v>0</v>
      </c>
      <c r="G296" s="386">
        <f>'Permitted Sources'!P296</f>
        <v>0</v>
      </c>
      <c r="H296" s="386">
        <f>'Permitted Sources'!Q296</f>
        <v>0</v>
      </c>
      <c r="I296" s="386">
        <f>'Permitted Sources'!R296</f>
        <v>0</v>
      </c>
      <c r="J296" s="386">
        <f>'Permitted Sources'!S296</f>
        <v>0</v>
      </c>
      <c r="K296" s="63" t="str">
        <f t="shared" si="4"/>
        <v>Compressor Engines</v>
      </c>
      <c r="L296" s="135"/>
      <c r="M296" s="135"/>
      <c r="N296" s="135"/>
      <c r="O296" s="135"/>
      <c r="P296" s="62"/>
      <c r="Q296" s="62"/>
      <c r="R296" s="62"/>
      <c r="S296" s="62"/>
      <c r="T296" s="62"/>
      <c r="U296" s="62"/>
    </row>
    <row r="297" spans="1:21" s="198" customFormat="1" x14ac:dyDescent="0.2">
      <c r="A297" s="75" t="str">
        <f>'Permitted Sources'!A297</f>
        <v>WYDEQ Permitted Sources</v>
      </c>
      <c r="B297" s="75">
        <f>'Permitted Sources'!C297</f>
        <v>56041</v>
      </c>
      <c r="C297" s="75">
        <f>'Permitted Sources'!C297</f>
        <v>56041</v>
      </c>
      <c r="D297" s="75">
        <f>'Permitted Sources'!F297</f>
        <v>20200202</v>
      </c>
      <c r="E297" s="75" t="str">
        <f>'Permitted Sources'!I297</f>
        <v>Compressor Engines</v>
      </c>
      <c r="F297" s="386">
        <f>'Permitted Sources'!O297</f>
        <v>0</v>
      </c>
      <c r="G297" s="386">
        <f>'Permitted Sources'!P297</f>
        <v>0</v>
      </c>
      <c r="H297" s="386">
        <f>'Permitted Sources'!Q297</f>
        <v>0</v>
      </c>
      <c r="I297" s="386">
        <f>'Permitted Sources'!R297</f>
        <v>0</v>
      </c>
      <c r="J297" s="386">
        <f>'Permitted Sources'!S297</f>
        <v>0</v>
      </c>
      <c r="K297" s="63" t="str">
        <f t="shared" si="4"/>
        <v>Compressor Engines</v>
      </c>
      <c r="L297" s="135"/>
      <c r="M297" s="135"/>
      <c r="N297" s="135"/>
      <c r="O297" s="135"/>
      <c r="P297" s="62"/>
      <c r="Q297" s="62"/>
      <c r="R297" s="62"/>
      <c r="S297" s="62"/>
      <c r="T297" s="62"/>
      <c r="U297" s="62"/>
    </row>
    <row r="298" spans="1:21" s="198" customFormat="1" x14ac:dyDescent="0.2">
      <c r="A298" s="75" t="str">
        <f>'Permitted Sources'!A298</f>
        <v>WYDEQ Permitted Sources</v>
      </c>
      <c r="B298" s="75">
        <f>'Permitted Sources'!C298</f>
        <v>56041</v>
      </c>
      <c r="C298" s="75">
        <f>'Permitted Sources'!C298</f>
        <v>56041</v>
      </c>
      <c r="D298" s="75">
        <f>'Permitted Sources'!F298</f>
        <v>20200202</v>
      </c>
      <c r="E298" s="75" t="str">
        <f>'Permitted Sources'!I298</f>
        <v>Compressor Engines</v>
      </c>
      <c r="F298" s="386">
        <f>'Permitted Sources'!O298</f>
        <v>0</v>
      </c>
      <c r="G298" s="386">
        <f>'Permitted Sources'!P298</f>
        <v>0</v>
      </c>
      <c r="H298" s="386">
        <f>'Permitted Sources'!Q298</f>
        <v>0</v>
      </c>
      <c r="I298" s="386">
        <f>'Permitted Sources'!R298</f>
        <v>0</v>
      </c>
      <c r="J298" s="386">
        <f>'Permitted Sources'!S298</f>
        <v>0</v>
      </c>
      <c r="K298" s="63" t="str">
        <f t="shared" si="4"/>
        <v>Compressor Engines</v>
      </c>
      <c r="L298" s="135"/>
      <c r="M298" s="135"/>
      <c r="N298" s="135"/>
      <c r="O298" s="135"/>
      <c r="P298" s="62"/>
      <c r="Q298" s="62"/>
      <c r="R298" s="62"/>
      <c r="S298" s="62"/>
      <c r="T298" s="62"/>
      <c r="U298" s="62"/>
    </row>
    <row r="299" spans="1:21" s="198" customFormat="1" x14ac:dyDescent="0.2">
      <c r="A299" s="75" t="str">
        <f>'Permitted Sources'!A299</f>
        <v>WYDEQ Permitted Sources</v>
      </c>
      <c r="B299" s="75">
        <f>'Permitted Sources'!C299</f>
        <v>56041</v>
      </c>
      <c r="C299" s="75">
        <f>'Permitted Sources'!C299</f>
        <v>56041</v>
      </c>
      <c r="D299" s="75">
        <f>'Permitted Sources'!F299</f>
        <v>20200202</v>
      </c>
      <c r="E299" s="75" t="str">
        <f>'Permitted Sources'!I299</f>
        <v>Compressor Engines</v>
      </c>
      <c r="F299" s="386">
        <f>'Permitted Sources'!O299</f>
        <v>0</v>
      </c>
      <c r="G299" s="386">
        <f>'Permitted Sources'!P299</f>
        <v>0</v>
      </c>
      <c r="H299" s="386">
        <f>'Permitted Sources'!Q299</f>
        <v>0</v>
      </c>
      <c r="I299" s="386">
        <f>'Permitted Sources'!R299</f>
        <v>0</v>
      </c>
      <c r="J299" s="386">
        <f>'Permitted Sources'!S299</f>
        <v>0</v>
      </c>
      <c r="K299" s="63" t="str">
        <f t="shared" si="4"/>
        <v>Compressor Engines</v>
      </c>
      <c r="L299" s="135"/>
      <c r="M299" s="135"/>
      <c r="N299" s="135"/>
      <c r="O299" s="135"/>
      <c r="P299" s="62"/>
      <c r="Q299" s="62"/>
      <c r="R299" s="62"/>
      <c r="S299" s="62"/>
      <c r="T299" s="62"/>
      <c r="U299" s="62"/>
    </row>
    <row r="300" spans="1:21" s="198" customFormat="1" x14ac:dyDescent="0.2">
      <c r="A300" s="75" t="str">
        <f>'Permitted Sources'!A300</f>
        <v>WYDEQ Permitted Sources</v>
      </c>
      <c r="B300" s="75">
        <f>'Permitted Sources'!C300</f>
        <v>56041</v>
      </c>
      <c r="C300" s="75">
        <f>'Permitted Sources'!C300</f>
        <v>56041</v>
      </c>
      <c r="D300" s="75">
        <f>'Permitted Sources'!F300</f>
        <v>20200202</v>
      </c>
      <c r="E300" s="75" t="str">
        <f>'Permitted Sources'!I300</f>
        <v>Compressor Engines</v>
      </c>
      <c r="F300" s="386">
        <f>'Permitted Sources'!O300</f>
        <v>0</v>
      </c>
      <c r="G300" s="386">
        <f>'Permitted Sources'!P300</f>
        <v>0</v>
      </c>
      <c r="H300" s="386">
        <f>'Permitted Sources'!Q300</f>
        <v>0</v>
      </c>
      <c r="I300" s="386">
        <f>'Permitted Sources'!R300</f>
        <v>0</v>
      </c>
      <c r="J300" s="386">
        <f>'Permitted Sources'!S300</f>
        <v>0</v>
      </c>
      <c r="K300" s="63" t="str">
        <f t="shared" si="4"/>
        <v>Compressor Engines</v>
      </c>
      <c r="L300" s="135"/>
      <c r="M300" s="135"/>
      <c r="N300" s="135"/>
      <c r="O300" s="135"/>
      <c r="P300" s="62"/>
      <c r="Q300" s="62"/>
      <c r="R300" s="62"/>
      <c r="S300" s="62"/>
      <c r="T300" s="62"/>
      <c r="U300" s="62"/>
    </row>
    <row r="301" spans="1:21" s="198" customFormat="1" x14ac:dyDescent="0.2">
      <c r="A301" s="75" t="str">
        <f>'Permitted Sources'!A301</f>
        <v>WYDEQ Permitted Sources</v>
      </c>
      <c r="B301" s="75">
        <f>'Permitted Sources'!C301</f>
        <v>56041</v>
      </c>
      <c r="C301" s="75">
        <f>'Permitted Sources'!C301</f>
        <v>56041</v>
      </c>
      <c r="D301" s="75">
        <f>'Permitted Sources'!F301</f>
        <v>20200202</v>
      </c>
      <c r="E301" s="75" t="str">
        <f>'Permitted Sources'!I301</f>
        <v>Compressor Engines</v>
      </c>
      <c r="F301" s="386">
        <f>'Permitted Sources'!O301</f>
        <v>0</v>
      </c>
      <c r="G301" s="386">
        <f>'Permitted Sources'!P301</f>
        <v>0</v>
      </c>
      <c r="H301" s="386">
        <f>'Permitted Sources'!Q301</f>
        <v>0</v>
      </c>
      <c r="I301" s="386">
        <f>'Permitted Sources'!R301</f>
        <v>0</v>
      </c>
      <c r="J301" s="386">
        <f>'Permitted Sources'!S301</f>
        <v>0</v>
      </c>
      <c r="K301" s="63" t="str">
        <f t="shared" si="4"/>
        <v>Compressor Engines</v>
      </c>
      <c r="L301" s="135"/>
      <c r="M301" s="135"/>
      <c r="N301" s="135"/>
      <c r="O301" s="135"/>
      <c r="P301" s="62"/>
      <c r="Q301" s="62"/>
      <c r="R301" s="62"/>
      <c r="S301" s="62"/>
      <c r="T301" s="62"/>
      <c r="U301" s="62"/>
    </row>
    <row r="302" spans="1:21" s="198" customFormat="1" x14ac:dyDescent="0.2">
      <c r="A302" s="75" t="str">
        <f>'Permitted Sources'!A302</f>
        <v>WYDEQ Permitted Sources</v>
      </c>
      <c r="B302" s="75">
        <f>'Permitted Sources'!C302</f>
        <v>56041</v>
      </c>
      <c r="C302" s="75">
        <f>'Permitted Sources'!C302</f>
        <v>56041</v>
      </c>
      <c r="D302" s="75">
        <f>'Permitted Sources'!F302</f>
        <v>20200202</v>
      </c>
      <c r="E302" s="75" t="str">
        <f>'Permitted Sources'!I302</f>
        <v>Compressor Engines</v>
      </c>
      <c r="F302" s="386">
        <f>'Permitted Sources'!O302</f>
        <v>0</v>
      </c>
      <c r="G302" s="386">
        <f>'Permitted Sources'!P302</f>
        <v>0</v>
      </c>
      <c r="H302" s="386">
        <f>'Permitted Sources'!Q302</f>
        <v>0</v>
      </c>
      <c r="I302" s="386">
        <f>'Permitted Sources'!R302</f>
        <v>0</v>
      </c>
      <c r="J302" s="386">
        <f>'Permitted Sources'!S302</f>
        <v>0</v>
      </c>
      <c r="K302" s="63" t="str">
        <f t="shared" si="4"/>
        <v>Compressor Engines</v>
      </c>
      <c r="L302" s="135"/>
      <c r="M302" s="135"/>
      <c r="N302" s="135"/>
      <c r="O302" s="135"/>
      <c r="P302" s="62"/>
      <c r="Q302" s="62"/>
      <c r="R302" s="62"/>
      <c r="S302" s="62"/>
      <c r="T302" s="62"/>
      <c r="U302" s="62"/>
    </row>
    <row r="303" spans="1:21" s="198" customFormat="1" x14ac:dyDescent="0.2">
      <c r="A303" s="75" t="str">
        <f>'Permitted Sources'!A303</f>
        <v>WYDEQ Permitted Sources</v>
      </c>
      <c r="B303" s="75">
        <f>'Permitted Sources'!C303</f>
        <v>56041</v>
      </c>
      <c r="C303" s="75">
        <f>'Permitted Sources'!C303</f>
        <v>56041</v>
      </c>
      <c r="D303" s="75">
        <f>'Permitted Sources'!F303</f>
        <v>20200253</v>
      </c>
      <c r="E303" s="75" t="str">
        <f>'Permitted Sources'!I303</f>
        <v>Compressor Engines</v>
      </c>
      <c r="F303" s="386">
        <f>'Permitted Sources'!O303</f>
        <v>321.30227382157364</v>
      </c>
      <c r="G303" s="386">
        <f>'Permitted Sources'!P303</f>
        <v>2.6139955340278278</v>
      </c>
      <c r="H303" s="386">
        <f>'Permitted Sources'!Q303</f>
        <v>310.57552448404613</v>
      </c>
      <c r="I303" s="386">
        <f>'Permitted Sources'!R303</f>
        <v>0</v>
      </c>
      <c r="J303" s="386">
        <f>'Permitted Sources'!S303</f>
        <v>1.7743779086146592</v>
      </c>
      <c r="K303" s="63" t="str">
        <f t="shared" si="4"/>
        <v>Compressor Engines</v>
      </c>
      <c r="L303" s="135"/>
      <c r="M303" s="135"/>
      <c r="N303" s="135"/>
      <c r="O303" s="135"/>
      <c r="P303" s="62"/>
      <c r="Q303" s="62"/>
      <c r="R303" s="62"/>
      <c r="S303" s="62"/>
      <c r="T303" s="62"/>
      <c r="U303" s="62"/>
    </row>
    <row r="304" spans="1:21" s="198" customFormat="1" x14ac:dyDescent="0.2">
      <c r="A304" s="75" t="str">
        <f>'Permitted Sources'!A304</f>
        <v>WYDEQ Permitted Sources</v>
      </c>
      <c r="B304" s="75">
        <f>'Permitted Sources'!C304</f>
        <v>56041</v>
      </c>
      <c r="C304" s="75">
        <f>'Permitted Sources'!C304</f>
        <v>56041</v>
      </c>
      <c r="D304" s="75">
        <f>'Permitted Sources'!F304</f>
        <v>20200253</v>
      </c>
      <c r="E304" s="75" t="str">
        <f>'Permitted Sources'!I304</f>
        <v>Compressor Engines</v>
      </c>
      <c r="F304" s="386">
        <f>'Permitted Sources'!O304</f>
        <v>24.492896826315381</v>
      </c>
      <c r="G304" s="386">
        <f>'Permitted Sources'!P304</f>
        <v>0.12813703598175624</v>
      </c>
      <c r="H304" s="386">
        <f>'Permitted Sources'!Q304</f>
        <v>6.4765508795197304</v>
      </c>
      <c r="I304" s="386">
        <f>'Permitted Sources'!R304</f>
        <v>0</v>
      </c>
      <c r="J304" s="386">
        <f>'Permitted Sources'!S304</f>
        <v>8.6979309245816636E-2</v>
      </c>
      <c r="K304" s="63" t="str">
        <f t="shared" si="4"/>
        <v>Compressor Engines</v>
      </c>
      <c r="L304" s="135"/>
      <c r="M304" s="135"/>
      <c r="N304" s="135"/>
      <c r="O304" s="135"/>
      <c r="P304" s="62"/>
      <c r="Q304" s="62"/>
      <c r="R304" s="62"/>
      <c r="S304" s="62"/>
      <c r="T304" s="62"/>
      <c r="U304" s="62"/>
    </row>
    <row r="305" spans="1:21" s="198" customFormat="1" x14ac:dyDescent="0.2">
      <c r="A305" s="75" t="str">
        <f>'Permitted Sources'!A305</f>
        <v>WYDEQ Permitted Sources</v>
      </c>
      <c r="B305" s="75">
        <f>'Permitted Sources'!C305</f>
        <v>56041</v>
      </c>
      <c r="C305" s="75">
        <f>'Permitted Sources'!C305</f>
        <v>56041</v>
      </c>
      <c r="D305" s="75">
        <f>'Permitted Sources'!F305</f>
        <v>20200253</v>
      </c>
      <c r="E305" s="75" t="str">
        <f>'Permitted Sources'!I305</f>
        <v>Compressor Engines</v>
      </c>
      <c r="F305" s="386">
        <f>'Permitted Sources'!O305</f>
        <v>56.111000002104319</v>
      </c>
      <c r="G305" s="386">
        <f>'Permitted Sources'!P305</f>
        <v>0.29347514692595777</v>
      </c>
      <c r="H305" s="386">
        <f>'Permitted Sources'!Q305</f>
        <v>14.796427778595074</v>
      </c>
      <c r="I305" s="386">
        <f>'Permitted Sources'!R305</f>
        <v>0</v>
      </c>
      <c r="J305" s="386">
        <f>'Permitted Sources'!S305</f>
        <v>0.19921067601461218</v>
      </c>
      <c r="K305" s="63" t="str">
        <f t="shared" si="4"/>
        <v>Compressor Engines</v>
      </c>
      <c r="L305" s="135"/>
      <c r="M305" s="135"/>
      <c r="N305" s="135"/>
      <c r="O305" s="135"/>
      <c r="P305" s="62"/>
      <c r="Q305" s="62"/>
      <c r="R305" s="62"/>
      <c r="S305" s="62"/>
      <c r="T305" s="62"/>
      <c r="U305" s="62"/>
    </row>
    <row r="306" spans="1:21" s="198" customFormat="1" x14ac:dyDescent="0.2">
      <c r="A306" s="75" t="str">
        <f>'Permitted Sources'!A306</f>
        <v>WYDEQ Permitted Sources</v>
      </c>
      <c r="B306" s="75">
        <f>'Permitted Sources'!C306</f>
        <v>56041</v>
      </c>
      <c r="C306" s="75">
        <f>'Permitted Sources'!C306</f>
        <v>56041</v>
      </c>
      <c r="D306" s="75">
        <f>'Permitted Sources'!F306</f>
        <v>20200253</v>
      </c>
      <c r="E306" s="75" t="str">
        <f>'Permitted Sources'!I306</f>
        <v>Compressor Engines</v>
      </c>
      <c r="F306" s="386">
        <f>'Permitted Sources'!O306</f>
        <v>97.214534130629957</v>
      </c>
      <c r="G306" s="386">
        <f>'Permitted Sources'!P306</f>
        <v>0.84735781858903325</v>
      </c>
      <c r="H306" s="386">
        <f>'Permitted Sources'!Q306</f>
        <v>25.856383895928769</v>
      </c>
      <c r="I306" s="386">
        <f>'Permitted Sources'!R306</f>
        <v>0</v>
      </c>
      <c r="J306" s="386">
        <f>'Permitted Sources'!S306</f>
        <v>0.57518575469007771</v>
      </c>
      <c r="K306" s="63" t="str">
        <f t="shared" si="4"/>
        <v>Compressor Engines</v>
      </c>
      <c r="L306" s="135"/>
      <c r="M306" s="135"/>
      <c r="N306" s="135"/>
      <c r="O306" s="135"/>
      <c r="P306" s="62"/>
      <c r="Q306" s="62"/>
      <c r="R306" s="62"/>
      <c r="S306" s="62"/>
      <c r="T306" s="62"/>
      <c r="U306" s="62"/>
    </row>
    <row r="307" spans="1:21" s="198" customFormat="1" x14ac:dyDescent="0.2">
      <c r="A307" s="75" t="str">
        <f>'Permitted Sources'!A307</f>
        <v>WYDEQ Permitted Sources</v>
      </c>
      <c r="B307" s="75">
        <f>'Permitted Sources'!C307</f>
        <v>56041</v>
      </c>
      <c r="C307" s="75">
        <f>'Permitted Sources'!C307</f>
        <v>56041</v>
      </c>
      <c r="D307" s="75">
        <f>'Permitted Sources'!F307</f>
        <v>20200253</v>
      </c>
      <c r="E307" s="75" t="str">
        <f>'Permitted Sources'!I307</f>
        <v>Compressor Engines</v>
      </c>
      <c r="F307" s="386">
        <f>'Permitted Sources'!O307</f>
        <v>20.039642857894403</v>
      </c>
      <c r="G307" s="386">
        <f>'Permitted Sources'!P307</f>
        <v>0.12185418776587659</v>
      </c>
      <c r="H307" s="386">
        <f>'Permitted Sources'!Q307</f>
        <v>12.45490553753794</v>
      </c>
      <c r="I307" s="386">
        <f>'Permitted Sources'!R307</f>
        <v>0</v>
      </c>
      <c r="J307" s="386">
        <f>'Permitted Sources'!S307</f>
        <v>8.2714517308602367E-2</v>
      </c>
      <c r="K307" s="63" t="str">
        <f t="shared" si="4"/>
        <v>Compressor Engines</v>
      </c>
      <c r="L307" s="135"/>
      <c r="M307" s="135"/>
      <c r="N307" s="135"/>
      <c r="O307" s="135"/>
      <c r="P307" s="62"/>
      <c r="Q307" s="62"/>
      <c r="R307" s="62"/>
      <c r="S307" s="62"/>
      <c r="T307" s="62"/>
      <c r="U307" s="62"/>
    </row>
    <row r="308" spans="1:21" s="198" customFormat="1" x14ac:dyDescent="0.2">
      <c r="A308" s="75" t="str">
        <f>'Permitted Sources'!A308</f>
        <v>WYDEQ Permitted Sources</v>
      </c>
      <c r="B308" s="75">
        <f>'Permitted Sources'!C308</f>
        <v>56041</v>
      </c>
      <c r="C308" s="75">
        <f>'Permitted Sources'!C308</f>
        <v>56041</v>
      </c>
      <c r="D308" s="75">
        <f>'Permitted Sources'!F308</f>
        <v>20200253</v>
      </c>
      <c r="E308" s="75" t="str">
        <f>'Permitted Sources'!I308</f>
        <v>Compressor Engines</v>
      </c>
      <c r="F308" s="386">
        <f>'Permitted Sources'!O308</f>
        <v>21.668053803120557</v>
      </c>
      <c r="G308" s="386">
        <f>'Permitted Sources'!P308</f>
        <v>26.773531948213385</v>
      </c>
      <c r="H308" s="386">
        <f>'Permitted Sources'!Q308</f>
        <v>33.362158456674329</v>
      </c>
      <c r="I308" s="386">
        <f>'Permitted Sources'!R308</f>
        <v>0</v>
      </c>
      <c r="J308" s="386">
        <f>'Permitted Sources'!S308</f>
        <v>3.3995402541402977</v>
      </c>
      <c r="K308" s="63" t="str">
        <f t="shared" si="4"/>
        <v>Compressor Engines</v>
      </c>
      <c r="L308" s="135"/>
      <c r="M308" s="135"/>
      <c r="N308" s="135"/>
      <c r="O308" s="135"/>
      <c r="P308" s="62"/>
      <c r="Q308" s="62"/>
      <c r="R308" s="62"/>
      <c r="S308" s="62"/>
      <c r="T308" s="62"/>
      <c r="U308" s="62"/>
    </row>
    <row r="309" spans="1:21" s="198" customFormat="1" x14ac:dyDescent="0.2">
      <c r="A309" s="75" t="str">
        <f>'Permitted Sources'!A309</f>
        <v>WYDEQ Permitted Sources</v>
      </c>
      <c r="B309" s="75">
        <f>'Permitted Sources'!C309</f>
        <v>56041</v>
      </c>
      <c r="C309" s="75">
        <f>'Permitted Sources'!C309</f>
        <v>56041</v>
      </c>
      <c r="D309" s="75">
        <f>'Permitted Sources'!F309</f>
        <v>20200253</v>
      </c>
      <c r="E309" s="75" t="str">
        <f>'Permitted Sources'!I309</f>
        <v>Compressor Engines</v>
      </c>
      <c r="F309" s="386">
        <f>'Permitted Sources'!O309</f>
        <v>8.4336736359451248</v>
      </c>
      <c r="G309" s="386">
        <f>'Permitted Sources'!P309</f>
        <v>6.6447841666853007</v>
      </c>
      <c r="H309" s="386">
        <f>'Permitted Sources'!Q309</f>
        <v>1.0899697835014754</v>
      </c>
      <c r="I309" s="386">
        <f>'Permitted Sources'!R309</f>
        <v>0</v>
      </c>
      <c r="J309" s="386">
        <f>'Permitted Sources'!S309</f>
        <v>0.84371428089554534</v>
      </c>
      <c r="K309" s="63" t="str">
        <f t="shared" si="4"/>
        <v>Compressor Engines</v>
      </c>
      <c r="L309" s="135"/>
      <c r="M309" s="135"/>
      <c r="N309" s="135"/>
      <c r="O309" s="135"/>
      <c r="P309" s="62"/>
      <c r="Q309" s="62"/>
      <c r="R309" s="62"/>
      <c r="S309" s="62"/>
      <c r="T309" s="62"/>
      <c r="U309" s="62"/>
    </row>
    <row r="310" spans="1:21" s="198" customFormat="1" x14ac:dyDescent="0.2">
      <c r="A310" s="75" t="str">
        <f>'Permitted Sources'!A310</f>
        <v>WYDEQ Permitted Sources</v>
      </c>
      <c r="B310" s="75">
        <f>'Permitted Sources'!C310</f>
        <v>56041</v>
      </c>
      <c r="C310" s="75">
        <f>'Permitted Sources'!C310</f>
        <v>56041</v>
      </c>
      <c r="D310" s="75">
        <f>'Permitted Sources'!F310</f>
        <v>20200254</v>
      </c>
      <c r="E310" s="75" t="str">
        <f>'Permitted Sources'!I310</f>
        <v>Compressor Engines</v>
      </c>
      <c r="F310" s="386">
        <f>'Permitted Sources'!O310</f>
        <v>5.2103071430525443</v>
      </c>
      <c r="G310" s="386">
        <f>'Permitted Sources'!P310</f>
        <v>3.2955907249013152</v>
      </c>
      <c r="H310" s="386">
        <f>'Permitted Sources'!Q310</f>
        <v>29.293937824289241</v>
      </c>
      <c r="I310" s="386">
        <f>'Permitted Sources'!R310</f>
        <v>0</v>
      </c>
      <c r="J310" s="386">
        <f>'Permitted Sources'!S310</f>
        <v>0.28873412752618216</v>
      </c>
      <c r="K310" s="63" t="str">
        <f t="shared" si="4"/>
        <v>Compressor Engines</v>
      </c>
      <c r="L310" s="135"/>
      <c r="M310" s="135"/>
      <c r="N310" s="135"/>
      <c r="O310" s="135"/>
      <c r="P310" s="62"/>
      <c r="Q310" s="62"/>
      <c r="R310" s="62"/>
      <c r="S310" s="62"/>
      <c r="T310" s="62"/>
      <c r="U310" s="62"/>
    </row>
    <row r="311" spans="1:21" s="198" customFormat="1" x14ac:dyDescent="0.2">
      <c r="A311" s="75" t="str">
        <f>'Permitted Sources'!A311</f>
        <v>WYDEQ Permitted Sources</v>
      </c>
      <c r="B311" s="75">
        <f>'Permitted Sources'!C311</f>
        <v>56041</v>
      </c>
      <c r="C311" s="75">
        <f>'Permitted Sources'!C311</f>
        <v>56041</v>
      </c>
      <c r="D311" s="75">
        <f>'Permitted Sources'!F311</f>
        <v>20200254</v>
      </c>
      <c r="E311" s="75" t="str">
        <f>'Permitted Sources'!I311</f>
        <v>Compressor Engines</v>
      </c>
      <c r="F311" s="386">
        <f>'Permitted Sources'!O311</f>
        <v>1.8703666667368106</v>
      </c>
      <c r="G311" s="386">
        <f>'Permitted Sources'!P311</f>
        <v>3.2955907249013148</v>
      </c>
      <c r="H311" s="386">
        <f>'Permitted Sources'!Q311</f>
        <v>31.83473855394697</v>
      </c>
      <c r="I311" s="386">
        <f>'Permitted Sources'!R311</f>
        <v>0</v>
      </c>
      <c r="J311" s="386">
        <f>'Permitted Sources'!S311</f>
        <v>0.2887341275261821</v>
      </c>
      <c r="K311" s="63" t="str">
        <f t="shared" si="4"/>
        <v>Compressor Engines</v>
      </c>
      <c r="L311" s="135"/>
      <c r="M311" s="135"/>
      <c r="N311" s="135"/>
      <c r="O311" s="135"/>
      <c r="P311" s="62"/>
      <c r="Q311" s="62"/>
      <c r="R311" s="62"/>
      <c r="S311" s="62"/>
      <c r="T311" s="62"/>
      <c r="U311" s="62"/>
    </row>
    <row r="312" spans="1:21" s="198" customFormat="1" x14ac:dyDescent="0.2">
      <c r="A312" s="75" t="str">
        <f>'Permitted Sources'!A312</f>
        <v>WYDEQ Permitted Sources</v>
      </c>
      <c r="B312" s="75">
        <f>'Permitted Sources'!C312</f>
        <v>56041</v>
      </c>
      <c r="C312" s="75">
        <f>'Permitted Sources'!C312</f>
        <v>56041</v>
      </c>
      <c r="D312" s="75">
        <f>'Permitted Sources'!F312</f>
        <v>20200202</v>
      </c>
      <c r="E312" s="75" t="str">
        <f>'Permitted Sources'!I312</f>
        <v>Compressor Engines</v>
      </c>
      <c r="F312" s="386">
        <f>'Permitted Sources'!O312</f>
        <v>0</v>
      </c>
      <c r="G312" s="386">
        <f>'Permitted Sources'!P312</f>
        <v>0</v>
      </c>
      <c r="H312" s="386">
        <f>'Permitted Sources'!Q312</f>
        <v>0</v>
      </c>
      <c r="I312" s="386">
        <f>'Permitted Sources'!R312</f>
        <v>0</v>
      </c>
      <c r="J312" s="386">
        <f>'Permitted Sources'!S312</f>
        <v>0</v>
      </c>
      <c r="K312" s="63" t="str">
        <f t="shared" si="4"/>
        <v>Compressor Engines</v>
      </c>
      <c r="L312" s="135"/>
      <c r="M312" s="135"/>
      <c r="N312" s="135"/>
      <c r="O312" s="135"/>
      <c r="P312" s="62"/>
      <c r="Q312" s="62"/>
      <c r="R312" s="62"/>
      <c r="S312" s="62"/>
      <c r="T312" s="62"/>
      <c r="U312" s="62"/>
    </row>
    <row r="313" spans="1:21" s="198" customFormat="1" x14ac:dyDescent="0.2">
      <c r="A313" s="75" t="str">
        <f>'Permitted Sources'!A313</f>
        <v>WYDEQ Permitted Sources</v>
      </c>
      <c r="B313" s="75">
        <f>'Permitted Sources'!C313</f>
        <v>56041</v>
      </c>
      <c r="C313" s="75">
        <f>'Permitted Sources'!C313</f>
        <v>56041</v>
      </c>
      <c r="D313" s="75">
        <f>'Permitted Sources'!F313</f>
        <v>20200202</v>
      </c>
      <c r="E313" s="75" t="str">
        <f>'Permitted Sources'!I313</f>
        <v>Compressor Engines</v>
      </c>
      <c r="F313" s="386">
        <f>'Permitted Sources'!O313</f>
        <v>0</v>
      </c>
      <c r="G313" s="386">
        <f>'Permitted Sources'!P313</f>
        <v>0</v>
      </c>
      <c r="H313" s="386">
        <f>'Permitted Sources'!Q313</f>
        <v>0</v>
      </c>
      <c r="I313" s="386">
        <f>'Permitted Sources'!R313</f>
        <v>0</v>
      </c>
      <c r="J313" s="386">
        <f>'Permitted Sources'!S313</f>
        <v>0</v>
      </c>
      <c r="K313" s="63" t="str">
        <f t="shared" si="4"/>
        <v>Compressor Engines</v>
      </c>
      <c r="L313" s="135"/>
      <c r="M313" s="135"/>
      <c r="N313" s="135"/>
      <c r="O313" s="135"/>
      <c r="P313" s="62"/>
      <c r="Q313" s="62"/>
      <c r="R313" s="62"/>
      <c r="S313" s="62"/>
      <c r="T313" s="62"/>
      <c r="U313" s="62"/>
    </row>
    <row r="314" spans="1:21" s="198" customFormat="1" x14ac:dyDescent="0.2">
      <c r="A314" s="75" t="str">
        <f>'Permitted Sources'!A314</f>
        <v>WYDEQ Permitted Sources</v>
      </c>
      <c r="B314" s="75">
        <f>'Permitted Sources'!C314</f>
        <v>56041</v>
      </c>
      <c r="C314" s="75">
        <f>'Permitted Sources'!C314</f>
        <v>56041</v>
      </c>
      <c r="D314" s="75">
        <f>'Permitted Sources'!F314</f>
        <v>20200202</v>
      </c>
      <c r="E314" s="75" t="str">
        <f>'Permitted Sources'!I314</f>
        <v>Compressor Engines</v>
      </c>
      <c r="F314" s="386">
        <f>'Permitted Sources'!O314</f>
        <v>0</v>
      </c>
      <c r="G314" s="386">
        <f>'Permitted Sources'!P314</f>
        <v>0</v>
      </c>
      <c r="H314" s="386">
        <f>'Permitted Sources'!Q314</f>
        <v>0</v>
      </c>
      <c r="I314" s="386">
        <f>'Permitted Sources'!R314</f>
        <v>0</v>
      </c>
      <c r="J314" s="386">
        <f>'Permitted Sources'!S314</f>
        <v>0</v>
      </c>
      <c r="K314" s="63" t="str">
        <f t="shared" si="4"/>
        <v>Compressor Engines</v>
      </c>
      <c r="L314" s="135"/>
      <c r="M314" s="135"/>
      <c r="N314" s="135"/>
      <c r="O314" s="135"/>
      <c r="P314" s="62"/>
      <c r="Q314" s="62"/>
      <c r="R314" s="62"/>
      <c r="S314" s="62"/>
      <c r="T314" s="62"/>
      <c r="U314" s="62"/>
    </row>
    <row r="315" spans="1:21" s="198" customFormat="1" x14ac:dyDescent="0.2">
      <c r="A315" s="75" t="str">
        <f>'Permitted Sources'!A315</f>
        <v>WYDEQ Permitted Sources</v>
      </c>
      <c r="B315" s="75">
        <f>'Permitted Sources'!C315</f>
        <v>56041</v>
      </c>
      <c r="C315" s="75">
        <f>'Permitted Sources'!C315</f>
        <v>56041</v>
      </c>
      <c r="D315" s="75">
        <f>'Permitted Sources'!F315</f>
        <v>20200202</v>
      </c>
      <c r="E315" s="75" t="str">
        <f>'Permitted Sources'!I315</f>
        <v>Compressor Engines</v>
      </c>
      <c r="F315" s="386">
        <f>'Permitted Sources'!O315</f>
        <v>0</v>
      </c>
      <c r="G315" s="386">
        <f>'Permitted Sources'!P315</f>
        <v>0</v>
      </c>
      <c r="H315" s="386">
        <f>'Permitted Sources'!Q315</f>
        <v>0</v>
      </c>
      <c r="I315" s="386">
        <f>'Permitted Sources'!R315</f>
        <v>0</v>
      </c>
      <c r="J315" s="386">
        <f>'Permitted Sources'!S315</f>
        <v>0</v>
      </c>
      <c r="K315" s="63" t="str">
        <f t="shared" si="4"/>
        <v>Compressor Engines</v>
      </c>
      <c r="L315" s="135"/>
      <c r="M315" s="135"/>
      <c r="N315" s="135"/>
      <c r="O315" s="135"/>
      <c r="P315" s="62"/>
      <c r="Q315" s="62"/>
      <c r="R315" s="62"/>
      <c r="S315" s="62"/>
      <c r="T315" s="62"/>
      <c r="U315" s="62"/>
    </row>
    <row r="316" spans="1:21" s="198" customFormat="1" x14ac:dyDescent="0.2">
      <c r="A316" s="75" t="str">
        <f>'Permitted Sources'!A316</f>
        <v>WYDEQ Permitted Sources</v>
      </c>
      <c r="B316" s="75">
        <f>'Permitted Sources'!C316</f>
        <v>56041</v>
      </c>
      <c r="C316" s="75">
        <f>'Permitted Sources'!C316</f>
        <v>56041</v>
      </c>
      <c r="D316" s="75">
        <f>'Permitted Sources'!F316</f>
        <v>20200202</v>
      </c>
      <c r="E316" s="75" t="str">
        <f>'Permitted Sources'!I316</f>
        <v>Compressor Engines</v>
      </c>
      <c r="F316" s="386">
        <f>'Permitted Sources'!O316</f>
        <v>0</v>
      </c>
      <c r="G316" s="386">
        <f>'Permitted Sources'!P316</f>
        <v>0</v>
      </c>
      <c r="H316" s="386">
        <f>'Permitted Sources'!Q316</f>
        <v>0</v>
      </c>
      <c r="I316" s="386">
        <f>'Permitted Sources'!R316</f>
        <v>0</v>
      </c>
      <c r="J316" s="386">
        <f>'Permitted Sources'!S316</f>
        <v>0</v>
      </c>
      <c r="K316" s="63" t="str">
        <f t="shared" si="4"/>
        <v>Compressor Engines</v>
      </c>
      <c r="L316" s="135"/>
      <c r="M316" s="135"/>
      <c r="N316" s="135"/>
      <c r="O316" s="135"/>
      <c r="P316" s="62"/>
      <c r="Q316" s="62"/>
      <c r="R316" s="62"/>
      <c r="S316" s="62"/>
      <c r="T316" s="62"/>
      <c r="U316" s="62"/>
    </row>
    <row r="317" spans="1:21" s="198" customFormat="1" x14ac:dyDescent="0.2">
      <c r="A317" s="75" t="str">
        <f>'Permitted Sources'!A317</f>
        <v>WYDEQ Permitted Sources</v>
      </c>
      <c r="B317" s="75">
        <f>'Permitted Sources'!C317</f>
        <v>56041</v>
      </c>
      <c r="C317" s="75">
        <f>'Permitted Sources'!C317</f>
        <v>56041</v>
      </c>
      <c r="D317" s="75">
        <f>'Permitted Sources'!F317</f>
        <v>20200202</v>
      </c>
      <c r="E317" s="75" t="str">
        <f>'Permitted Sources'!I317</f>
        <v>Compressor Engines</v>
      </c>
      <c r="F317" s="386">
        <f>'Permitted Sources'!O317</f>
        <v>0</v>
      </c>
      <c r="G317" s="386">
        <f>'Permitted Sources'!P317</f>
        <v>0</v>
      </c>
      <c r="H317" s="386">
        <f>'Permitted Sources'!Q317</f>
        <v>0</v>
      </c>
      <c r="I317" s="386">
        <f>'Permitted Sources'!R317</f>
        <v>0</v>
      </c>
      <c r="J317" s="386">
        <f>'Permitted Sources'!S317</f>
        <v>0</v>
      </c>
      <c r="K317" s="63" t="str">
        <f t="shared" si="4"/>
        <v>Compressor Engines</v>
      </c>
      <c r="L317" s="135"/>
      <c r="M317" s="135"/>
      <c r="N317" s="135"/>
      <c r="O317" s="135"/>
      <c r="P317" s="62"/>
      <c r="Q317" s="62"/>
      <c r="R317" s="62"/>
      <c r="S317" s="62"/>
      <c r="T317" s="62"/>
      <c r="U317" s="62"/>
    </row>
    <row r="318" spans="1:21" s="198" customFormat="1" x14ac:dyDescent="0.2">
      <c r="A318" s="75" t="str">
        <f>'Permitted Sources'!A318</f>
        <v>WYDEQ Permitted Sources</v>
      </c>
      <c r="B318" s="75">
        <f>'Permitted Sources'!C318</f>
        <v>56041</v>
      </c>
      <c r="C318" s="75">
        <f>'Permitted Sources'!C318</f>
        <v>56041</v>
      </c>
      <c r="D318" s="75">
        <f>'Permitted Sources'!F318</f>
        <v>20200202</v>
      </c>
      <c r="E318" s="75" t="str">
        <f>'Permitted Sources'!I318</f>
        <v>Compressor Engines</v>
      </c>
      <c r="F318" s="386">
        <f>'Permitted Sources'!O318</f>
        <v>0</v>
      </c>
      <c r="G318" s="386">
        <f>'Permitted Sources'!P318</f>
        <v>0</v>
      </c>
      <c r="H318" s="386">
        <f>'Permitted Sources'!Q318</f>
        <v>0</v>
      </c>
      <c r="I318" s="386">
        <f>'Permitted Sources'!R318</f>
        <v>0</v>
      </c>
      <c r="J318" s="386">
        <f>'Permitted Sources'!S318</f>
        <v>0</v>
      </c>
      <c r="K318" s="63" t="str">
        <f t="shared" si="4"/>
        <v>Compressor Engines</v>
      </c>
      <c r="L318" s="135"/>
      <c r="M318" s="135"/>
      <c r="N318" s="135"/>
      <c r="O318" s="135"/>
      <c r="P318" s="62"/>
      <c r="Q318" s="62"/>
      <c r="R318" s="62"/>
      <c r="S318" s="62"/>
      <c r="T318" s="62"/>
      <c r="U318" s="62"/>
    </row>
    <row r="319" spans="1:21" s="198" customFormat="1" x14ac:dyDescent="0.2">
      <c r="A319" s="75" t="str">
        <f>'Permitted Sources'!A319</f>
        <v>WYDEQ Permitted Sources</v>
      </c>
      <c r="B319" s="75">
        <f>'Permitted Sources'!C319</f>
        <v>56041</v>
      </c>
      <c r="C319" s="75">
        <f>'Permitted Sources'!C319</f>
        <v>56041</v>
      </c>
      <c r="D319" s="75">
        <f>'Permitted Sources'!F319</f>
        <v>20200253</v>
      </c>
      <c r="E319" s="75" t="str">
        <f>'Permitted Sources'!I319</f>
        <v>Compressor Engines</v>
      </c>
      <c r="F319" s="386">
        <f>'Permitted Sources'!O319</f>
        <v>161.65311905368151</v>
      </c>
      <c r="G319" s="386">
        <f>'Permitted Sources'!P319</f>
        <v>1.2400358320815119</v>
      </c>
      <c r="H319" s="386">
        <f>'Permitted Sources'!Q319</f>
        <v>23.415222410571332</v>
      </c>
      <c r="I319" s="386">
        <f>'Permitted Sources'!R319</f>
        <v>0</v>
      </c>
      <c r="J319" s="386">
        <f>'Permitted Sources'!S319</f>
        <v>0.84173525076596734</v>
      </c>
      <c r="K319" s="63" t="str">
        <f t="shared" si="4"/>
        <v>Compressor Engines</v>
      </c>
      <c r="L319" s="135"/>
      <c r="M319" s="135"/>
      <c r="N319" s="135"/>
      <c r="O319" s="135"/>
      <c r="P319" s="62"/>
      <c r="Q319" s="62"/>
      <c r="R319" s="62"/>
      <c r="S319" s="62"/>
      <c r="T319" s="62"/>
      <c r="U319" s="62"/>
    </row>
    <row r="320" spans="1:21" s="198" customFormat="1" x14ac:dyDescent="0.2">
      <c r="A320" s="75" t="str">
        <f>'Permitted Sources'!A320</f>
        <v>WYDEQ Permitted Sources</v>
      </c>
      <c r="B320" s="75">
        <f>'Permitted Sources'!C320</f>
        <v>56041</v>
      </c>
      <c r="C320" s="75">
        <f>'Permitted Sources'!C320</f>
        <v>56041</v>
      </c>
      <c r="D320" s="75">
        <f>'Permitted Sources'!F320</f>
        <v>20200254</v>
      </c>
      <c r="E320" s="75" t="str">
        <f>'Permitted Sources'!I320</f>
        <v>Compressor Engines</v>
      </c>
      <c r="F320" s="386">
        <f>'Permitted Sources'!O320</f>
        <v>21.91000952463121</v>
      </c>
      <c r="G320" s="386">
        <f>'Permitted Sources'!P320</f>
        <v>3.6745836582649667</v>
      </c>
      <c r="H320" s="386">
        <f>'Permitted Sources'!Q320</f>
        <v>36.717061524661851</v>
      </c>
      <c r="I320" s="386">
        <f>'Permitted Sources'!R320</f>
        <v>0</v>
      </c>
      <c r="J320" s="386">
        <f>'Permitted Sources'!S320</f>
        <v>0.32193855219169304</v>
      </c>
      <c r="K320" s="63" t="str">
        <f t="shared" si="4"/>
        <v>Compressor Engines</v>
      </c>
      <c r="L320" s="135"/>
      <c r="M320" s="135"/>
      <c r="N320" s="135"/>
      <c r="O320" s="135"/>
      <c r="P320" s="62"/>
      <c r="Q320" s="62"/>
      <c r="R320" s="62"/>
      <c r="S320" s="62"/>
      <c r="T320" s="62"/>
      <c r="U320" s="62"/>
    </row>
    <row r="321" spans="1:21" s="198" customFormat="1" x14ac:dyDescent="0.2">
      <c r="A321" s="75" t="str">
        <f>'Permitted Sources'!A321</f>
        <v>WYDEQ Permitted Sources</v>
      </c>
      <c r="B321" s="75">
        <f>'Permitted Sources'!C321</f>
        <v>56041</v>
      </c>
      <c r="C321" s="75">
        <f>'Permitted Sources'!C321</f>
        <v>56041</v>
      </c>
      <c r="D321" s="75">
        <f>'Permitted Sources'!F321</f>
        <v>20200254</v>
      </c>
      <c r="E321" s="75" t="str">
        <f>'Permitted Sources'!I321</f>
        <v>Compressor Engines</v>
      </c>
      <c r="F321" s="386">
        <f>'Permitted Sources'!O321</f>
        <v>52.058538890841234</v>
      </c>
      <c r="G321" s="386">
        <f>'Permitted Sources'!P321</f>
        <v>6.9701743831662828</v>
      </c>
      <c r="H321" s="386">
        <f>'Permitted Sources'!Q321</f>
        <v>17.935063974054636</v>
      </c>
      <c r="I321" s="386">
        <f>'Permitted Sources'!R321</f>
        <v>0</v>
      </c>
      <c r="J321" s="386">
        <f>'Permitted Sources'!S321</f>
        <v>0.61067267971787531</v>
      </c>
      <c r="K321" s="63" t="str">
        <f t="shared" si="4"/>
        <v>Compressor Engines</v>
      </c>
      <c r="L321" s="135"/>
      <c r="M321" s="135"/>
      <c r="N321" s="135"/>
      <c r="O321" s="135"/>
      <c r="P321" s="62"/>
      <c r="Q321" s="62"/>
      <c r="R321" s="62"/>
      <c r="S321" s="62"/>
      <c r="T321" s="62"/>
      <c r="U321" s="62"/>
    </row>
    <row r="322" spans="1:21" s="198" customFormat="1" x14ac:dyDescent="0.2">
      <c r="A322" s="75" t="str">
        <f>'Permitted Sources'!A322</f>
        <v>WYDEQ Permitted Sources</v>
      </c>
      <c r="B322" s="75">
        <f>'Permitted Sources'!C322</f>
        <v>56041</v>
      </c>
      <c r="C322" s="75">
        <f>'Permitted Sources'!C322</f>
        <v>56041</v>
      </c>
      <c r="D322" s="75">
        <f>'Permitted Sources'!F322</f>
        <v>20200254</v>
      </c>
      <c r="E322" s="75" t="str">
        <f>'Permitted Sources'!I322</f>
        <v>Compressor Engines</v>
      </c>
      <c r="F322" s="386">
        <f>'Permitted Sources'!O322</f>
        <v>42.840303176209808</v>
      </c>
      <c r="G322" s="386">
        <f>'Permitted Sources'!P322</f>
        <v>6.9701743831662801</v>
      </c>
      <c r="H322" s="386">
        <f>'Permitted Sources'!Q322</f>
        <v>17.935063974054636</v>
      </c>
      <c r="I322" s="386">
        <f>'Permitted Sources'!R322</f>
        <v>0</v>
      </c>
      <c r="J322" s="386">
        <f>'Permitted Sources'!S322</f>
        <v>0.61067267971787509</v>
      </c>
      <c r="K322" s="63" t="str">
        <f t="shared" si="4"/>
        <v>Compressor Engines</v>
      </c>
      <c r="L322" s="135"/>
      <c r="M322" s="135"/>
      <c r="N322" s="135"/>
      <c r="O322" s="135"/>
      <c r="P322" s="62"/>
      <c r="Q322" s="62"/>
      <c r="R322" s="62"/>
      <c r="S322" s="62"/>
      <c r="T322" s="62"/>
      <c r="U322" s="62"/>
    </row>
    <row r="323" spans="1:21" s="198" customFormat="1" x14ac:dyDescent="0.2">
      <c r="A323" s="75" t="str">
        <f>'Permitted Sources'!A323</f>
        <v>WYDEQ Permitted Sources</v>
      </c>
      <c r="B323" s="75">
        <f>'Permitted Sources'!C323</f>
        <v>56041</v>
      </c>
      <c r="C323" s="75">
        <f>'Permitted Sources'!C323</f>
        <v>56041</v>
      </c>
      <c r="D323" s="75">
        <f>'Permitted Sources'!F323</f>
        <v>20200202</v>
      </c>
      <c r="E323" s="75" t="str">
        <f>'Permitted Sources'!I323</f>
        <v>Compressor Engines</v>
      </c>
      <c r="F323" s="386">
        <f>'Permitted Sources'!O323</f>
        <v>0</v>
      </c>
      <c r="G323" s="386">
        <f>'Permitted Sources'!P323</f>
        <v>0</v>
      </c>
      <c r="H323" s="386">
        <f>'Permitted Sources'!Q323</f>
        <v>0</v>
      </c>
      <c r="I323" s="386">
        <f>'Permitted Sources'!R323</f>
        <v>0</v>
      </c>
      <c r="J323" s="386">
        <f>'Permitted Sources'!S323</f>
        <v>0</v>
      </c>
      <c r="K323" s="63" t="str">
        <f t="shared" si="4"/>
        <v>Compressor Engines</v>
      </c>
      <c r="L323" s="135"/>
      <c r="M323" s="135"/>
      <c r="N323" s="135"/>
      <c r="O323" s="135"/>
      <c r="P323" s="62"/>
      <c r="Q323" s="62"/>
      <c r="R323" s="62"/>
      <c r="S323" s="62"/>
      <c r="T323" s="62"/>
      <c r="U323" s="62"/>
    </row>
    <row r="324" spans="1:21" s="198" customFormat="1" x14ac:dyDescent="0.2">
      <c r="A324" s="75" t="str">
        <f>'Permitted Sources'!A324</f>
        <v>WYDEQ Permitted Sources</v>
      </c>
      <c r="B324" s="75">
        <f>'Permitted Sources'!C324</f>
        <v>56041</v>
      </c>
      <c r="C324" s="75">
        <f>'Permitted Sources'!C324</f>
        <v>56041</v>
      </c>
      <c r="D324" s="75">
        <f>'Permitted Sources'!F324</f>
        <v>20200202</v>
      </c>
      <c r="E324" s="75" t="str">
        <f>'Permitted Sources'!I324</f>
        <v>Compressor Engines</v>
      </c>
      <c r="F324" s="386">
        <f>'Permitted Sources'!O324</f>
        <v>0</v>
      </c>
      <c r="G324" s="386">
        <f>'Permitted Sources'!P324</f>
        <v>0</v>
      </c>
      <c r="H324" s="386">
        <f>'Permitted Sources'!Q324</f>
        <v>0</v>
      </c>
      <c r="I324" s="386">
        <f>'Permitted Sources'!R324</f>
        <v>0</v>
      </c>
      <c r="J324" s="386">
        <f>'Permitted Sources'!S324</f>
        <v>0</v>
      </c>
      <c r="K324" s="63" t="str">
        <f t="shared" si="4"/>
        <v>Compressor Engines</v>
      </c>
      <c r="L324" s="135"/>
      <c r="M324" s="135"/>
      <c r="N324" s="135"/>
      <c r="O324" s="135"/>
      <c r="P324" s="62"/>
      <c r="Q324" s="62"/>
      <c r="R324" s="62"/>
      <c r="S324" s="62"/>
      <c r="T324" s="62"/>
      <c r="U324" s="62"/>
    </row>
    <row r="325" spans="1:21" s="198" customFormat="1" x14ac:dyDescent="0.2">
      <c r="A325" s="75" t="str">
        <f>'Permitted Sources'!A325</f>
        <v>WYDEQ Permitted Sources</v>
      </c>
      <c r="B325" s="75">
        <f>'Permitted Sources'!C325</f>
        <v>56041</v>
      </c>
      <c r="C325" s="75">
        <f>'Permitted Sources'!C325</f>
        <v>56041</v>
      </c>
      <c r="D325" s="75">
        <f>'Permitted Sources'!F325</f>
        <v>20200202</v>
      </c>
      <c r="E325" s="75" t="str">
        <f>'Permitted Sources'!I325</f>
        <v>Compressor Engines</v>
      </c>
      <c r="F325" s="386">
        <f>'Permitted Sources'!O325</f>
        <v>0</v>
      </c>
      <c r="G325" s="386">
        <f>'Permitted Sources'!P325</f>
        <v>0</v>
      </c>
      <c r="H325" s="386">
        <f>'Permitted Sources'!Q325</f>
        <v>0</v>
      </c>
      <c r="I325" s="386">
        <f>'Permitted Sources'!R325</f>
        <v>0</v>
      </c>
      <c r="J325" s="386">
        <f>'Permitted Sources'!S325</f>
        <v>0</v>
      </c>
      <c r="K325" s="63" t="str">
        <f t="shared" si="4"/>
        <v>Compressor Engines</v>
      </c>
      <c r="L325" s="135"/>
      <c r="M325" s="135"/>
      <c r="N325" s="135"/>
      <c r="O325" s="135"/>
      <c r="P325" s="62"/>
      <c r="Q325" s="62"/>
      <c r="R325" s="62"/>
      <c r="S325" s="62"/>
      <c r="T325" s="62"/>
      <c r="U325" s="62"/>
    </row>
    <row r="326" spans="1:21" s="198" customFormat="1" x14ac:dyDescent="0.2">
      <c r="A326" s="75" t="str">
        <f>'Permitted Sources'!A326</f>
        <v>WYDEQ Permitted Sources</v>
      </c>
      <c r="B326" s="75">
        <f>'Permitted Sources'!C326</f>
        <v>56041</v>
      </c>
      <c r="C326" s="75">
        <f>'Permitted Sources'!C326</f>
        <v>56041</v>
      </c>
      <c r="D326" s="75">
        <f>'Permitted Sources'!F326</f>
        <v>20200202</v>
      </c>
      <c r="E326" s="75" t="str">
        <f>'Permitted Sources'!I326</f>
        <v>Compressor Engines</v>
      </c>
      <c r="F326" s="386">
        <f>'Permitted Sources'!O326</f>
        <v>0</v>
      </c>
      <c r="G326" s="386">
        <f>'Permitted Sources'!P326</f>
        <v>0</v>
      </c>
      <c r="H326" s="386">
        <f>'Permitted Sources'!Q326</f>
        <v>0</v>
      </c>
      <c r="I326" s="386">
        <f>'Permitted Sources'!R326</f>
        <v>0</v>
      </c>
      <c r="J326" s="386">
        <f>'Permitted Sources'!S326</f>
        <v>0</v>
      </c>
      <c r="K326" s="63" t="str">
        <f t="shared" si="4"/>
        <v>Compressor Engines</v>
      </c>
      <c r="L326" s="135"/>
      <c r="M326" s="135"/>
      <c r="N326" s="135"/>
      <c r="O326" s="135"/>
      <c r="P326" s="62"/>
      <c r="Q326" s="62"/>
      <c r="R326" s="62"/>
      <c r="S326" s="62"/>
      <c r="T326" s="62"/>
      <c r="U326" s="62"/>
    </row>
    <row r="327" spans="1:21" s="198" customFormat="1" x14ac:dyDescent="0.2">
      <c r="A327" s="75" t="str">
        <f>'Permitted Sources'!A327</f>
        <v>WYDEQ Permitted Sources</v>
      </c>
      <c r="B327" s="75">
        <f>'Permitted Sources'!C327</f>
        <v>56041</v>
      </c>
      <c r="C327" s="75">
        <f>'Permitted Sources'!C327</f>
        <v>56041</v>
      </c>
      <c r="D327" s="75">
        <f>'Permitted Sources'!F327</f>
        <v>20200202</v>
      </c>
      <c r="E327" s="75" t="str">
        <f>'Permitted Sources'!I327</f>
        <v>Compressor Engines</v>
      </c>
      <c r="F327" s="386">
        <f>'Permitted Sources'!O327</f>
        <v>0</v>
      </c>
      <c r="G327" s="386">
        <f>'Permitted Sources'!P327</f>
        <v>0</v>
      </c>
      <c r="H327" s="386">
        <f>'Permitted Sources'!Q327</f>
        <v>0</v>
      </c>
      <c r="I327" s="386">
        <f>'Permitted Sources'!R327</f>
        <v>0</v>
      </c>
      <c r="J327" s="386">
        <f>'Permitted Sources'!S327</f>
        <v>0</v>
      </c>
      <c r="K327" s="63" t="str">
        <f t="shared" ref="K327:K390" si="5">IF(E327="Unpermitted Fugitives","Fugitives",IF(E327="Natural Gas Processing Facilities, Pump Seals","Fugitives",IF(E327="Natural Gas Production, All Equipt Leak Fugitives","Fugitives",IF(E327="External Combustion Boilers","Heaters",IF(E327="Permitted Tank Losses","Condensate tank ",IF(E327="Permitted Fugitives","Fugitives",IF(E327="Process Heaters","Heaters",E327)))))))</f>
        <v>Compressor Engines</v>
      </c>
      <c r="L327" s="135"/>
      <c r="M327" s="135"/>
      <c r="N327" s="135"/>
      <c r="O327" s="135"/>
      <c r="P327" s="62"/>
      <c r="Q327" s="62"/>
      <c r="R327" s="62"/>
      <c r="S327" s="62"/>
      <c r="T327" s="62"/>
      <c r="U327" s="62"/>
    </row>
    <row r="328" spans="1:21" s="198" customFormat="1" x14ac:dyDescent="0.2">
      <c r="A328" s="75" t="str">
        <f>'Permitted Sources'!A328</f>
        <v>WYDEQ Permitted Sources</v>
      </c>
      <c r="B328" s="75">
        <f>'Permitted Sources'!C328</f>
        <v>56041</v>
      </c>
      <c r="C328" s="75">
        <f>'Permitted Sources'!C328</f>
        <v>56041</v>
      </c>
      <c r="D328" s="75">
        <f>'Permitted Sources'!F328</f>
        <v>20200202</v>
      </c>
      <c r="E328" s="75" t="str">
        <f>'Permitted Sources'!I328</f>
        <v>Compressor Engines</v>
      </c>
      <c r="F328" s="386">
        <f>'Permitted Sources'!O328</f>
        <v>0</v>
      </c>
      <c r="G328" s="386">
        <f>'Permitted Sources'!P328</f>
        <v>0</v>
      </c>
      <c r="H328" s="386">
        <f>'Permitted Sources'!Q328</f>
        <v>0</v>
      </c>
      <c r="I328" s="386">
        <f>'Permitted Sources'!R328</f>
        <v>0</v>
      </c>
      <c r="J328" s="386">
        <f>'Permitted Sources'!S328</f>
        <v>0</v>
      </c>
      <c r="K328" s="63" t="str">
        <f t="shared" si="5"/>
        <v>Compressor Engines</v>
      </c>
      <c r="L328" s="135"/>
      <c r="M328" s="135"/>
      <c r="N328" s="135"/>
      <c r="O328" s="135"/>
      <c r="P328" s="62"/>
      <c r="Q328" s="62"/>
      <c r="R328" s="62"/>
      <c r="S328" s="62"/>
      <c r="T328" s="62"/>
      <c r="U328" s="62"/>
    </row>
    <row r="329" spans="1:21" s="198" customFormat="1" x14ac:dyDescent="0.2">
      <c r="A329" s="75" t="str">
        <f>'Permitted Sources'!A329</f>
        <v>WYDEQ Permitted Sources</v>
      </c>
      <c r="B329" s="75">
        <f>'Permitted Sources'!C329</f>
        <v>56041</v>
      </c>
      <c r="C329" s="75">
        <f>'Permitted Sources'!C329</f>
        <v>56041</v>
      </c>
      <c r="D329" s="75">
        <f>'Permitted Sources'!F329</f>
        <v>20200202</v>
      </c>
      <c r="E329" s="75" t="str">
        <f>'Permitted Sources'!I329</f>
        <v>Compressor Engines</v>
      </c>
      <c r="F329" s="386">
        <f>'Permitted Sources'!O329</f>
        <v>0</v>
      </c>
      <c r="G329" s="386">
        <f>'Permitted Sources'!P329</f>
        <v>0</v>
      </c>
      <c r="H329" s="386">
        <f>'Permitted Sources'!Q329</f>
        <v>0</v>
      </c>
      <c r="I329" s="386">
        <f>'Permitted Sources'!R329</f>
        <v>0</v>
      </c>
      <c r="J329" s="386">
        <f>'Permitted Sources'!S329</f>
        <v>0</v>
      </c>
      <c r="K329" s="63" t="str">
        <f t="shared" si="5"/>
        <v>Compressor Engines</v>
      </c>
      <c r="L329" s="135"/>
      <c r="M329" s="135"/>
      <c r="N329" s="135"/>
      <c r="O329" s="135"/>
      <c r="P329" s="62"/>
      <c r="Q329" s="62"/>
      <c r="R329" s="62"/>
      <c r="S329" s="62"/>
      <c r="T329" s="62"/>
      <c r="U329" s="62"/>
    </row>
    <row r="330" spans="1:21" s="198" customFormat="1" x14ac:dyDescent="0.2">
      <c r="A330" s="75" t="str">
        <f>'Permitted Sources'!A330</f>
        <v>WYDEQ Permitted Sources</v>
      </c>
      <c r="B330" s="75">
        <f>'Permitted Sources'!C330</f>
        <v>56041</v>
      </c>
      <c r="C330" s="75">
        <f>'Permitted Sources'!C330</f>
        <v>56041</v>
      </c>
      <c r="D330" s="75">
        <f>'Permitted Sources'!F330</f>
        <v>20200202</v>
      </c>
      <c r="E330" s="75" t="str">
        <f>'Permitted Sources'!I330</f>
        <v>Compressor Engines</v>
      </c>
      <c r="F330" s="386">
        <f>'Permitted Sources'!O330</f>
        <v>0</v>
      </c>
      <c r="G330" s="386">
        <f>'Permitted Sources'!P330</f>
        <v>0</v>
      </c>
      <c r="H330" s="386">
        <f>'Permitted Sources'!Q330</f>
        <v>0</v>
      </c>
      <c r="I330" s="386">
        <f>'Permitted Sources'!R330</f>
        <v>0</v>
      </c>
      <c r="J330" s="386">
        <f>'Permitted Sources'!S330</f>
        <v>0</v>
      </c>
      <c r="K330" s="63" t="str">
        <f t="shared" si="5"/>
        <v>Compressor Engines</v>
      </c>
      <c r="L330" s="135"/>
      <c r="M330" s="135"/>
      <c r="N330" s="135"/>
      <c r="O330" s="135"/>
      <c r="P330" s="62"/>
      <c r="Q330" s="62"/>
      <c r="R330" s="62"/>
      <c r="S330" s="62"/>
      <c r="T330" s="62"/>
      <c r="U330" s="62"/>
    </row>
    <row r="331" spans="1:21" s="198" customFormat="1" x14ac:dyDescent="0.2">
      <c r="A331" s="75" t="str">
        <f>'Permitted Sources'!A331</f>
        <v>WYDEQ Permitted Sources</v>
      </c>
      <c r="B331" s="75">
        <f>'Permitted Sources'!C331</f>
        <v>56041</v>
      </c>
      <c r="C331" s="75">
        <f>'Permitted Sources'!C331</f>
        <v>56041</v>
      </c>
      <c r="D331" s="75">
        <f>'Permitted Sources'!F331</f>
        <v>20200253</v>
      </c>
      <c r="E331" s="75" t="str">
        <f>'Permitted Sources'!I331</f>
        <v>Compressor Engines</v>
      </c>
      <c r="F331" s="386">
        <f>'Permitted Sources'!O331</f>
        <v>50.767095239999165</v>
      </c>
      <c r="G331" s="386">
        <f>'Permitted Sources'!P331</f>
        <v>0.49601433283260482</v>
      </c>
      <c r="H331" s="386">
        <f>'Permitted Sources'!Q331</f>
        <v>5.9285350358680606</v>
      </c>
      <c r="I331" s="386">
        <f>'Permitted Sources'!R331</f>
        <v>0</v>
      </c>
      <c r="J331" s="386">
        <f>'Permitted Sources'!S331</f>
        <v>0.33669410030638691</v>
      </c>
      <c r="K331" s="63" t="str">
        <f t="shared" si="5"/>
        <v>Compressor Engines</v>
      </c>
      <c r="L331" s="135"/>
      <c r="M331" s="135"/>
      <c r="N331" s="135"/>
      <c r="O331" s="135"/>
      <c r="P331" s="62"/>
      <c r="Q331" s="62"/>
      <c r="R331" s="62"/>
      <c r="S331" s="62"/>
      <c r="T331" s="62"/>
      <c r="U331" s="62"/>
    </row>
    <row r="332" spans="1:21" s="198" customFormat="1" x14ac:dyDescent="0.2">
      <c r="A332" s="75" t="str">
        <f>'Permitted Sources'!A332</f>
        <v>WYDEQ Permitted Sources</v>
      </c>
      <c r="B332" s="75">
        <f>'Permitted Sources'!C332</f>
        <v>56041</v>
      </c>
      <c r="C332" s="75">
        <f>'Permitted Sources'!C332</f>
        <v>56041</v>
      </c>
      <c r="D332" s="75">
        <f>'Permitted Sources'!F332</f>
        <v>20200254</v>
      </c>
      <c r="E332" s="75" t="str">
        <f>'Permitted Sources'!I332</f>
        <v>Compressor Engines</v>
      </c>
      <c r="F332" s="386">
        <f>'Permitted Sources'!O332</f>
        <v>14.695738095789228</v>
      </c>
      <c r="G332" s="386">
        <f>'Permitted Sources'!P332</f>
        <v>7.0591553327386185</v>
      </c>
      <c r="H332" s="386">
        <f>'Permitted Sources'!Q332</f>
        <v>6.9747471010212463</v>
      </c>
      <c r="I332" s="386">
        <f>'Permitted Sources'!R332</f>
        <v>0</v>
      </c>
      <c r="J332" s="386">
        <f>'Permitted Sources'!S332</f>
        <v>0.61846850116108221</v>
      </c>
      <c r="K332" s="63" t="str">
        <f t="shared" si="5"/>
        <v>Compressor Engines</v>
      </c>
      <c r="L332" s="135"/>
      <c r="M332" s="135"/>
      <c r="N332" s="135"/>
      <c r="O332" s="135"/>
      <c r="P332" s="62"/>
      <c r="Q332" s="62"/>
      <c r="R332" s="62"/>
      <c r="S332" s="62"/>
      <c r="T332" s="62"/>
      <c r="U332" s="62"/>
    </row>
    <row r="333" spans="1:21" s="198" customFormat="1" x14ac:dyDescent="0.2">
      <c r="A333" s="75" t="str">
        <f>'Permitted Sources'!A333</f>
        <v>WYDEQ Permitted Sources</v>
      </c>
      <c r="B333" s="75">
        <f>'Permitted Sources'!C333</f>
        <v>56041</v>
      </c>
      <c r="C333" s="75">
        <f>'Permitted Sources'!C333</f>
        <v>56041</v>
      </c>
      <c r="D333" s="75">
        <f>'Permitted Sources'!F333</f>
        <v>20200254</v>
      </c>
      <c r="E333" s="75" t="str">
        <f>'Permitted Sources'!I333</f>
        <v>Compressor Engines</v>
      </c>
      <c r="F333" s="386">
        <f>'Permitted Sources'!O333</f>
        <v>27.164849207367965</v>
      </c>
      <c r="G333" s="386">
        <f>'Permitted Sources'!P333</f>
        <v>12.951671548862167</v>
      </c>
      <c r="H333" s="386">
        <f>'Permitted Sources'!Q333</f>
        <v>10.960316873033387</v>
      </c>
      <c r="I333" s="386">
        <f>'Permitted Sources'!R333</f>
        <v>0</v>
      </c>
      <c r="J333" s="386">
        <f>'Permitted Sources'!S333</f>
        <v>1.1347251211778957</v>
      </c>
      <c r="K333" s="63" t="str">
        <f t="shared" si="5"/>
        <v>Compressor Engines</v>
      </c>
      <c r="L333" s="135"/>
      <c r="M333" s="135"/>
      <c r="N333" s="135"/>
      <c r="O333" s="135"/>
      <c r="P333" s="62"/>
      <c r="Q333" s="62"/>
      <c r="R333" s="62"/>
      <c r="S333" s="62"/>
      <c r="T333" s="62"/>
      <c r="U333" s="62"/>
    </row>
    <row r="334" spans="1:21" s="198" customFormat="1" x14ac:dyDescent="0.2">
      <c r="A334" s="75" t="str">
        <f>'Permitted Sources'!A334</f>
        <v>WYDEQ Permitted Sources</v>
      </c>
      <c r="B334" s="75">
        <f>'Permitted Sources'!C334</f>
        <v>56041</v>
      </c>
      <c r="C334" s="75">
        <f>'Permitted Sources'!C334</f>
        <v>56041</v>
      </c>
      <c r="D334" s="75">
        <f>'Permitted Sources'!F334</f>
        <v>20200254</v>
      </c>
      <c r="E334" s="75" t="str">
        <f>'Permitted Sources'!I334</f>
        <v>Compressor Engines</v>
      </c>
      <c r="F334" s="386">
        <f>'Permitted Sources'!O334</f>
        <v>0.89065079368419575</v>
      </c>
      <c r="G334" s="386">
        <f>'Permitted Sources'!P334</f>
        <v>0.24716930436759868</v>
      </c>
      <c r="H334" s="386">
        <f>'Permitted Sources'!Q334</f>
        <v>0.99639244300303542</v>
      </c>
      <c r="I334" s="386">
        <f>'Permitted Sources'!R334</f>
        <v>0</v>
      </c>
      <c r="J334" s="386">
        <f>'Permitted Sources'!S334</f>
        <v>2.1655059564463657E-2</v>
      </c>
      <c r="K334" s="63" t="str">
        <f t="shared" si="5"/>
        <v>Compressor Engines</v>
      </c>
      <c r="L334" s="135"/>
      <c r="M334" s="135"/>
      <c r="N334" s="135"/>
      <c r="O334" s="135"/>
      <c r="P334" s="62"/>
      <c r="Q334" s="62"/>
      <c r="R334" s="62"/>
      <c r="S334" s="62"/>
      <c r="T334" s="62"/>
      <c r="U334" s="62"/>
    </row>
    <row r="335" spans="1:21" s="198" customFormat="1" x14ac:dyDescent="0.2">
      <c r="A335" s="75" t="str">
        <f>'Permitted Sources'!A335</f>
        <v>WYDEQ Permitted Sources</v>
      </c>
      <c r="B335" s="75">
        <f>'Permitted Sources'!C335</f>
        <v>56041</v>
      </c>
      <c r="C335" s="75">
        <f>'Permitted Sources'!C335</f>
        <v>56041</v>
      </c>
      <c r="D335" s="75">
        <f>'Permitted Sources'!F335</f>
        <v>20200202</v>
      </c>
      <c r="E335" s="75" t="str">
        <f>'Permitted Sources'!I335</f>
        <v>Compressor Engines</v>
      </c>
      <c r="F335" s="386">
        <f>'Permitted Sources'!O335</f>
        <v>0</v>
      </c>
      <c r="G335" s="386">
        <f>'Permitted Sources'!P335</f>
        <v>0</v>
      </c>
      <c r="H335" s="386">
        <f>'Permitted Sources'!Q335</f>
        <v>0</v>
      </c>
      <c r="I335" s="386">
        <f>'Permitted Sources'!R335</f>
        <v>0</v>
      </c>
      <c r="J335" s="386">
        <f>'Permitted Sources'!S335</f>
        <v>0</v>
      </c>
      <c r="K335" s="63" t="str">
        <f t="shared" si="5"/>
        <v>Compressor Engines</v>
      </c>
      <c r="L335" s="135"/>
      <c r="M335" s="135"/>
      <c r="N335" s="135"/>
      <c r="O335" s="135"/>
      <c r="P335" s="62"/>
      <c r="Q335" s="62"/>
      <c r="R335" s="62"/>
      <c r="S335" s="62"/>
      <c r="T335" s="62"/>
      <c r="U335" s="62"/>
    </row>
    <row r="336" spans="1:21" s="198" customFormat="1" x14ac:dyDescent="0.2">
      <c r="A336" s="75" t="str">
        <f>'Permitted Sources'!A336</f>
        <v>WYDEQ Permitted Sources</v>
      </c>
      <c r="B336" s="75">
        <f>'Permitted Sources'!C336</f>
        <v>56041</v>
      </c>
      <c r="C336" s="75">
        <f>'Permitted Sources'!C336</f>
        <v>56041</v>
      </c>
      <c r="D336" s="75">
        <f>'Permitted Sources'!F336</f>
        <v>20200202</v>
      </c>
      <c r="E336" s="75" t="str">
        <f>'Permitted Sources'!I336</f>
        <v>Compressor Engines</v>
      </c>
      <c r="F336" s="386">
        <f>'Permitted Sources'!O336</f>
        <v>0</v>
      </c>
      <c r="G336" s="386">
        <f>'Permitted Sources'!P336</f>
        <v>0.2688689339742053</v>
      </c>
      <c r="H336" s="386">
        <f>'Permitted Sources'!Q336</f>
        <v>0</v>
      </c>
      <c r="I336" s="386">
        <f>'Permitted Sources'!R336</f>
        <v>0</v>
      </c>
      <c r="J336" s="386">
        <f>'Permitted Sources'!S336</f>
        <v>0</v>
      </c>
      <c r="K336" s="63" t="str">
        <f t="shared" si="5"/>
        <v>Compressor Engines</v>
      </c>
      <c r="L336" s="135"/>
      <c r="M336" s="135"/>
      <c r="N336" s="135"/>
      <c r="O336" s="135"/>
      <c r="P336" s="62"/>
      <c r="Q336" s="62"/>
      <c r="R336" s="62"/>
      <c r="S336" s="62"/>
      <c r="T336" s="62"/>
      <c r="U336" s="62"/>
    </row>
    <row r="337" spans="1:21" s="198" customFormat="1" x14ac:dyDescent="0.2">
      <c r="A337" s="75" t="str">
        <f>'Permitted Sources'!A337</f>
        <v>WYDEQ Permitted Sources</v>
      </c>
      <c r="B337" s="75">
        <f>'Permitted Sources'!C337</f>
        <v>56041</v>
      </c>
      <c r="C337" s="75">
        <f>'Permitted Sources'!C337</f>
        <v>56041</v>
      </c>
      <c r="D337" s="75">
        <f>'Permitted Sources'!F337</f>
        <v>20200253</v>
      </c>
      <c r="E337" s="75" t="str">
        <f>'Permitted Sources'!I337</f>
        <v>Compressor Engines</v>
      </c>
      <c r="F337" s="386">
        <f>'Permitted Sources'!O337</f>
        <v>15.007465873578697</v>
      </c>
      <c r="G337" s="386">
        <f>'Permitted Sources'!P337</f>
        <v>0.22750448259355827</v>
      </c>
      <c r="H337" s="386">
        <f>'Permitted Sources'!Q337</f>
        <v>5.6296173029671497</v>
      </c>
      <c r="I337" s="386">
        <f>'Permitted Sources'!R337</f>
        <v>0</v>
      </c>
      <c r="J337" s="386">
        <f>'Permitted Sources'!S337</f>
        <v>4.4331389873674264E-2</v>
      </c>
      <c r="K337" s="63" t="str">
        <f t="shared" si="5"/>
        <v>Compressor Engines</v>
      </c>
      <c r="L337" s="135"/>
      <c r="M337" s="135"/>
      <c r="N337" s="135"/>
      <c r="O337" s="135"/>
      <c r="P337" s="62"/>
      <c r="Q337" s="62"/>
      <c r="R337" s="62"/>
      <c r="S337" s="62"/>
      <c r="T337" s="62"/>
      <c r="U337" s="62"/>
    </row>
    <row r="338" spans="1:21" s="198" customFormat="1" x14ac:dyDescent="0.2">
      <c r="A338" s="75" t="str">
        <f>'Permitted Sources'!A338</f>
        <v>WYDEQ Permitted Sources</v>
      </c>
      <c r="B338" s="75">
        <f>'Permitted Sources'!C338</f>
        <v>56041</v>
      </c>
      <c r="C338" s="75">
        <f>'Permitted Sources'!C338</f>
        <v>56041</v>
      </c>
      <c r="D338" s="75">
        <f>'Permitted Sources'!F338</f>
        <v>20200254</v>
      </c>
      <c r="E338" s="75" t="str">
        <f>'Permitted Sources'!I338</f>
        <v>Compressor Engines</v>
      </c>
      <c r="F338" s="386">
        <f>'Permitted Sources'!O338</f>
        <v>0.89065079368419575</v>
      </c>
      <c r="G338" s="386">
        <f>'Permitted Sources'!P338</f>
        <v>0.34274143538973684</v>
      </c>
      <c r="H338" s="386">
        <f>'Permitted Sources'!Q338</f>
        <v>0.99639244300303542</v>
      </c>
      <c r="I338" s="386">
        <f>'Permitted Sources'!R338</f>
        <v>0</v>
      </c>
      <c r="J338" s="386">
        <f>'Permitted Sources'!S338</f>
        <v>3.0028349262722943E-2</v>
      </c>
      <c r="K338" s="63" t="str">
        <f t="shared" si="5"/>
        <v>Compressor Engines</v>
      </c>
      <c r="L338" s="135"/>
      <c r="M338" s="135"/>
      <c r="N338" s="135"/>
      <c r="O338" s="135"/>
      <c r="P338" s="62"/>
      <c r="Q338" s="62"/>
      <c r="R338" s="62"/>
      <c r="S338" s="62"/>
      <c r="T338" s="62"/>
      <c r="U338" s="62"/>
    </row>
    <row r="339" spans="1:21" s="198" customFormat="1" x14ac:dyDescent="0.2">
      <c r="A339" s="75" t="str">
        <f>'Permitted Sources'!A339</f>
        <v>WYDEQ Permitted Sources</v>
      </c>
      <c r="B339" s="75">
        <f>'Permitted Sources'!C339</f>
        <v>56041</v>
      </c>
      <c r="C339" s="75">
        <f>'Permitted Sources'!C339</f>
        <v>56041</v>
      </c>
      <c r="D339" s="75">
        <f>'Permitted Sources'!F339</f>
        <v>20200254</v>
      </c>
      <c r="E339" s="75" t="str">
        <f>'Permitted Sources'!I339</f>
        <v>Compressor Engines</v>
      </c>
      <c r="F339" s="386">
        <f>'Permitted Sources'!O339</f>
        <v>19.594317461052302</v>
      </c>
      <c r="G339" s="386">
        <f>'Permitted Sources'!P339</f>
        <v>4.4160915713677618</v>
      </c>
      <c r="H339" s="386">
        <f>'Permitted Sources'!Q339</f>
        <v>1.9927848860060708</v>
      </c>
      <c r="I339" s="386">
        <f>'Permitted Sources'!R339</f>
        <v>0</v>
      </c>
      <c r="J339" s="386">
        <f>'Permitted Sources'!S339</f>
        <v>0.3869037308850839</v>
      </c>
      <c r="K339" s="63" t="str">
        <f t="shared" si="5"/>
        <v>Compressor Engines</v>
      </c>
      <c r="L339" s="135"/>
      <c r="M339" s="135"/>
      <c r="N339" s="135"/>
      <c r="O339" s="135"/>
      <c r="P339" s="62"/>
      <c r="Q339" s="62"/>
      <c r="R339" s="62"/>
      <c r="S339" s="62"/>
      <c r="T339" s="62"/>
      <c r="U339" s="62"/>
    </row>
    <row r="340" spans="1:21" s="198" customFormat="1" x14ac:dyDescent="0.2">
      <c r="A340" s="75" t="str">
        <f>'Permitted Sources'!A340</f>
        <v>WYDEQ Permitted Sources</v>
      </c>
      <c r="B340" s="75">
        <f>'Permitted Sources'!C340</f>
        <v>56041</v>
      </c>
      <c r="C340" s="75">
        <f>'Permitted Sources'!C340</f>
        <v>56041</v>
      </c>
      <c r="D340" s="75">
        <f>'Permitted Sources'!F340</f>
        <v>20200254</v>
      </c>
      <c r="E340" s="75" t="str">
        <f>'Permitted Sources'!I340</f>
        <v>Compressor Engines</v>
      </c>
      <c r="F340" s="386">
        <f>'Permitted Sources'!O340</f>
        <v>3.0282126985262656</v>
      </c>
      <c r="G340" s="386">
        <f>'Permitted Sources'!P340</f>
        <v>0.33091561104517569</v>
      </c>
      <c r="H340" s="386">
        <f>'Permitted Sources'!Q340</f>
        <v>5.0816014593154799</v>
      </c>
      <c r="I340" s="386">
        <f>'Permitted Sources'!R340</f>
        <v>0</v>
      </c>
      <c r="J340" s="386">
        <f>'Permitted Sources'!S340</f>
        <v>4.4465055639032039E-2</v>
      </c>
      <c r="K340" s="63" t="str">
        <f t="shared" si="5"/>
        <v>Compressor Engines</v>
      </c>
      <c r="L340" s="135"/>
      <c r="M340" s="135"/>
      <c r="N340" s="135"/>
      <c r="O340" s="135"/>
      <c r="P340" s="62"/>
      <c r="Q340" s="62"/>
      <c r="R340" s="62"/>
      <c r="S340" s="62"/>
      <c r="T340" s="62"/>
      <c r="U340" s="62"/>
    </row>
    <row r="341" spans="1:21" s="198" customFormat="1" x14ac:dyDescent="0.2">
      <c r="A341" s="75" t="str">
        <f>'Permitted Sources'!A341</f>
        <v>WYDEQ Permitted Sources</v>
      </c>
      <c r="B341" s="75">
        <f>'Permitted Sources'!C341</f>
        <v>56041</v>
      </c>
      <c r="C341" s="75">
        <f>'Permitted Sources'!C341</f>
        <v>56041</v>
      </c>
      <c r="D341" s="75">
        <f>'Permitted Sources'!F341</f>
        <v>20200254</v>
      </c>
      <c r="E341" s="75" t="str">
        <f>'Permitted Sources'!I341</f>
        <v>Compressor Engines</v>
      </c>
      <c r="F341" s="386">
        <f>'Permitted Sources'!O341</f>
        <v>39.411297620525666</v>
      </c>
      <c r="G341" s="386">
        <f>'Permitted Sources'!P341</f>
        <v>4.0330340096130799</v>
      </c>
      <c r="H341" s="386">
        <f>'Permitted Sources'!Q341</f>
        <v>55.150321720218002</v>
      </c>
      <c r="I341" s="386">
        <f>'Permitted Sources'!R341</f>
        <v>0</v>
      </c>
      <c r="J341" s="386">
        <f>'Permitted Sources'!S341</f>
        <v>0.58035559632762601</v>
      </c>
      <c r="K341" s="63" t="str">
        <f t="shared" si="5"/>
        <v>Compressor Engines</v>
      </c>
      <c r="L341" s="135"/>
      <c r="M341" s="135"/>
      <c r="N341" s="135"/>
      <c r="O341" s="135"/>
      <c r="P341" s="62"/>
      <c r="Q341" s="62"/>
      <c r="R341" s="62"/>
      <c r="S341" s="62"/>
      <c r="T341" s="62"/>
      <c r="U341" s="62"/>
    </row>
    <row r="342" spans="1:21" s="198" customFormat="1" x14ac:dyDescent="0.2">
      <c r="A342" s="75" t="str">
        <f>'Permitted Sources'!A342</f>
        <v>WYDEQ Permitted Sources</v>
      </c>
      <c r="B342" s="75">
        <f>'Permitted Sources'!C342</f>
        <v>56023</v>
      </c>
      <c r="C342" s="75">
        <f>'Permitted Sources'!C342</f>
        <v>56023</v>
      </c>
      <c r="D342" s="75">
        <f>'Permitted Sources'!F342</f>
        <v>20200202</v>
      </c>
      <c r="E342" s="75" t="str">
        <f>'Permitted Sources'!I342</f>
        <v>Compressor Engines</v>
      </c>
      <c r="F342" s="386">
        <f>'Permitted Sources'!O342</f>
        <v>0</v>
      </c>
      <c r="G342" s="386">
        <f>'Permitted Sources'!P342</f>
        <v>0</v>
      </c>
      <c r="H342" s="386">
        <f>'Permitted Sources'!Q342</f>
        <v>0</v>
      </c>
      <c r="I342" s="386">
        <f>'Permitted Sources'!R342</f>
        <v>0</v>
      </c>
      <c r="J342" s="386">
        <f>'Permitted Sources'!S342</f>
        <v>0</v>
      </c>
      <c r="K342" s="63" t="str">
        <f t="shared" si="5"/>
        <v>Compressor Engines</v>
      </c>
      <c r="L342" s="135"/>
      <c r="M342" s="135"/>
      <c r="N342" s="135"/>
      <c r="O342" s="135"/>
      <c r="P342" s="62"/>
      <c r="Q342" s="62"/>
      <c r="R342" s="62"/>
      <c r="S342" s="62"/>
      <c r="T342" s="62"/>
      <c r="U342" s="62"/>
    </row>
    <row r="343" spans="1:21" s="198" customFormat="1" x14ac:dyDescent="0.2">
      <c r="A343" s="75" t="str">
        <f>'Permitted Sources'!A343</f>
        <v>WYDEQ Permitted Sources</v>
      </c>
      <c r="B343" s="75">
        <f>'Permitted Sources'!C343</f>
        <v>56037</v>
      </c>
      <c r="C343" s="75">
        <f>'Permitted Sources'!C343</f>
        <v>56037</v>
      </c>
      <c r="D343" s="75">
        <f>'Permitted Sources'!F343</f>
        <v>20200202</v>
      </c>
      <c r="E343" s="75" t="str">
        <f>'Permitted Sources'!I343</f>
        <v>Compressor Engines</v>
      </c>
      <c r="F343" s="386">
        <f>'Permitted Sources'!O343</f>
        <v>0</v>
      </c>
      <c r="G343" s="386">
        <f>'Permitted Sources'!P343</f>
        <v>0</v>
      </c>
      <c r="H343" s="386">
        <f>'Permitted Sources'!Q343</f>
        <v>0</v>
      </c>
      <c r="I343" s="386">
        <f>'Permitted Sources'!R343</f>
        <v>0</v>
      </c>
      <c r="J343" s="386">
        <f>'Permitted Sources'!S343</f>
        <v>0</v>
      </c>
      <c r="K343" s="63" t="str">
        <f t="shared" si="5"/>
        <v>Compressor Engines</v>
      </c>
      <c r="L343" s="135"/>
      <c r="M343" s="135"/>
      <c r="N343" s="135"/>
      <c r="O343" s="135"/>
      <c r="P343" s="62"/>
      <c r="Q343" s="62"/>
      <c r="R343" s="62"/>
      <c r="S343" s="62"/>
      <c r="T343" s="62"/>
      <c r="U343" s="62"/>
    </row>
    <row r="344" spans="1:21" s="198" customFormat="1" x14ac:dyDescent="0.2">
      <c r="A344" s="75" t="str">
        <f>'Permitted Sources'!A344</f>
        <v>WYDEQ Permitted Sources</v>
      </c>
      <c r="B344" s="75">
        <f>'Permitted Sources'!C344</f>
        <v>56037</v>
      </c>
      <c r="C344" s="75">
        <f>'Permitted Sources'!C344</f>
        <v>56037</v>
      </c>
      <c r="D344" s="75">
        <f>'Permitted Sources'!F344</f>
        <v>20200202</v>
      </c>
      <c r="E344" s="75" t="str">
        <f>'Permitted Sources'!I344</f>
        <v>Compressor Engines</v>
      </c>
      <c r="F344" s="386">
        <f>'Permitted Sources'!O344</f>
        <v>0</v>
      </c>
      <c r="G344" s="386">
        <f>'Permitted Sources'!P344</f>
        <v>0</v>
      </c>
      <c r="H344" s="386">
        <f>'Permitted Sources'!Q344</f>
        <v>0</v>
      </c>
      <c r="I344" s="386">
        <f>'Permitted Sources'!R344</f>
        <v>0</v>
      </c>
      <c r="J344" s="386">
        <f>'Permitted Sources'!S344</f>
        <v>0</v>
      </c>
      <c r="K344" s="63" t="str">
        <f t="shared" si="5"/>
        <v>Compressor Engines</v>
      </c>
      <c r="L344" s="135"/>
      <c r="M344" s="135"/>
      <c r="N344" s="135"/>
      <c r="O344" s="135"/>
      <c r="P344" s="62"/>
      <c r="Q344" s="62"/>
      <c r="R344" s="62"/>
      <c r="S344" s="62"/>
      <c r="T344" s="62"/>
      <c r="U344" s="62"/>
    </row>
    <row r="345" spans="1:21" s="198" customFormat="1" x14ac:dyDescent="0.2">
      <c r="A345" s="75" t="str">
        <f>'Permitted Sources'!A345</f>
        <v>WYDEQ Permitted Sources</v>
      </c>
      <c r="B345" s="75">
        <f>'Permitted Sources'!C345</f>
        <v>56037</v>
      </c>
      <c r="C345" s="75">
        <f>'Permitted Sources'!C345</f>
        <v>56037</v>
      </c>
      <c r="D345" s="75">
        <f>'Permitted Sources'!F345</f>
        <v>20200202</v>
      </c>
      <c r="E345" s="75" t="str">
        <f>'Permitted Sources'!I345</f>
        <v>Compressor Engines</v>
      </c>
      <c r="F345" s="386">
        <f>'Permitted Sources'!O345</f>
        <v>0</v>
      </c>
      <c r="G345" s="386">
        <f>'Permitted Sources'!P345</f>
        <v>0</v>
      </c>
      <c r="H345" s="386">
        <f>'Permitted Sources'!Q345</f>
        <v>0</v>
      </c>
      <c r="I345" s="386">
        <f>'Permitted Sources'!R345</f>
        <v>0</v>
      </c>
      <c r="J345" s="386">
        <f>'Permitted Sources'!S345</f>
        <v>0</v>
      </c>
      <c r="K345" s="63" t="str">
        <f t="shared" si="5"/>
        <v>Compressor Engines</v>
      </c>
      <c r="L345" s="135"/>
      <c r="M345" s="135"/>
      <c r="N345" s="135"/>
      <c r="O345" s="135"/>
      <c r="P345" s="62"/>
      <c r="Q345" s="62"/>
      <c r="R345" s="62"/>
      <c r="S345" s="62"/>
      <c r="T345" s="62"/>
      <c r="U345" s="62"/>
    </row>
    <row r="346" spans="1:21" s="198" customFormat="1" x14ac:dyDescent="0.2">
      <c r="A346" s="75" t="str">
        <f>'Permitted Sources'!A346</f>
        <v>WYDEQ Permitted Sources</v>
      </c>
      <c r="B346" s="75">
        <f>'Permitted Sources'!C346</f>
        <v>56037</v>
      </c>
      <c r="C346" s="75">
        <f>'Permitted Sources'!C346</f>
        <v>56037</v>
      </c>
      <c r="D346" s="75">
        <f>'Permitted Sources'!F346</f>
        <v>20200202</v>
      </c>
      <c r="E346" s="75" t="str">
        <f>'Permitted Sources'!I346</f>
        <v>Compressor Engines</v>
      </c>
      <c r="F346" s="386">
        <f>'Permitted Sources'!O346</f>
        <v>0</v>
      </c>
      <c r="G346" s="386">
        <f>'Permitted Sources'!P346</f>
        <v>0</v>
      </c>
      <c r="H346" s="386">
        <f>'Permitted Sources'!Q346</f>
        <v>0</v>
      </c>
      <c r="I346" s="386">
        <f>'Permitted Sources'!R346</f>
        <v>0</v>
      </c>
      <c r="J346" s="386">
        <f>'Permitted Sources'!S346</f>
        <v>0</v>
      </c>
      <c r="K346" s="63" t="str">
        <f t="shared" si="5"/>
        <v>Compressor Engines</v>
      </c>
      <c r="L346" s="135"/>
      <c r="M346" s="135"/>
      <c r="N346" s="135"/>
      <c r="O346" s="135"/>
      <c r="P346" s="62"/>
      <c r="Q346" s="62"/>
      <c r="R346" s="62"/>
      <c r="S346" s="62"/>
      <c r="T346" s="62"/>
      <c r="U346" s="62"/>
    </row>
    <row r="347" spans="1:21" s="198" customFormat="1" x14ac:dyDescent="0.2">
      <c r="A347" s="75" t="str">
        <f>'Permitted Sources'!A347</f>
        <v>WYDEQ Permitted Sources</v>
      </c>
      <c r="B347" s="75">
        <f>'Permitted Sources'!C347</f>
        <v>56037</v>
      </c>
      <c r="C347" s="75">
        <f>'Permitted Sources'!C347</f>
        <v>56037</v>
      </c>
      <c r="D347" s="75">
        <f>'Permitted Sources'!F347</f>
        <v>20200202</v>
      </c>
      <c r="E347" s="75" t="str">
        <f>'Permitted Sources'!I347</f>
        <v>Compressor Engines</v>
      </c>
      <c r="F347" s="386">
        <f>'Permitted Sources'!O347</f>
        <v>0</v>
      </c>
      <c r="G347" s="386">
        <f>'Permitted Sources'!P347</f>
        <v>0</v>
      </c>
      <c r="H347" s="386">
        <f>'Permitted Sources'!Q347</f>
        <v>0</v>
      </c>
      <c r="I347" s="386">
        <f>'Permitted Sources'!R347</f>
        <v>0</v>
      </c>
      <c r="J347" s="386">
        <f>'Permitted Sources'!S347</f>
        <v>0</v>
      </c>
      <c r="K347" s="63" t="str">
        <f t="shared" si="5"/>
        <v>Compressor Engines</v>
      </c>
      <c r="L347" s="135"/>
      <c r="M347" s="135"/>
      <c r="N347" s="135"/>
      <c r="O347" s="135"/>
      <c r="P347" s="62"/>
      <c r="Q347" s="62"/>
      <c r="R347" s="62"/>
      <c r="S347" s="62"/>
      <c r="T347" s="62"/>
      <c r="U347" s="62"/>
    </row>
    <row r="348" spans="1:21" s="198" customFormat="1" x14ac:dyDescent="0.2">
      <c r="A348" s="75" t="str">
        <f>'Permitted Sources'!A348</f>
        <v>WYDEQ Permitted Sources</v>
      </c>
      <c r="B348" s="75">
        <f>'Permitted Sources'!C348</f>
        <v>56037</v>
      </c>
      <c r="C348" s="75">
        <f>'Permitted Sources'!C348</f>
        <v>56037</v>
      </c>
      <c r="D348" s="75">
        <f>'Permitted Sources'!F348</f>
        <v>20200202</v>
      </c>
      <c r="E348" s="75" t="str">
        <f>'Permitted Sources'!I348</f>
        <v>Compressor Engines</v>
      </c>
      <c r="F348" s="386">
        <f>'Permitted Sources'!O348</f>
        <v>0</v>
      </c>
      <c r="G348" s="386">
        <f>'Permitted Sources'!P348</f>
        <v>0</v>
      </c>
      <c r="H348" s="386">
        <f>'Permitted Sources'!Q348</f>
        <v>0</v>
      </c>
      <c r="I348" s="386">
        <f>'Permitted Sources'!R348</f>
        <v>0</v>
      </c>
      <c r="J348" s="386">
        <f>'Permitted Sources'!S348</f>
        <v>0</v>
      </c>
      <c r="K348" s="63" t="str">
        <f t="shared" si="5"/>
        <v>Compressor Engines</v>
      </c>
      <c r="L348" s="135"/>
      <c r="M348" s="135"/>
      <c r="N348" s="135"/>
      <c r="O348" s="135"/>
      <c r="P348" s="62"/>
      <c r="Q348" s="62"/>
      <c r="R348" s="62"/>
      <c r="S348" s="62"/>
      <c r="T348" s="62"/>
      <c r="U348" s="62"/>
    </row>
    <row r="349" spans="1:21" s="198" customFormat="1" x14ac:dyDescent="0.2">
      <c r="A349" s="75" t="str">
        <f>'Permitted Sources'!A349</f>
        <v>WYDEQ Permitted Sources</v>
      </c>
      <c r="B349" s="75">
        <f>'Permitted Sources'!C349</f>
        <v>56037</v>
      </c>
      <c r="C349" s="75">
        <f>'Permitted Sources'!C349</f>
        <v>56037</v>
      </c>
      <c r="D349" s="75">
        <f>'Permitted Sources'!F349</f>
        <v>20200202</v>
      </c>
      <c r="E349" s="75" t="str">
        <f>'Permitted Sources'!I349</f>
        <v>Compressor Engines</v>
      </c>
      <c r="F349" s="386">
        <f>'Permitted Sources'!O349</f>
        <v>0</v>
      </c>
      <c r="G349" s="386">
        <f>'Permitted Sources'!P349</f>
        <v>0</v>
      </c>
      <c r="H349" s="386">
        <f>'Permitted Sources'!Q349</f>
        <v>0</v>
      </c>
      <c r="I349" s="386">
        <f>'Permitted Sources'!R349</f>
        <v>0</v>
      </c>
      <c r="J349" s="386">
        <f>'Permitted Sources'!S349</f>
        <v>0</v>
      </c>
      <c r="K349" s="63" t="str">
        <f t="shared" si="5"/>
        <v>Compressor Engines</v>
      </c>
      <c r="L349" s="135"/>
      <c r="M349" s="135"/>
      <c r="N349" s="135"/>
      <c r="O349" s="135"/>
      <c r="P349" s="62"/>
      <c r="Q349" s="62"/>
      <c r="R349" s="62"/>
      <c r="S349" s="62"/>
      <c r="T349" s="62"/>
      <c r="U349" s="62"/>
    </row>
    <row r="350" spans="1:21" s="198" customFormat="1" x14ac:dyDescent="0.2">
      <c r="A350" s="75" t="str">
        <f>'Permitted Sources'!A350</f>
        <v>WYDEQ Permitted Sources</v>
      </c>
      <c r="B350" s="75">
        <f>'Permitted Sources'!C350</f>
        <v>56037</v>
      </c>
      <c r="C350" s="75">
        <f>'Permitted Sources'!C350</f>
        <v>56037</v>
      </c>
      <c r="D350" s="75">
        <f>'Permitted Sources'!F350</f>
        <v>20200253</v>
      </c>
      <c r="E350" s="75" t="str">
        <f>'Permitted Sources'!I350</f>
        <v>Compressor Engines</v>
      </c>
      <c r="F350" s="386">
        <f>'Permitted Sources'!O350</f>
        <v>2.6719523810525865</v>
      </c>
      <c r="G350" s="386">
        <f>'Permitted Sources'!P350</f>
        <v>4.7948052173818451E-2</v>
      </c>
      <c r="H350" s="386">
        <f>'Permitted Sources'!Q350</f>
        <v>1.4945886645045527</v>
      </c>
      <c r="I350" s="386">
        <f>'Permitted Sources'!R350</f>
        <v>0</v>
      </c>
      <c r="J350" s="386">
        <f>'Permitted Sources'!S350</f>
        <v>3.254709636295073E-2</v>
      </c>
      <c r="K350" s="63" t="str">
        <f t="shared" si="5"/>
        <v>Compressor Engines</v>
      </c>
      <c r="L350" s="135"/>
      <c r="M350" s="135"/>
      <c r="N350" s="135"/>
      <c r="O350" s="135"/>
      <c r="P350" s="62"/>
      <c r="Q350" s="62"/>
      <c r="R350" s="62"/>
      <c r="S350" s="62"/>
      <c r="T350" s="62"/>
      <c r="U350" s="62"/>
    </row>
    <row r="351" spans="1:21" s="198" customFormat="1" x14ac:dyDescent="0.2">
      <c r="A351" s="75" t="str">
        <f>'Permitted Sources'!A351</f>
        <v>WYDEQ Permitted Sources</v>
      </c>
      <c r="B351" s="75">
        <f>'Permitted Sources'!C351</f>
        <v>56037</v>
      </c>
      <c r="C351" s="75">
        <f>'Permitted Sources'!C351</f>
        <v>56037</v>
      </c>
      <c r="D351" s="75">
        <f>'Permitted Sources'!F351</f>
        <v>20200253</v>
      </c>
      <c r="E351" s="75" t="str">
        <f>'Permitted Sources'!I351</f>
        <v>Compressor Engines</v>
      </c>
      <c r="F351" s="386">
        <f>'Permitted Sources'!O351</f>
        <v>3.1172777778946843</v>
      </c>
      <c r="G351" s="386">
        <f>'Permitted Sources'!P351</f>
        <v>6.1726228085835257E-2</v>
      </c>
      <c r="H351" s="386">
        <f>'Permitted Sources'!Q351</f>
        <v>2.4909811075075883</v>
      </c>
      <c r="I351" s="386">
        <f>'Permitted Sources'!R351</f>
        <v>0</v>
      </c>
      <c r="J351" s="386">
        <f>'Permitted Sources'!S351</f>
        <v>4.1899710260350366E-2</v>
      </c>
      <c r="K351" s="63" t="str">
        <f t="shared" si="5"/>
        <v>Compressor Engines</v>
      </c>
      <c r="L351" s="135"/>
      <c r="M351" s="135"/>
      <c r="N351" s="135"/>
      <c r="O351" s="135"/>
      <c r="P351" s="62"/>
      <c r="Q351" s="62"/>
      <c r="R351" s="62"/>
      <c r="S351" s="62"/>
      <c r="T351" s="62"/>
      <c r="U351" s="62"/>
    </row>
    <row r="352" spans="1:21" s="198" customFormat="1" x14ac:dyDescent="0.2">
      <c r="A352" s="75" t="str">
        <f>'Permitted Sources'!A352</f>
        <v>WYDEQ Permitted Sources</v>
      </c>
      <c r="B352" s="75">
        <f>'Permitted Sources'!C352</f>
        <v>56037</v>
      </c>
      <c r="C352" s="75">
        <f>'Permitted Sources'!C352</f>
        <v>56037</v>
      </c>
      <c r="D352" s="75">
        <f>'Permitted Sources'!F352</f>
        <v>20200254</v>
      </c>
      <c r="E352" s="75" t="str">
        <f>'Permitted Sources'!I352</f>
        <v>Compressor Engines</v>
      </c>
      <c r="F352" s="386">
        <f>'Permitted Sources'!O352</f>
        <v>1.3359761905262932</v>
      </c>
      <c r="G352" s="386">
        <f>'Permitted Sources'!P352</f>
        <v>0.16477953624506569</v>
      </c>
      <c r="H352" s="386">
        <f>'Permitted Sources'!Q352</f>
        <v>3.4873735505106231</v>
      </c>
      <c r="I352" s="386">
        <f>'Permitted Sources'!R352</f>
        <v>0</v>
      </c>
      <c r="J352" s="386">
        <f>'Permitted Sources'!S352</f>
        <v>1.4436706376309101E-2</v>
      </c>
      <c r="K352" s="63" t="str">
        <f t="shared" si="5"/>
        <v>Compressor Engines</v>
      </c>
      <c r="L352" s="135"/>
      <c r="M352" s="135"/>
      <c r="N352" s="135"/>
      <c r="O352" s="135"/>
      <c r="P352" s="62"/>
      <c r="Q352" s="62"/>
      <c r="R352" s="62"/>
      <c r="S352" s="62"/>
      <c r="T352" s="62"/>
      <c r="U352" s="62"/>
    </row>
    <row r="353" spans="1:21" s="198" customFormat="1" x14ac:dyDescent="0.2">
      <c r="A353" s="75" t="str">
        <f>'Permitted Sources'!A353</f>
        <v>WYDEQ Permitted Sources</v>
      </c>
      <c r="B353" s="75">
        <f>'Permitted Sources'!C353</f>
        <v>56037</v>
      </c>
      <c r="C353" s="75">
        <f>'Permitted Sources'!C353</f>
        <v>56037</v>
      </c>
      <c r="D353" s="75">
        <f>'Permitted Sources'!F353</f>
        <v>20200254</v>
      </c>
      <c r="E353" s="75" t="str">
        <f>'Permitted Sources'!I353</f>
        <v>Compressor Engines</v>
      </c>
      <c r="F353" s="386">
        <f>'Permitted Sources'!O353</f>
        <v>0.89065079368419575</v>
      </c>
      <c r="G353" s="386">
        <f>'Permitted Sources'!P353</f>
        <v>0.26364725799210526</v>
      </c>
      <c r="H353" s="386">
        <f>'Permitted Sources'!Q353</f>
        <v>1.9927848860060708</v>
      </c>
      <c r="I353" s="386">
        <f>'Permitted Sources'!R353</f>
        <v>0</v>
      </c>
      <c r="J353" s="386">
        <f>'Permitted Sources'!S353</f>
        <v>2.3098730202094572E-2</v>
      </c>
      <c r="K353" s="63" t="str">
        <f t="shared" si="5"/>
        <v>Compressor Engines</v>
      </c>
      <c r="L353" s="135"/>
      <c r="M353" s="135"/>
      <c r="N353" s="135"/>
      <c r="O353" s="135"/>
      <c r="P353" s="62"/>
      <c r="Q353" s="62"/>
      <c r="R353" s="62"/>
      <c r="S353" s="62"/>
      <c r="T353" s="62"/>
      <c r="U353" s="62"/>
    </row>
    <row r="354" spans="1:21" s="198" customFormat="1" x14ac:dyDescent="0.2">
      <c r="A354" s="75" t="str">
        <f>'Permitted Sources'!A354</f>
        <v>WYDEQ Permitted Sources</v>
      </c>
      <c r="B354" s="75">
        <f>'Permitted Sources'!C354</f>
        <v>56037</v>
      </c>
      <c r="C354" s="75">
        <f>'Permitted Sources'!C354</f>
        <v>56037</v>
      </c>
      <c r="D354" s="75">
        <f>'Permitted Sources'!F354</f>
        <v>20200254</v>
      </c>
      <c r="E354" s="75" t="str">
        <f>'Permitted Sources'!I354</f>
        <v>Compressor Engines</v>
      </c>
      <c r="F354" s="386">
        <f>'Permitted Sources'!O354</f>
        <v>2.6719523810525865</v>
      </c>
      <c r="G354" s="386">
        <f>'Permitted Sources'!P354</f>
        <v>0.9886772174703945</v>
      </c>
      <c r="H354" s="386">
        <f>'Permitted Sources'!Q354</f>
        <v>6.9747471010212463</v>
      </c>
      <c r="I354" s="386">
        <f>'Permitted Sources'!R354</f>
        <v>0</v>
      </c>
      <c r="J354" s="386">
        <f>'Permitted Sources'!S354</f>
        <v>8.6620238257854601E-2</v>
      </c>
      <c r="K354" s="63" t="str">
        <f t="shared" si="5"/>
        <v>Compressor Engines</v>
      </c>
      <c r="L354" s="135"/>
      <c r="M354" s="135"/>
      <c r="N354" s="135"/>
      <c r="O354" s="135"/>
      <c r="P354" s="62"/>
      <c r="Q354" s="62"/>
      <c r="R354" s="62"/>
      <c r="S354" s="62"/>
      <c r="T354" s="62"/>
      <c r="U354" s="62"/>
    </row>
    <row r="355" spans="1:21" s="198" customFormat="1" x14ac:dyDescent="0.2">
      <c r="A355" s="75" t="str">
        <f>'Permitted Sources'!A355</f>
        <v>WYDEQ Permitted Sources</v>
      </c>
      <c r="B355" s="75">
        <f>'Permitted Sources'!C355</f>
        <v>56037</v>
      </c>
      <c r="C355" s="75">
        <f>'Permitted Sources'!C355</f>
        <v>56037</v>
      </c>
      <c r="D355" s="75">
        <f>'Permitted Sources'!F355</f>
        <v>20200254</v>
      </c>
      <c r="E355" s="75" t="str">
        <f>'Permitted Sources'!I355</f>
        <v>Compressor Engines</v>
      </c>
      <c r="F355" s="386">
        <f>'Permitted Sources'!O355</f>
        <v>2.7610174604210065</v>
      </c>
      <c r="G355" s="386">
        <f>'Permitted Sources'!P355</f>
        <v>0.84795549351710864</v>
      </c>
      <c r="H355" s="386">
        <f>'Permitted Sources'!Q355</f>
        <v>3.2880950619100164</v>
      </c>
      <c r="I355" s="386">
        <f>'Permitted Sources'!R355</f>
        <v>0</v>
      </c>
      <c r="J355" s="386">
        <f>'Permitted Sources'!S355</f>
        <v>7.4291291012486646E-2</v>
      </c>
      <c r="K355" s="63" t="str">
        <f t="shared" si="5"/>
        <v>Compressor Engines</v>
      </c>
      <c r="L355" s="135"/>
      <c r="M355" s="135"/>
      <c r="N355" s="135"/>
      <c r="O355" s="135"/>
      <c r="P355" s="62"/>
      <c r="Q355" s="62"/>
      <c r="R355" s="62"/>
      <c r="S355" s="62"/>
      <c r="T355" s="62"/>
      <c r="U355" s="62"/>
    </row>
    <row r="356" spans="1:21" s="198" customFormat="1" x14ac:dyDescent="0.2">
      <c r="A356" s="75" t="str">
        <f>'Permitted Sources'!A356</f>
        <v>WYDEQ Permitted Sources</v>
      </c>
      <c r="B356" s="75">
        <f>'Permitted Sources'!C356</f>
        <v>56037</v>
      </c>
      <c r="C356" s="75">
        <f>'Permitted Sources'!C356</f>
        <v>56037</v>
      </c>
      <c r="D356" s="75">
        <f>'Permitted Sources'!F356</f>
        <v>20200254</v>
      </c>
      <c r="E356" s="75" t="str">
        <f>'Permitted Sources'!I356</f>
        <v>Compressor Engines</v>
      </c>
      <c r="F356" s="386">
        <f>'Permitted Sources'!O356</f>
        <v>0.22266269842104894</v>
      </c>
      <c r="G356" s="386">
        <f>'Permitted Sources'!P356</f>
        <v>1.2028906145889804</v>
      </c>
      <c r="H356" s="386">
        <f>'Permitted Sources'!Q356</f>
        <v>0.3487373550510624</v>
      </c>
      <c r="I356" s="386">
        <f>'Permitted Sources'!R356</f>
        <v>0</v>
      </c>
      <c r="J356" s="386">
        <f>'Permitted Sources'!S356</f>
        <v>0.10538795654705646</v>
      </c>
      <c r="K356" s="63" t="str">
        <f t="shared" si="5"/>
        <v>Compressor Engines</v>
      </c>
      <c r="L356" s="135"/>
      <c r="M356" s="135"/>
      <c r="N356" s="135"/>
      <c r="O356" s="135"/>
      <c r="P356" s="62"/>
      <c r="Q356" s="62"/>
      <c r="R356" s="62"/>
      <c r="S356" s="62"/>
      <c r="T356" s="62"/>
      <c r="U356" s="62"/>
    </row>
    <row r="357" spans="1:21" s="198" customFormat="1" x14ac:dyDescent="0.2">
      <c r="A357" s="75" t="str">
        <f>'Permitted Sources'!A357</f>
        <v>WYDEQ Permitted Sources</v>
      </c>
      <c r="B357" s="75">
        <f>'Permitted Sources'!C357</f>
        <v>56037</v>
      </c>
      <c r="C357" s="75">
        <f>'Permitted Sources'!C357</f>
        <v>56037</v>
      </c>
      <c r="D357" s="75">
        <f>'Permitted Sources'!F357</f>
        <v>20200254</v>
      </c>
      <c r="E357" s="75" t="str">
        <f>'Permitted Sources'!I357</f>
        <v>Compressor Engines</v>
      </c>
      <c r="F357" s="386">
        <f>'Permitted Sources'!O357</f>
        <v>0.89065079368419575</v>
      </c>
      <c r="G357" s="386">
        <f>'Permitted Sources'!P357</f>
        <v>9.8538162674549332E-2</v>
      </c>
      <c r="H357" s="386">
        <f>'Permitted Sources'!Q357</f>
        <v>0.49819622150151771</v>
      </c>
      <c r="I357" s="386">
        <f>'Permitted Sources'!R357</f>
        <v>0</v>
      </c>
      <c r="J357" s="386">
        <f>'Permitted Sources'!S357</f>
        <v>8.6331504130328449E-3</v>
      </c>
      <c r="K357" s="63" t="str">
        <f t="shared" si="5"/>
        <v>Compressor Engines</v>
      </c>
      <c r="L357" s="135"/>
      <c r="M357" s="135"/>
      <c r="N357" s="135"/>
      <c r="O357" s="135"/>
      <c r="P357" s="62"/>
      <c r="Q357" s="62"/>
      <c r="R357" s="62"/>
      <c r="S357" s="62"/>
      <c r="T357" s="62"/>
      <c r="U357" s="62"/>
    </row>
    <row r="358" spans="1:21" s="198" customFormat="1" x14ac:dyDescent="0.2">
      <c r="A358" s="75" t="str">
        <f>'Permitted Sources'!A358</f>
        <v>WYDEQ Permitted Sources</v>
      </c>
      <c r="B358" s="75">
        <f>'Permitted Sources'!C358</f>
        <v>56037</v>
      </c>
      <c r="C358" s="75">
        <f>'Permitted Sources'!C358</f>
        <v>56037</v>
      </c>
      <c r="D358" s="75">
        <f>'Permitted Sources'!F358</f>
        <v>20200254</v>
      </c>
      <c r="E358" s="75" t="str">
        <f>'Permitted Sources'!I358</f>
        <v>Compressor Engines</v>
      </c>
      <c r="F358" s="386">
        <f>'Permitted Sources'!O358</f>
        <v>0.89065079368419575</v>
      </c>
      <c r="G358" s="386">
        <f>'Permitted Sources'!P358</f>
        <v>0.26364725799210526</v>
      </c>
      <c r="H358" s="386">
        <f>'Permitted Sources'!Q358</f>
        <v>1.9927848860060708</v>
      </c>
      <c r="I358" s="386">
        <f>'Permitted Sources'!R358</f>
        <v>0</v>
      </c>
      <c r="J358" s="386">
        <f>'Permitted Sources'!S358</f>
        <v>2.3098730202094572E-2</v>
      </c>
      <c r="K358" s="63" t="str">
        <f t="shared" si="5"/>
        <v>Compressor Engines</v>
      </c>
      <c r="L358" s="135"/>
      <c r="M358" s="135"/>
      <c r="N358" s="135"/>
      <c r="O358" s="135"/>
      <c r="P358" s="62"/>
      <c r="Q358" s="62"/>
      <c r="R358" s="62"/>
      <c r="S358" s="62"/>
      <c r="T358" s="62"/>
      <c r="U358" s="62"/>
    </row>
    <row r="359" spans="1:21" s="198" customFormat="1" x14ac:dyDescent="0.2">
      <c r="A359" s="75" t="str">
        <f>'Permitted Sources'!A359</f>
        <v>WYDEQ Permitted Sources</v>
      </c>
      <c r="B359" s="75">
        <f>'Permitted Sources'!C359</f>
        <v>56037</v>
      </c>
      <c r="C359" s="75">
        <f>'Permitted Sources'!C359</f>
        <v>56037</v>
      </c>
      <c r="D359" s="75">
        <f>'Permitted Sources'!F359</f>
        <v>20200254</v>
      </c>
      <c r="E359" s="75" t="str">
        <f>'Permitted Sources'!I359</f>
        <v>Compressor Engines</v>
      </c>
      <c r="F359" s="386">
        <f>'Permitted Sources'!O359</f>
        <v>0.66798809526314662</v>
      </c>
      <c r="G359" s="386">
        <f>'Permitted Sources'!P359</f>
        <v>0.2636472579921052</v>
      </c>
      <c r="H359" s="386">
        <f>'Permitted Sources'!Q359</f>
        <v>0</v>
      </c>
      <c r="I359" s="386">
        <f>'Permitted Sources'!R359</f>
        <v>0</v>
      </c>
      <c r="J359" s="386">
        <f>'Permitted Sources'!S359</f>
        <v>2.3098730202094565E-2</v>
      </c>
      <c r="K359" s="63" t="str">
        <f t="shared" si="5"/>
        <v>Compressor Engines</v>
      </c>
      <c r="L359" s="135"/>
      <c r="M359" s="135"/>
      <c r="N359" s="135"/>
      <c r="O359" s="135"/>
      <c r="P359" s="62"/>
      <c r="Q359" s="62"/>
      <c r="R359" s="62"/>
      <c r="S359" s="62"/>
      <c r="T359" s="62"/>
      <c r="U359" s="62"/>
    </row>
    <row r="360" spans="1:21" s="198" customFormat="1" x14ac:dyDescent="0.2">
      <c r="A360" s="75" t="str">
        <f>'Permitted Sources'!A360</f>
        <v>WYDEQ Permitted Sources</v>
      </c>
      <c r="B360" s="75">
        <f>'Permitted Sources'!C360</f>
        <v>56037</v>
      </c>
      <c r="C360" s="75">
        <f>'Permitted Sources'!C360</f>
        <v>56037</v>
      </c>
      <c r="D360" s="75">
        <f>'Permitted Sources'!F360</f>
        <v>20200254</v>
      </c>
      <c r="E360" s="75" t="str">
        <f>'Permitted Sources'!I360</f>
        <v>Compressor Engines</v>
      </c>
      <c r="F360" s="386">
        <f>'Permitted Sources'!O360</f>
        <v>3.1172777778946843</v>
      </c>
      <c r="G360" s="386">
        <f>'Permitted Sources'!P360</f>
        <v>1.0710669855929269</v>
      </c>
      <c r="H360" s="386">
        <f>'Permitted Sources'!Q360</f>
        <v>6.9747471010212463</v>
      </c>
      <c r="I360" s="386">
        <f>'Permitted Sources'!R360</f>
        <v>0</v>
      </c>
      <c r="J360" s="386">
        <f>'Permitted Sources'!S360</f>
        <v>9.3838591446009145E-2</v>
      </c>
      <c r="K360" s="63" t="str">
        <f t="shared" si="5"/>
        <v>Compressor Engines</v>
      </c>
      <c r="L360" s="135"/>
      <c r="M360" s="135"/>
      <c r="N360" s="135"/>
      <c r="O360" s="135"/>
      <c r="P360" s="62"/>
      <c r="Q360" s="62"/>
      <c r="R360" s="62"/>
      <c r="S360" s="62"/>
      <c r="T360" s="62"/>
      <c r="U360" s="62"/>
    </row>
    <row r="361" spans="1:21" s="198" customFormat="1" x14ac:dyDescent="0.2">
      <c r="A361" s="75" t="str">
        <f>'Permitted Sources'!A361</f>
        <v>WYDEQ Permitted Sources</v>
      </c>
      <c r="B361" s="75">
        <f>'Permitted Sources'!C361</f>
        <v>56037</v>
      </c>
      <c r="C361" s="75">
        <f>'Permitted Sources'!C361</f>
        <v>56037</v>
      </c>
      <c r="D361" s="75">
        <f>'Permitted Sources'!F361</f>
        <v>20200254</v>
      </c>
      <c r="E361" s="75" t="str">
        <f>'Permitted Sources'!I361</f>
        <v>Compressor Engines</v>
      </c>
      <c r="F361" s="386">
        <f>'Permitted Sources'!O361</f>
        <v>3.1172777778946843</v>
      </c>
      <c r="G361" s="386">
        <f>'Permitted Sources'!P361</f>
        <v>1.0282243061692102</v>
      </c>
      <c r="H361" s="386">
        <f>'Permitted Sources'!Q361</f>
        <v>4.9819622150151766</v>
      </c>
      <c r="I361" s="386">
        <f>'Permitted Sources'!R361</f>
        <v>0</v>
      </c>
      <c r="J361" s="386">
        <f>'Permitted Sources'!S361</f>
        <v>9.0085047788168809E-2</v>
      </c>
      <c r="K361" s="63" t="str">
        <f t="shared" si="5"/>
        <v>Compressor Engines</v>
      </c>
      <c r="L361" s="135"/>
      <c r="M361" s="135"/>
      <c r="N361" s="135"/>
      <c r="O361" s="135"/>
      <c r="P361" s="62"/>
      <c r="Q361" s="62"/>
      <c r="R361" s="62"/>
      <c r="S361" s="62"/>
      <c r="T361" s="62"/>
      <c r="U361" s="62"/>
    </row>
    <row r="362" spans="1:21" s="198" customFormat="1" x14ac:dyDescent="0.2">
      <c r="A362" s="75" t="str">
        <f>'Permitted Sources'!A362</f>
        <v>WYDEQ Permitted Sources</v>
      </c>
      <c r="B362" s="75">
        <f>'Permitted Sources'!C362</f>
        <v>56037</v>
      </c>
      <c r="C362" s="75">
        <f>'Permitted Sources'!C362</f>
        <v>56037</v>
      </c>
      <c r="D362" s="75">
        <f>'Permitted Sources'!F362</f>
        <v>20200254</v>
      </c>
      <c r="E362" s="75" t="str">
        <f>'Permitted Sources'!I362</f>
        <v>Compressor Engines</v>
      </c>
      <c r="F362" s="386">
        <f>'Permitted Sources'!O362</f>
        <v>0.89065079368419575</v>
      </c>
      <c r="G362" s="386">
        <f>'Permitted Sources'!P362</f>
        <v>0.2702384394419079</v>
      </c>
      <c r="H362" s="386">
        <f>'Permitted Sources'!Q362</f>
        <v>0.99639244300303542</v>
      </c>
      <c r="I362" s="386">
        <f>'Permitted Sources'!R362</f>
        <v>0</v>
      </c>
      <c r="J362" s="386">
        <f>'Permitted Sources'!S362</f>
        <v>2.3676198457146937E-2</v>
      </c>
      <c r="K362" s="63" t="str">
        <f t="shared" si="5"/>
        <v>Compressor Engines</v>
      </c>
      <c r="L362" s="135"/>
      <c r="M362" s="135"/>
      <c r="N362" s="135"/>
      <c r="O362" s="135"/>
      <c r="P362" s="62"/>
      <c r="Q362" s="62"/>
      <c r="R362" s="62"/>
      <c r="S362" s="62"/>
      <c r="T362" s="62"/>
      <c r="U362" s="62"/>
    </row>
    <row r="363" spans="1:21" s="198" customFormat="1" x14ac:dyDescent="0.2">
      <c r="A363" s="75" t="str">
        <f>'Permitted Sources'!A363</f>
        <v>WYDEQ Permitted Sources</v>
      </c>
      <c r="B363" s="75">
        <f>'Permitted Sources'!C363</f>
        <v>56037</v>
      </c>
      <c r="C363" s="75">
        <f>'Permitted Sources'!C363</f>
        <v>56037</v>
      </c>
      <c r="D363" s="75">
        <f>'Permitted Sources'!F363</f>
        <v>20200254</v>
      </c>
      <c r="E363" s="75" t="str">
        <f>'Permitted Sources'!I363</f>
        <v>Compressor Engines</v>
      </c>
      <c r="F363" s="386">
        <f>'Permitted Sources'!O363</f>
        <v>2.6719523810525865</v>
      </c>
      <c r="G363" s="386">
        <f>'Permitted Sources'!P363</f>
        <v>1.100727302117039</v>
      </c>
      <c r="H363" s="386">
        <f>'Permitted Sources'!Q363</f>
        <v>1.9927848860060708</v>
      </c>
      <c r="I363" s="386">
        <f>'Permitted Sources'!R363</f>
        <v>0</v>
      </c>
      <c r="J363" s="386">
        <f>'Permitted Sources'!S363</f>
        <v>9.6437198593744805E-2</v>
      </c>
      <c r="K363" s="63" t="str">
        <f t="shared" si="5"/>
        <v>Compressor Engines</v>
      </c>
      <c r="L363" s="135"/>
      <c r="M363" s="135"/>
      <c r="N363" s="135"/>
      <c r="O363" s="135"/>
      <c r="P363" s="62"/>
      <c r="Q363" s="62"/>
      <c r="R363" s="62"/>
      <c r="S363" s="62"/>
      <c r="T363" s="62"/>
      <c r="U363" s="62"/>
    </row>
    <row r="364" spans="1:21" s="198" customFormat="1" x14ac:dyDescent="0.2">
      <c r="A364" s="75" t="str">
        <f>'Permitted Sources'!A364</f>
        <v>WYDEQ Permitted Sources</v>
      </c>
      <c r="B364" s="75">
        <f>'Permitted Sources'!C364</f>
        <v>56037</v>
      </c>
      <c r="C364" s="75">
        <f>'Permitted Sources'!C364</f>
        <v>56037</v>
      </c>
      <c r="D364" s="75">
        <f>'Permitted Sources'!F364</f>
        <v>20200254</v>
      </c>
      <c r="E364" s="75" t="str">
        <f>'Permitted Sources'!I364</f>
        <v>Compressor Engines</v>
      </c>
      <c r="F364" s="386">
        <f>'Permitted Sources'!O364</f>
        <v>7.615064285999873</v>
      </c>
      <c r="G364" s="386">
        <f>'Permitted Sources'!P364</f>
        <v>3.3021819063511173</v>
      </c>
      <c r="H364" s="386">
        <f>'Permitted Sources'!Q364</f>
        <v>5.2310603257659345</v>
      </c>
      <c r="I364" s="386">
        <f>'Permitted Sources'!R364</f>
        <v>0</v>
      </c>
      <c r="J364" s="386">
        <f>'Permitted Sources'!S364</f>
        <v>0.28931159578123444</v>
      </c>
      <c r="K364" s="63" t="str">
        <f t="shared" si="5"/>
        <v>Compressor Engines</v>
      </c>
      <c r="L364" s="135"/>
      <c r="M364" s="135"/>
      <c r="N364" s="135"/>
      <c r="O364" s="135"/>
      <c r="P364" s="62"/>
      <c r="Q364" s="62"/>
      <c r="R364" s="62"/>
      <c r="S364" s="62"/>
      <c r="T364" s="62"/>
      <c r="U364" s="62"/>
    </row>
    <row r="365" spans="1:21" s="198" customFormat="1" x14ac:dyDescent="0.2">
      <c r="A365" s="75" t="str">
        <f>'Permitted Sources'!A365</f>
        <v>WYDEQ Permitted Sources</v>
      </c>
      <c r="B365" s="75">
        <f>'Permitted Sources'!C365</f>
        <v>56037</v>
      </c>
      <c r="C365" s="75">
        <f>'Permitted Sources'!C365</f>
        <v>56037</v>
      </c>
      <c r="D365" s="75">
        <f>'Permitted Sources'!F365</f>
        <v>20200202</v>
      </c>
      <c r="E365" s="75" t="str">
        <f>'Permitted Sources'!I365</f>
        <v>Compressor Engines</v>
      </c>
      <c r="F365" s="386">
        <f>'Permitted Sources'!O365</f>
        <v>0</v>
      </c>
      <c r="G365" s="386">
        <f>'Permitted Sources'!P365</f>
        <v>0</v>
      </c>
      <c r="H365" s="386">
        <f>'Permitted Sources'!Q365</f>
        <v>0</v>
      </c>
      <c r="I365" s="386">
        <f>'Permitted Sources'!R365</f>
        <v>0</v>
      </c>
      <c r="J365" s="386">
        <f>'Permitted Sources'!S365</f>
        <v>0</v>
      </c>
      <c r="K365" s="63" t="str">
        <f t="shared" si="5"/>
        <v>Compressor Engines</v>
      </c>
      <c r="L365" s="135"/>
      <c r="M365" s="135"/>
      <c r="N365" s="135"/>
      <c r="O365" s="135"/>
      <c r="P365" s="62"/>
      <c r="Q365" s="62"/>
      <c r="R365" s="62"/>
      <c r="S365" s="62"/>
      <c r="T365" s="62"/>
      <c r="U365" s="62"/>
    </row>
    <row r="366" spans="1:21" s="198" customFormat="1" x14ac:dyDescent="0.2">
      <c r="A366" s="75" t="str">
        <f>'Permitted Sources'!A366</f>
        <v>WYDEQ Permitted Sources</v>
      </c>
      <c r="B366" s="75">
        <f>'Permitted Sources'!C366</f>
        <v>56037</v>
      </c>
      <c r="C366" s="75">
        <f>'Permitted Sources'!C366</f>
        <v>56037</v>
      </c>
      <c r="D366" s="75">
        <f>'Permitted Sources'!F366</f>
        <v>20200253</v>
      </c>
      <c r="E366" s="75" t="str">
        <f>'Permitted Sources'!I366</f>
        <v>Compressor Engines</v>
      </c>
      <c r="F366" s="386">
        <f>'Permitted Sources'!O366</f>
        <v>21.820944445262796</v>
      </c>
      <c r="G366" s="386">
        <f>'Permitted Sources'!P366</f>
        <v>0.26867443028432753</v>
      </c>
      <c r="H366" s="386">
        <f>'Permitted Sources'!Q366</f>
        <v>30.389969511592572</v>
      </c>
      <c r="I366" s="386">
        <f>'Permitted Sources'!R366</f>
        <v>0</v>
      </c>
      <c r="J366" s="386">
        <f>'Permitted Sources'!S366</f>
        <v>0.18237597099929287</v>
      </c>
      <c r="K366" s="63" t="str">
        <f t="shared" si="5"/>
        <v>Compressor Engines</v>
      </c>
      <c r="L366" s="135"/>
      <c r="M366" s="135"/>
      <c r="N366" s="135"/>
      <c r="O366" s="135"/>
      <c r="P366" s="62"/>
      <c r="Q366" s="62"/>
      <c r="R366" s="62"/>
      <c r="S366" s="62"/>
      <c r="T366" s="62"/>
      <c r="U366" s="62"/>
    </row>
    <row r="367" spans="1:21" s="198" customFormat="1" x14ac:dyDescent="0.2">
      <c r="A367" s="75" t="str">
        <f>'Permitted Sources'!A367</f>
        <v>WYDEQ Permitted Sources</v>
      </c>
      <c r="B367" s="75">
        <f>'Permitted Sources'!C367</f>
        <v>56037</v>
      </c>
      <c r="C367" s="75">
        <f>'Permitted Sources'!C367</f>
        <v>56037</v>
      </c>
      <c r="D367" s="75">
        <f>'Permitted Sources'!F367</f>
        <v>20200202</v>
      </c>
      <c r="E367" s="75" t="str">
        <f>'Permitted Sources'!I367</f>
        <v>Compressor Engines</v>
      </c>
      <c r="F367" s="386">
        <f>'Permitted Sources'!O367</f>
        <v>0</v>
      </c>
      <c r="G367" s="386">
        <f>'Permitted Sources'!P367</f>
        <v>2.8955115966452873</v>
      </c>
      <c r="H367" s="386">
        <f>'Permitted Sources'!Q367</f>
        <v>0</v>
      </c>
      <c r="I367" s="386">
        <f>'Permitted Sources'!R367</f>
        <v>0</v>
      </c>
      <c r="J367" s="386">
        <f>'Permitted Sources'!S367</f>
        <v>0</v>
      </c>
      <c r="K367" s="63" t="str">
        <f t="shared" si="5"/>
        <v>Compressor Engines</v>
      </c>
      <c r="L367" s="135"/>
      <c r="M367" s="135"/>
      <c r="N367" s="135"/>
      <c r="O367" s="135"/>
      <c r="P367" s="62"/>
      <c r="Q367" s="62"/>
      <c r="R367" s="62"/>
      <c r="S367" s="62"/>
      <c r="T367" s="62"/>
      <c r="U367" s="62"/>
    </row>
    <row r="368" spans="1:21" s="198" customFormat="1" x14ac:dyDescent="0.2">
      <c r="A368" s="75" t="str">
        <f>'Permitted Sources'!A368</f>
        <v>WYDEQ Permitted Sources</v>
      </c>
      <c r="B368" s="75">
        <f>'Permitted Sources'!C368</f>
        <v>56037</v>
      </c>
      <c r="C368" s="75">
        <f>'Permitted Sources'!C368</f>
        <v>56037</v>
      </c>
      <c r="D368" s="75">
        <f>'Permitted Sources'!F368</f>
        <v>20200254</v>
      </c>
      <c r="E368" s="75" t="str">
        <f>'Permitted Sources'!I368</f>
        <v>Compressor Engines</v>
      </c>
      <c r="F368" s="386">
        <f>'Permitted Sources'!O368</f>
        <v>0.44532539684209788</v>
      </c>
      <c r="G368" s="386">
        <f>'Permitted Sources'!P368</f>
        <v>0.14830158262055923</v>
      </c>
      <c r="H368" s="386">
        <f>'Permitted Sources'!Q368</f>
        <v>0.49819622150151771</v>
      </c>
      <c r="I368" s="386">
        <f>'Permitted Sources'!R368</f>
        <v>0</v>
      </c>
      <c r="J368" s="386">
        <f>'Permitted Sources'!S368</f>
        <v>1.2993035738678195E-2</v>
      </c>
      <c r="K368" s="63" t="str">
        <f t="shared" si="5"/>
        <v>Compressor Engines</v>
      </c>
      <c r="L368" s="135"/>
      <c r="M368" s="135"/>
      <c r="N368" s="135"/>
      <c r="O368" s="135"/>
      <c r="P368" s="62"/>
      <c r="Q368" s="62"/>
      <c r="R368" s="62"/>
      <c r="S368" s="62"/>
      <c r="T368" s="62"/>
      <c r="U368" s="62"/>
    </row>
    <row r="369" spans="1:21" s="198" customFormat="1" x14ac:dyDescent="0.2">
      <c r="A369" s="75" t="str">
        <f>'Permitted Sources'!A369</f>
        <v>WYDEQ Permitted Sources</v>
      </c>
      <c r="B369" s="75">
        <f>'Permitted Sources'!C369</f>
        <v>56037</v>
      </c>
      <c r="C369" s="75">
        <f>'Permitted Sources'!C369</f>
        <v>56037</v>
      </c>
      <c r="D369" s="75">
        <f>'Permitted Sources'!F369</f>
        <v>20200254</v>
      </c>
      <c r="E369" s="75" t="str">
        <f>'Permitted Sources'!I369</f>
        <v>Compressor Engines</v>
      </c>
      <c r="F369" s="386">
        <f>'Permitted Sources'!O369</f>
        <v>2.6719523810525865</v>
      </c>
      <c r="G369" s="386">
        <f>'Permitted Sources'!P369</f>
        <v>0.29989875596601961</v>
      </c>
      <c r="H369" s="386">
        <f>'Permitted Sources'!Q369</f>
        <v>1.9927848860060708</v>
      </c>
      <c r="I369" s="386">
        <f>'Permitted Sources'!R369</f>
        <v>0</v>
      </c>
      <c r="J369" s="386">
        <f>'Permitted Sources'!S369</f>
        <v>2.6274805604882559E-2</v>
      </c>
      <c r="K369" s="63" t="str">
        <f t="shared" si="5"/>
        <v>Compressor Engines</v>
      </c>
      <c r="L369" s="135"/>
      <c r="M369" s="135"/>
      <c r="N369" s="135"/>
      <c r="O369" s="135"/>
      <c r="P369" s="62"/>
      <c r="Q369" s="62"/>
      <c r="R369" s="62"/>
      <c r="S369" s="62"/>
      <c r="T369" s="62"/>
      <c r="U369" s="62"/>
    </row>
    <row r="370" spans="1:21" s="198" customFormat="1" x14ac:dyDescent="0.2">
      <c r="A370" s="75" t="str">
        <f>'Permitted Sources'!A370</f>
        <v>WYDEQ Permitted Sources</v>
      </c>
      <c r="B370" s="75">
        <f>'Permitted Sources'!C370</f>
        <v>56037</v>
      </c>
      <c r="C370" s="75">
        <f>'Permitted Sources'!C370</f>
        <v>56037</v>
      </c>
      <c r="D370" s="75">
        <f>'Permitted Sources'!F370</f>
        <v>20200202</v>
      </c>
      <c r="E370" s="75" t="str">
        <f>'Permitted Sources'!I370</f>
        <v>Compressor Engines</v>
      </c>
      <c r="F370" s="386">
        <f>'Permitted Sources'!O370</f>
        <v>0</v>
      </c>
      <c r="G370" s="386">
        <f>'Permitted Sources'!P370</f>
        <v>0</v>
      </c>
      <c r="H370" s="386">
        <f>'Permitted Sources'!Q370</f>
        <v>0</v>
      </c>
      <c r="I370" s="386">
        <f>'Permitted Sources'!R370</f>
        <v>0</v>
      </c>
      <c r="J370" s="386">
        <f>'Permitted Sources'!S370</f>
        <v>0</v>
      </c>
      <c r="K370" s="63" t="str">
        <f t="shared" si="5"/>
        <v>Compressor Engines</v>
      </c>
      <c r="L370" s="135"/>
      <c r="M370" s="135"/>
      <c r="N370" s="135"/>
      <c r="O370" s="135"/>
      <c r="P370" s="62"/>
      <c r="Q370" s="62"/>
      <c r="R370" s="62"/>
      <c r="S370" s="62"/>
      <c r="T370" s="62"/>
      <c r="U370" s="62"/>
    </row>
    <row r="371" spans="1:21" s="198" customFormat="1" x14ac:dyDescent="0.2">
      <c r="A371" s="75" t="str">
        <f>'Permitted Sources'!A371</f>
        <v>WYDEQ Permitted Sources</v>
      </c>
      <c r="B371" s="75">
        <f>'Permitted Sources'!C371</f>
        <v>56037</v>
      </c>
      <c r="C371" s="75">
        <f>'Permitted Sources'!C371</f>
        <v>56037</v>
      </c>
      <c r="D371" s="75">
        <f>'Permitted Sources'!F371</f>
        <v>20100102</v>
      </c>
      <c r="E371" s="75" t="str">
        <f>'Permitted Sources'!I371</f>
        <v>Compressor Engines</v>
      </c>
      <c r="F371" s="386">
        <f>'Permitted Sources'!O371</f>
        <v>5.343904762105173</v>
      </c>
      <c r="G371" s="386">
        <f>'Permitted Sources'!P371</f>
        <v>0.40097683759392516</v>
      </c>
      <c r="H371" s="386">
        <f>'Permitted Sources'!Q371</f>
        <v>5.4801584365166933</v>
      </c>
      <c r="I371" s="386">
        <f>'Permitted Sources'!R371</f>
        <v>0.75788689928381692</v>
      </c>
      <c r="J371" s="386">
        <f>'Permitted Sources'!S371</f>
        <v>0.35312364240568284</v>
      </c>
      <c r="K371" s="63" t="str">
        <f t="shared" si="5"/>
        <v>Compressor Engines</v>
      </c>
      <c r="L371" s="135"/>
      <c r="M371" s="135"/>
      <c r="N371" s="135"/>
      <c r="O371" s="135"/>
      <c r="P371" s="62"/>
      <c r="Q371" s="62"/>
      <c r="R371" s="62"/>
      <c r="S371" s="62"/>
      <c r="T371" s="62"/>
      <c r="U371" s="62"/>
    </row>
    <row r="372" spans="1:21" s="198" customFormat="1" x14ac:dyDescent="0.2">
      <c r="A372" s="75" t="str">
        <f>'Permitted Sources'!A372</f>
        <v>WYDEQ Permitted Sources</v>
      </c>
      <c r="B372" s="75">
        <f>'Permitted Sources'!C372</f>
        <v>56037</v>
      </c>
      <c r="C372" s="75">
        <f>'Permitted Sources'!C372</f>
        <v>56037</v>
      </c>
      <c r="D372" s="75">
        <f>'Permitted Sources'!F372</f>
        <v>20200202</v>
      </c>
      <c r="E372" s="75" t="str">
        <f>'Permitted Sources'!I372</f>
        <v>Compressor Engines</v>
      </c>
      <c r="F372" s="386">
        <f>'Permitted Sources'!O372</f>
        <v>2.2266269842104891</v>
      </c>
      <c r="G372" s="386">
        <f>'Permitted Sources'!P372</f>
        <v>0</v>
      </c>
      <c r="H372" s="386">
        <f>'Permitted Sources'!Q372</f>
        <v>1.4945886645045527</v>
      </c>
      <c r="I372" s="386">
        <f>'Permitted Sources'!R372</f>
        <v>0</v>
      </c>
      <c r="J372" s="386">
        <f>'Permitted Sources'!S372</f>
        <v>0</v>
      </c>
      <c r="K372" s="63" t="str">
        <f t="shared" si="5"/>
        <v>Compressor Engines</v>
      </c>
      <c r="L372" s="135"/>
      <c r="M372" s="135"/>
      <c r="N372" s="135"/>
      <c r="O372" s="135"/>
      <c r="P372" s="62"/>
      <c r="Q372" s="62"/>
      <c r="R372" s="62"/>
      <c r="S372" s="62"/>
      <c r="T372" s="62"/>
      <c r="U372" s="62"/>
    </row>
    <row r="373" spans="1:21" s="198" customFormat="1" x14ac:dyDescent="0.2">
      <c r="A373" s="75" t="str">
        <f>'Permitted Sources'!A373</f>
        <v>WYDEQ Permitted Sources</v>
      </c>
      <c r="B373" s="75">
        <f>'Permitted Sources'!C373</f>
        <v>56037</v>
      </c>
      <c r="C373" s="75">
        <f>'Permitted Sources'!C373</f>
        <v>56037</v>
      </c>
      <c r="D373" s="75">
        <f>'Permitted Sources'!F373</f>
        <v>20200202</v>
      </c>
      <c r="E373" s="75" t="str">
        <f>'Permitted Sources'!I373</f>
        <v>Compressor Engines</v>
      </c>
      <c r="F373" s="386">
        <f>'Permitted Sources'!O373</f>
        <v>0</v>
      </c>
      <c r="G373" s="386">
        <f>'Permitted Sources'!P373</f>
        <v>0</v>
      </c>
      <c r="H373" s="386">
        <f>'Permitted Sources'!Q373</f>
        <v>0</v>
      </c>
      <c r="I373" s="386">
        <f>'Permitted Sources'!R373</f>
        <v>0</v>
      </c>
      <c r="J373" s="386">
        <f>'Permitted Sources'!S373</f>
        <v>0</v>
      </c>
      <c r="K373" s="63" t="str">
        <f t="shared" si="5"/>
        <v>Compressor Engines</v>
      </c>
      <c r="L373" s="135"/>
      <c r="M373" s="135"/>
      <c r="N373" s="135"/>
      <c r="O373" s="135"/>
      <c r="P373" s="62"/>
      <c r="Q373" s="62"/>
      <c r="R373" s="62"/>
      <c r="S373" s="62"/>
      <c r="T373" s="62"/>
      <c r="U373" s="62"/>
    </row>
    <row r="374" spans="1:21" s="198" customFormat="1" x14ac:dyDescent="0.2">
      <c r="A374" s="75" t="str">
        <f>'Permitted Sources'!A374</f>
        <v>WYDEQ Permitted Sources</v>
      </c>
      <c r="B374" s="75">
        <f>'Permitted Sources'!C374</f>
        <v>56037</v>
      </c>
      <c r="C374" s="75">
        <f>'Permitted Sources'!C374</f>
        <v>56037</v>
      </c>
      <c r="D374" s="75">
        <f>'Permitted Sources'!F374</f>
        <v>20200202</v>
      </c>
      <c r="E374" s="75" t="str">
        <f>'Permitted Sources'!I374</f>
        <v>Compressor Engines</v>
      </c>
      <c r="F374" s="386">
        <f>'Permitted Sources'!O374</f>
        <v>0</v>
      </c>
      <c r="G374" s="386">
        <f>'Permitted Sources'!P374</f>
        <v>0</v>
      </c>
      <c r="H374" s="386">
        <f>'Permitted Sources'!Q374</f>
        <v>0</v>
      </c>
      <c r="I374" s="386">
        <f>'Permitted Sources'!R374</f>
        <v>0</v>
      </c>
      <c r="J374" s="386">
        <f>'Permitted Sources'!S374</f>
        <v>0</v>
      </c>
      <c r="K374" s="63" t="str">
        <f t="shared" si="5"/>
        <v>Compressor Engines</v>
      </c>
      <c r="L374" s="135"/>
      <c r="M374" s="135"/>
      <c r="N374" s="135"/>
      <c r="O374" s="135"/>
      <c r="P374" s="62"/>
      <c r="Q374" s="62"/>
      <c r="R374" s="62"/>
      <c r="S374" s="62"/>
      <c r="T374" s="62"/>
      <c r="U374" s="62"/>
    </row>
    <row r="375" spans="1:21" s="198" customFormat="1" x14ac:dyDescent="0.2">
      <c r="A375" s="75" t="str">
        <f>'Permitted Sources'!A375</f>
        <v>WYDEQ Permitted Sources</v>
      </c>
      <c r="B375" s="75">
        <f>'Permitted Sources'!C375</f>
        <v>56037</v>
      </c>
      <c r="C375" s="75">
        <f>'Permitted Sources'!C375</f>
        <v>56037</v>
      </c>
      <c r="D375" s="75">
        <f>'Permitted Sources'!F375</f>
        <v>20200202</v>
      </c>
      <c r="E375" s="75" t="str">
        <f>'Permitted Sources'!I375</f>
        <v>Compressor Engines</v>
      </c>
      <c r="F375" s="386">
        <f>'Permitted Sources'!O375</f>
        <v>0</v>
      </c>
      <c r="G375" s="386">
        <f>'Permitted Sources'!P375</f>
        <v>0</v>
      </c>
      <c r="H375" s="386">
        <f>'Permitted Sources'!Q375</f>
        <v>0</v>
      </c>
      <c r="I375" s="386">
        <f>'Permitted Sources'!R375</f>
        <v>0</v>
      </c>
      <c r="J375" s="386">
        <f>'Permitted Sources'!S375</f>
        <v>0</v>
      </c>
      <c r="K375" s="63" t="str">
        <f t="shared" si="5"/>
        <v>Compressor Engines</v>
      </c>
      <c r="L375" s="135"/>
      <c r="M375" s="135"/>
      <c r="N375" s="135"/>
      <c r="O375" s="135"/>
      <c r="P375" s="62"/>
      <c r="Q375" s="62"/>
      <c r="R375" s="62"/>
      <c r="S375" s="62"/>
      <c r="T375" s="62"/>
      <c r="U375" s="62"/>
    </row>
    <row r="376" spans="1:21" s="198" customFormat="1" x14ac:dyDescent="0.2">
      <c r="A376" s="75" t="str">
        <f>'Permitted Sources'!A376</f>
        <v>WYDEQ Permitted Sources</v>
      </c>
      <c r="B376" s="75">
        <f>'Permitted Sources'!C376</f>
        <v>56037</v>
      </c>
      <c r="C376" s="75">
        <f>'Permitted Sources'!C376</f>
        <v>56037</v>
      </c>
      <c r="D376" s="75">
        <f>'Permitted Sources'!F376</f>
        <v>20200202</v>
      </c>
      <c r="E376" s="75" t="str">
        <f>'Permitted Sources'!I376</f>
        <v>Compressor Engines</v>
      </c>
      <c r="F376" s="386">
        <f>'Permitted Sources'!O376</f>
        <v>0</v>
      </c>
      <c r="G376" s="386">
        <f>'Permitted Sources'!P376</f>
        <v>0</v>
      </c>
      <c r="H376" s="386">
        <f>'Permitted Sources'!Q376</f>
        <v>0</v>
      </c>
      <c r="I376" s="386">
        <f>'Permitted Sources'!R376</f>
        <v>0</v>
      </c>
      <c r="J376" s="386">
        <f>'Permitted Sources'!S376</f>
        <v>0</v>
      </c>
      <c r="K376" s="63" t="str">
        <f t="shared" si="5"/>
        <v>Compressor Engines</v>
      </c>
      <c r="L376" s="135"/>
      <c r="M376" s="135"/>
      <c r="N376" s="135"/>
      <c r="O376" s="135"/>
      <c r="P376" s="62"/>
      <c r="Q376" s="62"/>
      <c r="R376" s="62"/>
      <c r="S376" s="62"/>
      <c r="T376" s="62"/>
      <c r="U376" s="62"/>
    </row>
    <row r="377" spans="1:21" s="198" customFormat="1" x14ac:dyDescent="0.2">
      <c r="A377" s="75" t="str">
        <f>'Permitted Sources'!A377</f>
        <v>WYDEQ Permitted Sources</v>
      </c>
      <c r="B377" s="75">
        <f>'Permitted Sources'!C377</f>
        <v>56037</v>
      </c>
      <c r="C377" s="75">
        <f>'Permitted Sources'!C377</f>
        <v>56037</v>
      </c>
      <c r="D377" s="75">
        <f>'Permitted Sources'!F377</f>
        <v>20200202</v>
      </c>
      <c r="E377" s="75" t="str">
        <f>'Permitted Sources'!I377</f>
        <v>Compressor Engines</v>
      </c>
      <c r="F377" s="386">
        <f>'Permitted Sources'!O377</f>
        <v>0</v>
      </c>
      <c r="G377" s="386">
        <f>'Permitted Sources'!P377</f>
        <v>0</v>
      </c>
      <c r="H377" s="386">
        <f>'Permitted Sources'!Q377</f>
        <v>0</v>
      </c>
      <c r="I377" s="386">
        <f>'Permitted Sources'!R377</f>
        <v>0</v>
      </c>
      <c r="J377" s="386">
        <f>'Permitted Sources'!S377</f>
        <v>0</v>
      </c>
      <c r="K377" s="63" t="str">
        <f t="shared" si="5"/>
        <v>Compressor Engines</v>
      </c>
      <c r="L377" s="135"/>
      <c r="M377" s="135"/>
      <c r="N377" s="135"/>
      <c r="O377" s="135"/>
      <c r="P377" s="62"/>
      <c r="Q377" s="62"/>
      <c r="R377" s="62"/>
      <c r="S377" s="62"/>
      <c r="T377" s="62"/>
      <c r="U377" s="62"/>
    </row>
    <row r="378" spans="1:21" s="198" customFormat="1" x14ac:dyDescent="0.2">
      <c r="A378" s="75" t="str">
        <f>'Permitted Sources'!A378</f>
        <v>WYDEQ Permitted Sources</v>
      </c>
      <c r="B378" s="75">
        <f>'Permitted Sources'!C378</f>
        <v>56037</v>
      </c>
      <c r="C378" s="75">
        <f>'Permitted Sources'!C378</f>
        <v>56037</v>
      </c>
      <c r="D378" s="75">
        <f>'Permitted Sources'!F378</f>
        <v>20200202</v>
      </c>
      <c r="E378" s="75" t="str">
        <f>'Permitted Sources'!I378</f>
        <v>Compressor Engines</v>
      </c>
      <c r="F378" s="386">
        <f>'Permitted Sources'!O378</f>
        <v>0</v>
      </c>
      <c r="G378" s="386">
        <f>'Permitted Sources'!P378</f>
        <v>0</v>
      </c>
      <c r="H378" s="386">
        <f>'Permitted Sources'!Q378</f>
        <v>0</v>
      </c>
      <c r="I378" s="386">
        <f>'Permitted Sources'!R378</f>
        <v>0</v>
      </c>
      <c r="J378" s="386">
        <f>'Permitted Sources'!S378</f>
        <v>0</v>
      </c>
      <c r="K378" s="63" t="str">
        <f t="shared" si="5"/>
        <v>Compressor Engines</v>
      </c>
      <c r="L378" s="135"/>
      <c r="M378" s="135"/>
      <c r="N378" s="135"/>
      <c r="O378" s="135"/>
      <c r="P378" s="62"/>
      <c r="Q378" s="62"/>
      <c r="R378" s="62"/>
      <c r="S378" s="62"/>
      <c r="T378" s="62"/>
      <c r="U378" s="62"/>
    </row>
    <row r="379" spans="1:21" s="198" customFormat="1" x14ac:dyDescent="0.2">
      <c r="A379" s="75" t="str">
        <f>'Permitted Sources'!A379</f>
        <v>WYDEQ Permitted Sources</v>
      </c>
      <c r="B379" s="75">
        <f>'Permitted Sources'!C379</f>
        <v>56037</v>
      </c>
      <c r="C379" s="75">
        <f>'Permitted Sources'!C379</f>
        <v>56037</v>
      </c>
      <c r="D379" s="75">
        <f>'Permitted Sources'!F379</f>
        <v>20200202</v>
      </c>
      <c r="E379" s="75" t="str">
        <f>'Permitted Sources'!I379</f>
        <v>Compressor Engines</v>
      </c>
      <c r="F379" s="386">
        <f>'Permitted Sources'!O379</f>
        <v>0</v>
      </c>
      <c r="G379" s="386">
        <f>'Permitted Sources'!P379</f>
        <v>0</v>
      </c>
      <c r="H379" s="386">
        <f>'Permitted Sources'!Q379</f>
        <v>0</v>
      </c>
      <c r="I379" s="386">
        <f>'Permitted Sources'!R379</f>
        <v>0</v>
      </c>
      <c r="J379" s="386">
        <f>'Permitted Sources'!S379</f>
        <v>0</v>
      </c>
      <c r="K379" s="63" t="str">
        <f t="shared" si="5"/>
        <v>Compressor Engines</v>
      </c>
      <c r="L379" s="135"/>
      <c r="M379" s="135"/>
      <c r="N379" s="135"/>
      <c r="O379" s="135"/>
      <c r="P379" s="62"/>
      <c r="Q379" s="62"/>
      <c r="R379" s="62"/>
      <c r="S379" s="62"/>
      <c r="T379" s="62"/>
      <c r="U379" s="62"/>
    </row>
    <row r="380" spans="1:21" s="198" customFormat="1" x14ac:dyDescent="0.2">
      <c r="A380" s="75" t="str">
        <f>'Permitted Sources'!A380</f>
        <v>WYDEQ Permitted Sources</v>
      </c>
      <c r="B380" s="75">
        <f>'Permitted Sources'!C380</f>
        <v>56037</v>
      </c>
      <c r="C380" s="75">
        <f>'Permitted Sources'!C380</f>
        <v>56037</v>
      </c>
      <c r="D380" s="75">
        <f>'Permitted Sources'!F380</f>
        <v>20200202</v>
      </c>
      <c r="E380" s="75" t="str">
        <f>'Permitted Sources'!I380</f>
        <v>Compressor Engines</v>
      </c>
      <c r="F380" s="386">
        <f>'Permitted Sources'!O380</f>
        <v>0</v>
      </c>
      <c r="G380" s="386">
        <f>'Permitted Sources'!P380</f>
        <v>0</v>
      </c>
      <c r="H380" s="386">
        <f>'Permitted Sources'!Q380</f>
        <v>0</v>
      </c>
      <c r="I380" s="386">
        <f>'Permitted Sources'!R380</f>
        <v>0</v>
      </c>
      <c r="J380" s="386">
        <f>'Permitted Sources'!S380</f>
        <v>0</v>
      </c>
      <c r="K380" s="63" t="str">
        <f t="shared" si="5"/>
        <v>Compressor Engines</v>
      </c>
      <c r="L380" s="135"/>
      <c r="M380" s="135"/>
      <c r="N380" s="135"/>
      <c r="O380" s="135"/>
      <c r="P380" s="62"/>
      <c r="Q380" s="62"/>
      <c r="R380" s="62"/>
      <c r="S380" s="62"/>
      <c r="T380" s="62"/>
      <c r="U380" s="62"/>
    </row>
    <row r="381" spans="1:21" s="198" customFormat="1" x14ac:dyDescent="0.2">
      <c r="A381" s="75" t="str">
        <f>'Permitted Sources'!A381</f>
        <v>WYDEQ Permitted Sources</v>
      </c>
      <c r="B381" s="75">
        <f>'Permitted Sources'!C381</f>
        <v>56037</v>
      </c>
      <c r="C381" s="75">
        <f>'Permitted Sources'!C381</f>
        <v>56037</v>
      </c>
      <c r="D381" s="75">
        <f>'Permitted Sources'!F381</f>
        <v>20200202</v>
      </c>
      <c r="E381" s="75" t="str">
        <f>'Permitted Sources'!I381</f>
        <v>Compressor Engines</v>
      </c>
      <c r="F381" s="386">
        <f>'Permitted Sources'!O381</f>
        <v>0</v>
      </c>
      <c r="G381" s="386">
        <f>'Permitted Sources'!P381</f>
        <v>0</v>
      </c>
      <c r="H381" s="386">
        <f>'Permitted Sources'!Q381</f>
        <v>0</v>
      </c>
      <c r="I381" s="386">
        <f>'Permitted Sources'!R381</f>
        <v>0</v>
      </c>
      <c r="J381" s="386">
        <f>'Permitted Sources'!S381</f>
        <v>0</v>
      </c>
      <c r="K381" s="63" t="str">
        <f t="shared" si="5"/>
        <v>Compressor Engines</v>
      </c>
      <c r="L381" s="135"/>
      <c r="M381" s="135"/>
      <c r="N381" s="135"/>
      <c r="O381" s="135"/>
      <c r="P381" s="62"/>
      <c r="Q381" s="62"/>
      <c r="R381" s="62"/>
      <c r="S381" s="62"/>
      <c r="T381" s="62"/>
      <c r="U381" s="62"/>
    </row>
    <row r="382" spans="1:21" s="198" customFormat="1" x14ac:dyDescent="0.2">
      <c r="A382" s="75" t="str">
        <f>'Permitted Sources'!A382</f>
        <v>WYDEQ Permitted Sources</v>
      </c>
      <c r="B382" s="75">
        <f>'Permitted Sources'!C382</f>
        <v>56037</v>
      </c>
      <c r="C382" s="75">
        <f>'Permitted Sources'!C382</f>
        <v>56037</v>
      </c>
      <c r="D382" s="75">
        <f>'Permitted Sources'!F382</f>
        <v>20200202</v>
      </c>
      <c r="E382" s="75" t="str">
        <f>'Permitted Sources'!I382</f>
        <v>Compressor Engines</v>
      </c>
      <c r="F382" s="386">
        <f>'Permitted Sources'!O382</f>
        <v>1.7813015873683915</v>
      </c>
      <c r="G382" s="386">
        <f>'Permitted Sources'!P382</f>
        <v>0</v>
      </c>
      <c r="H382" s="386">
        <f>'Permitted Sources'!Q382</f>
        <v>1.9927848860060708</v>
      </c>
      <c r="I382" s="386">
        <f>'Permitted Sources'!R382</f>
        <v>0</v>
      </c>
      <c r="J382" s="386">
        <f>'Permitted Sources'!S382</f>
        <v>0</v>
      </c>
      <c r="K382" s="63" t="str">
        <f t="shared" si="5"/>
        <v>Compressor Engines</v>
      </c>
      <c r="L382" s="135"/>
      <c r="M382" s="135"/>
      <c r="N382" s="135"/>
      <c r="O382" s="135"/>
      <c r="P382" s="62"/>
      <c r="Q382" s="62"/>
      <c r="R382" s="62"/>
      <c r="S382" s="62"/>
      <c r="T382" s="62"/>
      <c r="U382" s="62"/>
    </row>
    <row r="383" spans="1:21" s="198" customFormat="1" x14ac:dyDescent="0.2">
      <c r="A383" s="75" t="str">
        <f>'Permitted Sources'!A383</f>
        <v>WYDEQ Permitted Sources</v>
      </c>
      <c r="B383" s="75">
        <f>'Permitted Sources'!C383</f>
        <v>56037</v>
      </c>
      <c r="C383" s="75">
        <f>'Permitted Sources'!C383</f>
        <v>56037</v>
      </c>
      <c r="D383" s="75">
        <f>'Permitted Sources'!F383</f>
        <v>20200202</v>
      </c>
      <c r="E383" s="75" t="str">
        <f>'Permitted Sources'!I383</f>
        <v>Compressor Engines</v>
      </c>
      <c r="F383" s="386">
        <f>'Permitted Sources'!O383</f>
        <v>0</v>
      </c>
      <c r="G383" s="386">
        <f>'Permitted Sources'!P383</f>
        <v>0</v>
      </c>
      <c r="H383" s="386">
        <f>'Permitted Sources'!Q383</f>
        <v>0</v>
      </c>
      <c r="I383" s="386">
        <f>'Permitted Sources'!R383</f>
        <v>0</v>
      </c>
      <c r="J383" s="386">
        <f>'Permitted Sources'!S383</f>
        <v>0</v>
      </c>
      <c r="K383" s="63" t="str">
        <f t="shared" si="5"/>
        <v>Compressor Engines</v>
      </c>
      <c r="L383" s="135"/>
      <c r="M383" s="135"/>
      <c r="N383" s="135"/>
      <c r="O383" s="135"/>
      <c r="P383" s="62"/>
      <c r="Q383" s="62"/>
      <c r="R383" s="62"/>
      <c r="S383" s="62"/>
      <c r="T383" s="62"/>
      <c r="U383" s="62"/>
    </row>
    <row r="384" spans="1:21" s="198" customFormat="1" x14ac:dyDescent="0.2">
      <c r="A384" s="75" t="str">
        <f>'Permitted Sources'!A384</f>
        <v>WYDEQ Permitted Sources</v>
      </c>
      <c r="B384" s="75">
        <f>'Permitted Sources'!C384</f>
        <v>56037</v>
      </c>
      <c r="C384" s="75">
        <f>'Permitted Sources'!C384</f>
        <v>56037</v>
      </c>
      <c r="D384" s="75">
        <f>'Permitted Sources'!F384</f>
        <v>20200202</v>
      </c>
      <c r="E384" s="75" t="str">
        <f>'Permitted Sources'!I384</f>
        <v>Compressor Engines</v>
      </c>
      <c r="F384" s="386">
        <f>'Permitted Sources'!O384</f>
        <v>0</v>
      </c>
      <c r="G384" s="386">
        <f>'Permitted Sources'!P384</f>
        <v>0</v>
      </c>
      <c r="H384" s="386">
        <f>'Permitted Sources'!Q384</f>
        <v>0</v>
      </c>
      <c r="I384" s="386">
        <f>'Permitted Sources'!R384</f>
        <v>0</v>
      </c>
      <c r="J384" s="386">
        <f>'Permitted Sources'!S384</f>
        <v>0</v>
      </c>
      <c r="K384" s="63" t="str">
        <f t="shared" si="5"/>
        <v>Compressor Engines</v>
      </c>
      <c r="L384" s="135"/>
      <c r="M384" s="135"/>
      <c r="N384" s="135"/>
      <c r="O384" s="135"/>
      <c r="P384" s="62"/>
      <c r="Q384" s="62"/>
      <c r="R384" s="62"/>
      <c r="S384" s="62"/>
      <c r="T384" s="62"/>
      <c r="U384" s="62"/>
    </row>
    <row r="385" spans="1:21" s="198" customFormat="1" x14ac:dyDescent="0.2">
      <c r="A385" s="75" t="str">
        <f>'Permitted Sources'!A385</f>
        <v>WYDEQ Permitted Sources</v>
      </c>
      <c r="B385" s="75">
        <f>'Permitted Sources'!C385</f>
        <v>56037</v>
      </c>
      <c r="C385" s="75">
        <f>'Permitted Sources'!C385</f>
        <v>56037</v>
      </c>
      <c r="D385" s="75">
        <f>'Permitted Sources'!F385</f>
        <v>20200202</v>
      </c>
      <c r="E385" s="75" t="str">
        <f>'Permitted Sources'!I385</f>
        <v>Compressor Engines</v>
      </c>
      <c r="F385" s="386">
        <f>'Permitted Sources'!O385</f>
        <v>0</v>
      </c>
      <c r="G385" s="386">
        <f>'Permitted Sources'!P385</f>
        <v>0</v>
      </c>
      <c r="H385" s="386">
        <f>'Permitted Sources'!Q385</f>
        <v>0</v>
      </c>
      <c r="I385" s="386">
        <f>'Permitted Sources'!R385</f>
        <v>0</v>
      </c>
      <c r="J385" s="386">
        <f>'Permitted Sources'!S385</f>
        <v>0</v>
      </c>
      <c r="K385" s="63" t="str">
        <f t="shared" si="5"/>
        <v>Compressor Engines</v>
      </c>
      <c r="L385" s="135"/>
      <c r="M385" s="135"/>
      <c r="N385" s="135"/>
      <c r="O385" s="135"/>
      <c r="P385" s="62"/>
      <c r="Q385" s="62"/>
      <c r="R385" s="62"/>
      <c r="S385" s="62"/>
      <c r="T385" s="62"/>
      <c r="U385" s="62"/>
    </row>
    <row r="386" spans="1:21" s="198" customFormat="1" x14ac:dyDescent="0.2">
      <c r="A386" s="75" t="str">
        <f>'Permitted Sources'!A386</f>
        <v>WYDEQ Permitted Sources</v>
      </c>
      <c r="B386" s="75">
        <f>'Permitted Sources'!C386</f>
        <v>56037</v>
      </c>
      <c r="C386" s="75">
        <f>'Permitted Sources'!C386</f>
        <v>56037</v>
      </c>
      <c r="D386" s="75">
        <f>'Permitted Sources'!F386</f>
        <v>20200202</v>
      </c>
      <c r="E386" s="75" t="str">
        <f>'Permitted Sources'!I386</f>
        <v>Compressor Engines</v>
      </c>
      <c r="F386" s="386">
        <f>'Permitted Sources'!O386</f>
        <v>0</v>
      </c>
      <c r="G386" s="386">
        <f>'Permitted Sources'!P386</f>
        <v>0</v>
      </c>
      <c r="H386" s="386">
        <f>'Permitted Sources'!Q386</f>
        <v>0</v>
      </c>
      <c r="I386" s="386">
        <f>'Permitted Sources'!R386</f>
        <v>0</v>
      </c>
      <c r="J386" s="386">
        <f>'Permitted Sources'!S386</f>
        <v>0</v>
      </c>
      <c r="K386" s="63" t="str">
        <f t="shared" si="5"/>
        <v>Compressor Engines</v>
      </c>
      <c r="L386" s="135"/>
      <c r="M386" s="135"/>
      <c r="N386" s="135"/>
      <c r="O386" s="135"/>
      <c r="P386" s="62"/>
      <c r="Q386" s="62"/>
      <c r="R386" s="62"/>
      <c r="S386" s="62"/>
      <c r="T386" s="62"/>
      <c r="U386" s="62"/>
    </row>
    <row r="387" spans="1:21" s="198" customFormat="1" x14ac:dyDescent="0.2">
      <c r="A387" s="75" t="str">
        <f>'Permitted Sources'!A387</f>
        <v>WYDEQ Permitted Sources</v>
      </c>
      <c r="B387" s="75">
        <f>'Permitted Sources'!C387</f>
        <v>56037</v>
      </c>
      <c r="C387" s="75">
        <f>'Permitted Sources'!C387</f>
        <v>56037</v>
      </c>
      <c r="D387" s="75">
        <f>'Permitted Sources'!F387</f>
        <v>20200254</v>
      </c>
      <c r="E387" s="75" t="str">
        <f>'Permitted Sources'!I387</f>
        <v>Compressor Engines</v>
      </c>
      <c r="F387" s="386">
        <f>'Permitted Sources'!O387</f>
        <v>1.5586388889473421</v>
      </c>
      <c r="G387" s="386">
        <f>'Permitted Sources'!P387</f>
        <v>0.42842679423717095</v>
      </c>
      <c r="H387" s="386">
        <f>'Permitted Sources'!Q387</f>
        <v>1.7935063974054639</v>
      </c>
      <c r="I387" s="386">
        <f>'Permitted Sources'!R387</f>
        <v>0</v>
      </c>
      <c r="J387" s="386">
        <f>'Permitted Sources'!S387</f>
        <v>3.7535436578403664E-2</v>
      </c>
      <c r="K387" s="63" t="str">
        <f t="shared" si="5"/>
        <v>Compressor Engines</v>
      </c>
      <c r="L387" s="135"/>
      <c r="M387" s="135"/>
      <c r="N387" s="135"/>
      <c r="O387" s="135"/>
      <c r="P387" s="62"/>
      <c r="Q387" s="62"/>
      <c r="R387" s="62"/>
      <c r="S387" s="62"/>
      <c r="T387" s="62"/>
      <c r="U387" s="62"/>
    </row>
    <row r="388" spans="1:21" s="198" customFormat="1" x14ac:dyDescent="0.2">
      <c r="A388" s="75" t="str">
        <f>'Permitted Sources'!A388</f>
        <v>WYDEQ Permitted Sources</v>
      </c>
      <c r="B388" s="75">
        <f>'Permitted Sources'!C388</f>
        <v>56037</v>
      </c>
      <c r="C388" s="75">
        <f>'Permitted Sources'!C388</f>
        <v>56037</v>
      </c>
      <c r="D388" s="75">
        <f>'Permitted Sources'!F388</f>
        <v>20200254</v>
      </c>
      <c r="E388" s="75" t="str">
        <f>'Permitted Sources'!I388</f>
        <v>Compressor Engines</v>
      </c>
      <c r="F388" s="386">
        <f>'Permitted Sources'!O388</f>
        <v>0.17813015873683913</v>
      </c>
      <c r="G388" s="386">
        <f>'Permitted Sources'!P388</f>
        <v>0.72832555020319056</v>
      </c>
      <c r="H388" s="386">
        <f>'Permitted Sources'!Q388</f>
        <v>0.59783546580182123</v>
      </c>
      <c r="I388" s="386">
        <f>'Permitted Sources'!R388</f>
        <v>0</v>
      </c>
      <c r="J388" s="386">
        <f>'Permitted Sources'!S388</f>
        <v>6.3810242183286237E-2</v>
      </c>
      <c r="K388" s="63" t="str">
        <f t="shared" si="5"/>
        <v>Compressor Engines</v>
      </c>
      <c r="L388" s="135"/>
      <c r="M388" s="135"/>
      <c r="N388" s="135"/>
      <c r="O388" s="135"/>
      <c r="P388" s="62"/>
      <c r="Q388" s="62"/>
      <c r="R388" s="62"/>
      <c r="S388" s="62"/>
      <c r="T388" s="62"/>
      <c r="U388" s="62"/>
    </row>
    <row r="389" spans="1:21" s="198" customFormat="1" x14ac:dyDescent="0.2">
      <c r="A389" s="75" t="str">
        <f>'Permitted Sources'!A389</f>
        <v>WYDEQ Permitted Sources</v>
      </c>
      <c r="B389" s="75">
        <f>'Permitted Sources'!C389</f>
        <v>56037</v>
      </c>
      <c r="C389" s="75">
        <f>'Permitted Sources'!C389</f>
        <v>56037</v>
      </c>
      <c r="D389" s="75">
        <f>'Permitted Sources'!F389</f>
        <v>20200254</v>
      </c>
      <c r="E389" s="75" t="str">
        <f>'Permitted Sources'!I389</f>
        <v>Compressor Engines</v>
      </c>
      <c r="F389" s="386">
        <f>'Permitted Sources'!O389</f>
        <v>2.2266269842104891</v>
      </c>
      <c r="G389" s="386">
        <f>'Permitted Sources'!P389</f>
        <v>0.72832555020319079</v>
      </c>
      <c r="H389" s="386">
        <f>'Permitted Sources'!Q389</f>
        <v>2.4909811075075883</v>
      </c>
      <c r="I389" s="386">
        <f>'Permitted Sources'!R389</f>
        <v>0</v>
      </c>
      <c r="J389" s="386">
        <f>'Permitted Sources'!S389</f>
        <v>6.381024218328625E-2</v>
      </c>
      <c r="K389" s="63" t="str">
        <f t="shared" si="5"/>
        <v>Compressor Engines</v>
      </c>
      <c r="L389" s="135"/>
      <c r="M389" s="135"/>
      <c r="N389" s="135"/>
      <c r="O389" s="135"/>
      <c r="P389" s="62"/>
      <c r="Q389" s="62"/>
      <c r="R389" s="62"/>
      <c r="S389" s="62"/>
      <c r="T389" s="62"/>
      <c r="U389" s="62"/>
    </row>
    <row r="390" spans="1:21" s="198" customFormat="1" x14ac:dyDescent="0.2">
      <c r="A390" s="75" t="str">
        <f>'Permitted Sources'!A390</f>
        <v>WYDEQ Permitted Sources</v>
      </c>
      <c r="B390" s="75">
        <f>'Permitted Sources'!C390</f>
        <v>56037</v>
      </c>
      <c r="C390" s="75">
        <f>'Permitted Sources'!C390</f>
        <v>56037</v>
      </c>
      <c r="D390" s="75">
        <f>'Permitted Sources'!F390</f>
        <v>20200254</v>
      </c>
      <c r="E390" s="75" t="str">
        <f>'Permitted Sources'!I390</f>
        <v>Compressor Engines</v>
      </c>
      <c r="F390" s="386">
        <f>'Permitted Sources'!O390</f>
        <v>0.71252063494735651</v>
      </c>
      <c r="G390" s="386">
        <f>'Permitted Sources'!P390</f>
        <v>0.26035166726720393</v>
      </c>
      <c r="H390" s="386">
        <f>'Permitted Sources'!Q390</f>
        <v>0.44837659935136598</v>
      </c>
      <c r="I390" s="386">
        <f>'Permitted Sources'!R390</f>
        <v>0</v>
      </c>
      <c r="J390" s="386">
        <f>'Permitted Sources'!S390</f>
        <v>2.2809996074568382E-2</v>
      </c>
      <c r="K390" s="63" t="str">
        <f t="shared" si="5"/>
        <v>Compressor Engines</v>
      </c>
      <c r="L390" s="135"/>
      <c r="M390" s="135"/>
      <c r="N390" s="135"/>
      <c r="O390" s="135"/>
      <c r="P390" s="62"/>
      <c r="Q390" s="62"/>
      <c r="R390" s="62"/>
      <c r="S390" s="62"/>
      <c r="T390" s="62"/>
      <c r="U390" s="62"/>
    </row>
    <row r="391" spans="1:21" s="198" customFormat="1" x14ac:dyDescent="0.2">
      <c r="A391" s="75" t="str">
        <f>'Permitted Sources'!A391</f>
        <v>WYDEQ Permitted Sources</v>
      </c>
      <c r="B391" s="75">
        <f>'Permitted Sources'!C391</f>
        <v>56037</v>
      </c>
      <c r="C391" s="75">
        <f>'Permitted Sources'!C391</f>
        <v>56037</v>
      </c>
      <c r="D391" s="75">
        <f>'Permitted Sources'!F391</f>
        <v>20200254</v>
      </c>
      <c r="E391" s="75" t="str">
        <f>'Permitted Sources'!I391</f>
        <v>Compressor Engines</v>
      </c>
      <c r="F391" s="386">
        <f>'Permitted Sources'!O391</f>
        <v>0.89065079368419575</v>
      </c>
      <c r="G391" s="386">
        <f>'Permitted Sources'!P391</f>
        <v>0.31308111886562501</v>
      </c>
      <c r="H391" s="386">
        <f>'Permitted Sources'!Q391</f>
        <v>0.99639244300303542</v>
      </c>
      <c r="I391" s="386">
        <f>'Permitted Sources'!R391</f>
        <v>0</v>
      </c>
      <c r="J391" s="386">
        <f>'Permitted Sources'!S391</f>
        <v>2.7429742114987301E-2</v>
      </c>
      <c r="K391" s="63" t="str">
        <f t="shared" ref="K391:K454" si="6">IF(E391="Unpermitted Fugitives","Fugitives",IF(E391="Natural Gas Processing Facilities, Pump Seals","Fugitives",IF(E391="Natural Gas Production, All Equipt Leak Fugitives","Fugitives",IF(E391="External Combustion Boilers","Heaters",IF(E391="Permitted Tank Losses","Condensate tank ",IF(E391="Permitted Fugitives","Fugitives",IF(E391="Process Heaters","Heaters",E391)))))))</f>
        <v>Compressor Engines</v>
      </c>
      <c r="L391" s="135"/>
      <c r="M391" s="135"/>
      <c r="N391" s="135"/>
      <c r="O391" s="135"/>
      <c r="P391" s="62"/>
      <c r="Q391" s="62"/>
      <c r="R391" s="62"/>
      <c r="S391" s="62"/>
      <c r="T391" s="62"/>
      <c r="U391" s="62"/>
    </row>
    <row r="392" spans="1:21" s="198" customFormat="1" x14ac:dyDescent="0.2">
      <c r="A392" s="75" t="str">
        <f>'Permitted Sources'!A392</f>
        <v>WYDEQ Permitted Sources</v>
      </c>
      <c r="B392" s="75">
        <f>'Permitted Sources'!C392</f>
        <v>56037</v>
      </c>
      <c r="C392" s="75">
        <f>'Permitted Sources'!C392</f>
        <v>56037</v>
      </c>
      <c r="D392" s="75">
        <f>'Permitted Sources'!F392</f>
        <v>20200254</v>
      </c>
      <c r="E392" s="75" t="str">
        <f>'Permitted Sources'!I392</f>
        <v>Compressor Engines</v>
      </c>
      <c r="F392" s="386">
        <f>'Permitted Sources'!O392</f>
        <v>1.7813015873683915</v>
      </c>
      <c r="G392" s="386">
        <f>'Permitted Sources'!P392</f>
        <v>0.57013719540792762</v>
      </c>
      <c r="H392" s="386">
        <f>'Permitted Sources'!Q392</f>
        <v>1.9927848860060708</v>
      </c>
      <c r="I392" s="386">
        <f>'Permitted Sources'!R392</f>
        <v>0</v>
      </c>
      <c r="J392" s="386">
        <f>'Permitted Sources'!S392</f>
        <v>4.9951004062029514E-2</v>
      </c>
      <c r="K392" s="63" t="str">
        <f t="shared" si="6"/>
        <v>Compressor Engines</v>
      </c>
      <c r="L392" s="135"/>
      <c r="M392" s="135"/>
      <c r="N392" s="135"/>
      <c r="O392" s="135"/>
      <c r="P392" s="62"/>
      <c r="Q392" s="62"/>
      <c r="R392" s="62"/>
      <c r="S392" s="62"/>
      <c r="T392" s="62"/>
      <c r="U392" s="62"/>
    </row>
    <row r="393" spans="1:21" s="198" customFormat="1" x14ac:dyDescent="0.2">
      <c r="A393" s="75" t="str">
        <f>'Permitted Sources'!A393</f>
        <v>WYDEQ Permitted Sources</v>
      </c>
      <c r="B393" s="75">
        <f>'Permitted Sources'!C393</f>
        <v>56037</v>
      </c>
      <c r="C393" s="75">
        <f>'Permitted Sources'!C393</f>
        <v>56037</v>
      </c>
      <c r="D393" s="75">
        <f>'Permitted Sources'!F393</f>
        <v>20200254</v>
      </c>
      <c r="E393" s="75" t="str">
        <f>'Permitted Sources'!I393</f>
        <v>Compressor Engines</v>
      </c>
      <c r="F393" s="386">
        <f>'Permitted Sources'!O393</f>
        <v>1.7813015873683915</v>
      </c>
      <c r="G393" s="386">
        <f>'Permitted Sources'!P393</f>
        <v>0.72832555020319079</v>
      </c>
      <c r="H393" s="386">
        <f>'Permitted Sources'!Q393</f>
        <v>1.9927848860060708</v>
      </c>
      <c r="I393" s="386">
        <f>'Permitted Sources'!R393</f>
        <v>0</v>
      </c>
      <c r="J393" s="386">
        <f>'Permitted Sources'!S393</f>
        <v>6.3810242183286264E-2</v>
      </c>
      <c r="K393" s="63" t="str">
        <f t="shared" si="6"/>
        <v>Compressor Engines</v>
      </c>
      <c r="L393" s="135"/>
      <c r="M393" s="135"/>
      <c r="N393" s="135"/>
      <c r="O393" s="135"/>
      <c r="P393" s="62"/>
      <c r="Q393" s="62"/>
      <c r="R393" s="62"/>
      <c r="S393" s="62"/>
      <c r="T393" s="62"/>
      <c r="U393" s="62"/>
    </row>
    <row r="394" spans="1:21" s="198" customFormat="1" x14ac:dyDescent="0.2">
      <c r="A394" s="75" t="str">
        <f>'Permitted Sources'!A394</f>
        <v>WYDEQ Permitted Sources</v>
      </c>
      <c r="B394" s="75">
        <f>'Permitted Sources'!C394</f>
        <v>56037</v>
      </c>
      <c r="C394" s="75">
        <f>'Permitted Sources'!C394</f>
        <v>56037</v>
      </c>
      <c r="D394" s="75">
        <f>'Permitted Sources'!F394</f>
        <v>20200254</v>
      </c>
      <c r="E394" s="75" t="str">
        <f>'Permitted Sources'!I394</f>
        <v>Compressor Engines</v>
      </c>
      <c r="F394" s="386">
        <f>'Permitted Sources'!O394</f>
        <v>3.562603174736783</v>
      </c>
      <c r="G394" s="386">
        <f>'Permitted Sources'!P394</f>
        <v>0.41524443133756578</v>
      </c>
      <c r="H394" s="386">
        <f>'Permitted Sources'!Q394</f>
        <v>5.978354658018211</v>
      </c>
      <c r="I394" s="386">
        <f>'Permitted Sources'!R394</f>
        <v>0</v>
      </c>
      <c r="J394" s="386">
        <f>'Permitted Sources'!S394</f>
        <v>3.6380500068298953E-2</v>
      </c>
      <c r="K394" s="63" t="str">
        <f t="shared" si="6"/>
        <v>Compressor Engines</v>
      </c>
      <c r="L394" s="135"/>
      <c r="M394" s="135"/>
      <c r="N394" s="135"/>
      <c r="O394" s="135"/>
      <c r="P394" s="62"/>
      <c r="Q394" s="62"/>
      <c r="R394" s="62"/>
      <c r="S394" s="62"/>
      <c r="T394" s="62"/>
      <c r="U394" s="62"/>
    </row>
    <row r="395" spans="1:21" s="198" customFormat="1" x14ac:dyDescent="0.2">
      <c r="A395" s="75" t="str">
        <f>'Permitted Sources'!A395</f>
        <v>WYDEQ Permitted Sources</v>
      </c>
      <c r="B395" s="75">
        <f>'Permitted Sources'!C395</f>
        <v>56037</v>
      </c>
      <c r="C395" s="75">
        <f>'Permitted Sources'!C395</f>
        <v>56037</v>
      </c>
      <c r="D395" s="75">
        <f>'Permitted Sources'!F395</f>
        <v>20200254</v>
      </c>
      <c r="E395" s="75" t="str">
        <f>'Permitted Sources'!I395</f>
        <v>Compressor Engines</v>
      </c>
      <c r="F395" s="386">
        <f>'Permitted Sources'!O395</f>
        <v>3.562603174736783</v>
      </c>
      <c r="G395" s="386">
        <f>'Permitted Sources'!P395</f>
        <v>0.58331955830753301</v>
      </c>
      <c r="H395" s="386">
        <f>'Permitted Sources'!Q395</f>
        <v>5.978354658018211</v>
      </c>
      <c r="I395" s="386">
        <f>'Permitted Sources'!R395</f>
        <v>0</v>
      </c>
      <c r="J395" s="386">
        <f>'Permitted Sources'!S395</f>
        <v>5.1105940572134245E-2</v>
      </c>
      <c r="K395" s="63" t="str">
        <f t="shared" si="6"/>
        <v>Compressor Engines</v>
      </c>
      <c r="L395" s="135"/>
      <c r="M395" s="135"/>
      <c r="N395" s="135"/>
      <c r="O395" s="135"/>
      <c r="P395" s="62"/>
      <c r="Q395" s="62"/>
      <c r="R395" s="62"/>
      <c r="S395" s="62"/>
      <c r="T395" s="62"/>
      <c r="U395" s="62"/>
    </row>
    <row r="396" spans="1:21" s="198" customFormat="1" x14ac:dyDescent="0.2">
      <c r="A396" s="75" t="str">
        <f>'Permitted Sources'!A396</f>
        <v>WYDEQ Permitted Sources</v>
      </c>
      <c r="B396" s="75">
        <f>'Permitted Sources'!C396</f>
        <v>56037</v>
      </c>
      <c r="C396" s="75">
        <f>'Permitted Sources'!C396</f>
        <v>56037</v>
      </c>
      <c r="D396" s="75">
        <f>'Permitted Sources'!F396</f>
        <v>20200254</v>
      </c>
      <c r="E396" s="75" t="str">
        <f>'Permitted Sources'!I396</f>
        <v>Compressor Engines</v>
      </c>
      <c r="F396" s="386">
        <f>'Permitted Sources'!O396</f>
        <v>3.562603174736783</v>
      </c>
      <c r="G396" s="386">
        <f>'Permitted Sources'!P396</f>
        <v>0.58331955830753301</v>
      </c>
      <c r="H396" s="386">
        <f>'Permitted Sources'!Q396</f>
        <v>5.978354658018211</v>
      </c>
      <c r="I396" s="386">
        <f>'Permitted Sources'!R396</f>
        <v>0</v>
      </c>
      <c r="J396" s="386">
        <f>'Permitted Sources'!S396</f>
        <v>5.1105940572134245E-2</v>
      </c>
      <c r="K396" s="63" t="str">
        <f t="shared" si="6"/>
        <v>Compressor Engines</v>
      </c>
      <c r="L396" s="135"/>
      <c r="M396" s="135"/>
      <c r="N396" s="135"/>
      <c r="O396" s="135"/>
      <c r="P396" s="62"/>
      <c r="Q396" s="62"/>
      <c r="R396" s="62"/>
      <c r="S396" s="62"/>
      <c r="T396" s="62"/>
      <c r="U396" s="62"/>
    </row>
    <row r="397" spans="1:21" s="198" customFormat="1" x14ac:dyDescent="0.2">
      <c r="A397" s="75" t="str">
        <f>'Permitted Sources'!A397</f>
        <v>WYDEQ Permitted Sources</v>
      </c>
      <c r="B397" s="75">
        <f>'Permitted Sources'!C397</f>
        <v>56037</v>
      </c>
      <c r="C397" s="75">
        <f>'Permitted Sources'!C397</f>
        <v>56037</v>
      </c>
      <c r="D397" s="75">
        <f>'Permitted Sources'!F397</f>
        <v>20200254</v>
      </c>
      <c r="E397" s="75" t="str">
        <f>'Permitted Sources'!I397</f>
        <v>Compressor Engines</v>
      </c>
      <c r="F397" s="386">
        <f>'Permitted Sources'!O397</f>
        <v>5.343904762105173</v>
      </c>
      <c r="G397" s="386">
        <f>'Permitted Sources'!P397</f>
        <v>1.1699347073399666</v>
      </c>
      <c r="H397" s="386">
        <f>'Permitted Sources'!Q397</f>
        <v>5.4801584365166933</v>
      </c>
      <c r="I397" s="386">
        <f>'Permitted Sources'!R397</f>
        <v>0</v>
      </c>
      <c r="J397" s="386">
        <f>'Permitted Sources'!S397</f>
        <v>0.10250061527179462</v>
      </c>
      <c r="K397" s="63" t="str">
        <f t="shared" si="6"/>
        <v>Compressor Engines</v>
      </c>
      <c r="L397" s="135"/>
      <c r="M397" s="135"/>
      <c r="N397" s="135"/>
      <c r="O397" s="135"/>
      <c r="P397" s="62"/>
      <c r="Q397" s="62"/>
      <c r="R397" s="62"/>
      <c r="S397" s="62"/>
      <c r="T397" s="62"/>
      <c r="U397" s="62"/>
    </row>
    <row r="398" spans="1:21" s="198" customFormat="1" x14ac:dyDescent="0.2">
      <c r="A398" s="75" t="str">
        <f>'Permitted Sources'!A398</f>
        <v>WYDEQ Permitted Sources</v>
      </c>
      <c r="B398" s="75">
        <f>'Permitted Sources'!C398</f>
        <v>56037</v>
      </c>
      <c r="C398" s="75">
        <f>'Permitted Sources'!C398</f>
        <v>56037</v>
      </c>
      <c r="D398" s="75">
        <f>'Permitted Sources'!F398</f>
        <v>20200254</v>
      </c>
      <c r="E398" s="75" t="str">
        <f>'Permitted Sources'!I398</f>
        <v>Compressor Engines</v>
      </c>
      <c r="F398" s="386">
        <f>'Permitted Sources'!O398</f>
        <v>5.343904762105173</v>
      </c>
      <c r="G398" s="386">
        <f>'Permitted Sources'!P398</f>
        <v>0.70855200585378275</v>
      </c>
      <c r="H398" s="386">
        <f>'Permitted Sources'!Q398</f>
        <v>6.9747471010212463</v>
      </c>
      <c r="I398" s="386">
        <f>'Permitted Sources'!R398</f>
        <v>0</v>
      </c>
      <c r="J398" s="386">
        <f>'Permitted Sources'!S398</f>
        <v>6.2077837418129146E-2</v>
      </c>
      <c r="K398" s="63" t="str">
        <f t="shared" si="6"/>
        <v>Compressor Engines</v>
      </c>
      <c r="L398" s="135"/>
      <c r="M398" s="135"/>
      <c r="N398" s="135"/>
      <c r="O398" s="135"/>
      <c r="P398" s="62"/>
      <c r="Q398" s="62"/>
      <c r="R398" s="62"/>
      <c r="S398" s="62"/>
      <c r="T398" s="62"/>
      <c r="U398" s="62"/>
    </row>
    <row r="399" spans="1:21" s="198" customFormat="1" x14ac:dyDescent="0.2">
      <c r="A399" s="75" t="str">
        <f>'Permitted Sources'!A399</f>
        <v>WYDEQ Permitted Sources</v>
      </c>
      <c r="B399" s="75">
        <f>'Permitted Sources'!C399</f>
        <v>56037</v>
      </c>
      <c r="C399" s="75">
        <f>'Permitted Sources'!C399</f>
        <v>56037</v>
      </c>
      <c r="D399" s="75">
        <f>'Permitted Sources'!F399</f>
        <v>20200254</v>
      </c>
      <c r="E399" s="75" t="str">
        <f>'Permitted Sources'!I399</f>
        <v>Compressor Engines</v>
      </c>
      <c r="F399" s="386">
        <f>'Permitted Sources'!O399</f>
        <v>2.2266269842104891</v>
      </c>
      <c r="G399" s="386">
        <f>'Permitted Sources'!P399</f>
        <v>0.80741972760082226</v>
      </c>
      <c r="H399" s="386">
        <f>'Permitted Sources'!Q399</f>
        <v>2.4909811075075883</v>
      </c>
      <c r="I399" s="386">
        <f>'Permitted Sources'!R399</f>
        <v>0</v>
      </c>
      <c r="J399" s="386">
        <f>'Permitted Sources'!S399</f>
        <v>7.0739861243914598E-2</v>
      </c>
      <c r="K399" s="63" t="str">
        <f t="shared" si="6"/>
        <v>Compressor Engines</v>
      </c>
      <c r="L399" s="135"/>
      <c r="M399" s="135"/>
      <c r="N399" s="135"/>
      <c r="O399" s="135"/>
      <c r="P399" s="62"/>
      <c r="Q399" s="62"/>
      <c r="R399" s="62"/>
      <c r="S399" s="62"/>
      <c r="T399" s="62"/>
      <c r="U399" s="62"/>
    </row>
    <row r="400" spans="1:21" s="198" customFormat="1" x14ac:dyDescent="0.2">
      <c r="A400" s="75" t="str">
        <f>'Permitted Sources'!A400</f>
        <v>WYDEQ Permitted Sources</v>
      </c>
      <c r="B400" s="75">
        <f>'Permitted Sources'!C400</f>
        <v>56037</v>
      </c>
      <c r="C400" s="75">
        <f>'Permitted Sources'!C400</f>
        <v>56037</v>
      </c>
      <c r="D400" s="75">
        <f>'Permitted Sources'!F400</f>
        <v>20200254</v>
      </c>
      <c r="E400" s="75" t="str">
        <f>'Permitted Sources'!I400</f>
        <v>Compressor Engines</v>
      </c>
      <c r="F400" s="386">
        <f>'Permitted Sources'!O400</f>
        <v>2.6719523810525865</v>
      </c>
      <c r="G400" s="386">
        <f>'Permitted Sources'!P400</f>
        <v>0.41524443133756567</v>
      </c>
      <c r="H400" s="386">
        <f>'Permitted Sources'!Q400</f>
        <v>3.9855697720121417</v>
      </c>
      <c r="I400" s="386">
        <f>'Permitted Sources'!R400</f>
        <v>0</v>
      </c>
      <c r="J400" s="386">
        <f>'Permitted Sources'!S400</f>
        <v>3.6380500068298932E-2</v>
      </c>
      <c r="K400" s="63" t="str">
        <f t="shared" si="6"/>
        <v>Compressor Engines</v>
      </c>
      <c r="L400" s="135"/>
      <c r="M400" s="135"/>
      <c r="N400" s="135"/>
      <c r="O400" s="135"/>
      <c r="P400" s="62"/>
      <c r="Q400" s="62"/>
      <c r="R400" s="62"/>
      <c r="S400" s="62"/>
      <c r="T400" s="62"/>
      <c r="U400" s="62"/>
    </row>
    <row r="401" spans="1:21" s="198" customFormat="1" x14ac:dyDescent="0.2">
      <c r="A401" s="75" t="str">
        <f>'Permitted Sources'!A401</f>
        <v>WYDEQ Permitted Sources</v>
      </c>
      <c r="B401" s="75">
        <f>'Permitted Sources'!C401</f>
        <v>56037</v>
      </c>
      <c r="C401" s="75">
        <f>'Permitted Sources'!C401</f>
        <v>56037</v>
      </c>
      <c r="D401" s="75">
        <f>'Permitted Sources'!F401</f>
        <v>20200254</v>
      </c>
      <c r="E401" s="75" t="str">
        <f>'Permitted Sources'!I401</f>
        <v>Compressor Engines</v>
      </c>
      <c r="F401" s="386">
        <f>'Permitted Sources'!O401</f>
        <v>0.89065079368419575</v>
      </c>
      <c r="G401" s="386">
        <f>'Permitted Sources'!P401</f>
        <v>0.29001198379131582</v>
      </c>
      <c r="H401" s="386">
        <f>'Permitted Sources'!Q401</f>
        <v>0.99639244300303542</v>
      </c>
      <c r="I401" s="386">
        <f>'Permitted Sources'!R401</f>
        <v>0</v>
      </c>
      <c r="J401" s="386">
        <f>'Permitted Sources'!S401</f>
        <v>2.5408603222304031E-2</v>
      </c>
      <c r="K401" s="63" t="str">
        <f t="shared" si="6"/>
        <v>Compressor Engines</v>
      </c>
      <c r="L401" s="135"/>
      <c r="M401" s="135"/>
      <c r="N401" s="135"/>
      <c r="O401" s="135"/>
      <c r="P401" s="62"/>
      <c r="Q401" s="62"/>
      <c r="R401" s="62"/>
      <c r="S401" s="62"/>
      <c r="T401" s="62"/>
      <c r="U401" s="62"/>
    </row>
    <row r="402" spans="1:21" s="198" customFormat="1" x14ac:dyDescent="0.2">
      <c r="A402" s="75" t="str">
        <f>'Permitted Sources'!A402</f>
        <v>WYDEQ Permitted Sources</v>
      </c>
      <c r="B402" s="75">
        <f>'Permitted Sources'!C402</f>
        <v>56037</v>
      </c>
      <c r="C402" s="75">
        <f>'Permitted Sources'!C402</f>
        <v>56037</v>
      </c>
      <c r="D402" s="75">
        <f>'Permitted Sources'!F402</f>
        <v>20200254</v>
      </c>
      <c r="E402" s="75" t="str">
        <f>'Permitted Sources'!I402</f>
        <v>Compressor Engines</v>
      </c>
      <c r="F402" s="386">
        <f>'Permitted Sources'!O402</f>
        <v>3.1172777778946843</v>
      </c>
      <c r="G402" s="386">
        <f>'Permitted Sources'!P402</f>
        <v>0.6766946288464033</v>
      </c>
      <c r="H402" s="386">
        <f>'Permitted Sources'!Q402</f>
        <v>5.4801584365166933</v>
      </c>
      <c r="I402" s="386">
        <f>'Permitted Sources'!R402</f>
        <v>0</v>
      </c>
      <c r="J402" s="386">
        <f>'Permitted Sources'!S402</f>
        <v>5.9286740852042705E-2</v>
      </c>
      <c r="K402" s="63" t="str">
        <f t="shared" si="6"/>
        <v>Compressor Engines</v>
      </c>
      <c r="L402" s="135"/>
      <c r="M402" s="135"/>
      <c r="N402" s="135"/>
      <c r="O402" s="135"/>
      <c r="P402" s="62"/>
      <c r="Q402" s="62"/>
      <c r="R402" s="62"/>
      <c r="S402" s="62"/>
      <c r="T402" s="62"/>
      <c r="U402" s="62"/>
    </row>
    <row r="403" spans="1:21" s="198" customFormat="1" x14ac:dyDescent="0.2">
      <c r="A403" s="75" t="str">
        <f>'Permitted Sources'!A403</f>
        <v>WYDEQ Permitted Sources</v>
      </c>
      <c r="B403" s="75">
        <f>'Permitted Sources'!C403</f>
        <v>56037</v>
      </c>
      <c r="C403" s="75">
        <f>'Permitted Sources'!C403</f>
        <v>56037</v>
      </c>
      <c r="D403" s="75">
        <f>'Permitted Sources'!F403</f>
        <v>20200254</v>
      </c>
      <c r="E403" s="75" t="str">
        <f>'Permitted Sources'!I403</f>
        <v>Compressor Engines</v>
      </c>
      <c r="F403" s="386">
        <f>'Permitted Sources'!O403</f>
        <v>1.3359761905262932</v>
      </c>
      <c r="G403" s="386">
        <f>'Permitted Sources'!P403</f>
        <v>0.49104301801029593</v>
      </c>
      <c r="H403" s="386">
        <f>'Permitted Sources'!Q403</f>
        <v>3.4873735505106231</v>
      </c>
      <c r="I403" s="386">
        <f>'Permitted Sources'!R403</f>
        <v>0</v>
      </c>
      <c r="J403" s="386">
        <f>'Permitted Sources'!S403</f>
        <v>4.3021385001401125E-2</v>
      </c>
      <c r="K403" s="63" t="str">
        <f t="shared" si="6"/>
        <v>Compressor Engines</v>
      </c>
      <c r="L403" s="135"/>
      <c r="M403" s="135"/>
      <c r="N403" s="135"/>
      <c r="O403" s="135"/>
      <c r="P403" s="62"/>
      <c r="Q403" s="62"/>
      <c r="R403" s="62"/>
      <c r="S403" s="62"/>
      <c r="T403" s="62"/>
      <c r="U403" s="62"/>
    </row>
    <row r="404" spans="1:21" s="198" customFormat="1" x14ac:dyDescent="0.2">
      <c r="A404" s="75" t="str">
        <f>'Permitted Sources'!A404</f>
        <v>WYDEQ Permitted Sources</v>
      </c>
      <c r="B404" s="75">
        <f>'Permitted Sources'!C404</f>
        <v>56037</v>
      </c>
      <c r="C404" s="75">
        <f>'Permitted Sources'!C404</f>
        <v>56037</v>
      </c>
      <c r="D404" s="75">
        <f>'Permitted Sources'!F404</f>
        <v>20200254</v>
      </c>
      <c r="E404" s="75" t="str">
        <f>'Permitted Sources'!I404</f>
        <v>Compressor Engines</v>
      </c>
      <c r="F404" s="386">
        <f>'Permitted Sources'!O404</f>
        <v>0.89065079368419575</v>
      </c>
      <c r="G404" s="386">
        <f>'Permitted Sources'!P404</f>
        <v>0.37240175191384861</v>
      </c>
      <c r="H404" s="386">
        <f>'Permitted Sources'!Q404</f>
        <v>0.99639244300303542</v>
      </c>
      <c r="I404" s="386">
        <f>'Permitted Sources'!R404</f>
        <v>0</v>
      </c>
      <c r="J404" s="386">
        <f>'Permitted Sources'!S404</f>
        <v>3.2626956410458582E-2</v>
      </c>
      <c r="K404" s="63" t="str">
        <f t="shared" si="6"/>
        <v>Compressor Engines</v>
      </c>
      <c r="L404" s="135"/>
      <c r="M404" s="135"/>
      <c r="N404" s="135"/>
      <c r="O404" s="135"/>
      <c r="P404" s="62"/>
      <c r="Q404" s="62"/>
      <c r="R404" s="62"/>
      <c r="S404" s="62"/>
      <c r="T404" s="62"/>
      <c r="U404" s="62"/>
    </row>
    <row r="405" spans="1:21" s="198" customFormat="1" x14ac:dyDescent="0.2">
      <c r="A405" s="75" t="str">
        <f>'Permitted Sources'!A405</f>
        <v>WYDEQ Permitted Sources</v>
      </c>
      <c r="B405" s="75">
        <f>'Permitted Sources'!C405</f>
        <v>56037</v>
      </c>
      <c r="C405" s="75">
        <f>'Permitted Sources'!C405</f>
        <v>56037</v>
      </c>
      <c r="D405" s="75">
        <f>'Permitted Sources'!F405</f>
        <v>20200202</v>
      </c>
      <c r="E405" s="75" t="str">
        <f>'Permitted Sources'!I405</f>
        <v>Compressor Engines</v>
      </c>
      <c r="F405" s="386">
        <f>'Permitted Sources'!O405</f>
        <v>0</v>
      </c>
      <c r="G405" s="386">
        <f>'Permitted Sources'!P405</f>
        <v>0</v>
      </c>
      <c r="H405" s="386">
        <f>'Permitted Sources'!Q405</f>
        <v>0</v>
      </c>
      <c r="I405" s="386">
        <f>'Permitted Sources'!R405</f>
        <v>0</v>
      </c>
      <c r="J405" s="386">
        <f>'Permitted Sources'!S405</f>
        <v>0</v>
      </c>
      <c r="K405" s="63" t="str">
        <f t="shared" si="6"/>
        <v>Compressor Engines</v>
      </c>
      <c r="L405" s="135"/>
      <c r="M405" s="135"/>
      <c r="N405" s="135"/>
      <c r="O405" s="135"/>
      <c r="P405" s="62"/>
      <c r="Q405" s="62"/>
      <c r="R405" s="62"/>
      <c r="S405" s="62"/>
      <c r="T405" s="62"/>
      <c r="U405" s="62"/>
    </row>
    <row r="406" spans="1:21" s="198" customFormat="1" x14ac:dyDescent="0.2">
      <c r="A406" s="75" t="str">
        <f>'Permitted Sources'!A406</f>
        <v>WYDEQ Permitted Sources</v>
      </c>
      <c r="B406" s="75">
        <f>'Permitted Sources'!C406</f>
        <v>56037</v>
      </c>
      <c r="C406" s="75">
        <f>'Permitted Sources'!C406</f>
        <v>56037</v>
      </c>
      <c r="D406" s="75">
        <f>'Permitted Sources'!F406</f>
        <v>20200202</v>
      </c>
      <c r="E406" s="75" t="str">
        <f>'Permitted Sources'!I406</f>
        <v>Compressor Engines</v>
      </c>
      <c r="F406" s="386">
        <f>'Permitted Sources'!O406</f>
        <v>0</v>
      </c>
      <c r="G406" s="386">
        <f>'Permitted Sources'!P406</f>
        <v>0</v>
      </c>
      <c r="H406" s="386">
        <f>'Permitted Sources'!Q406</f>
        <v>0</v>
      </c>
      <c r="I406" s="386">
        <f>'Permitted Sources'!R406</f>
        <v>0</v>
      </c>
      <c r="J406" s="386">
        <f>'Permitted Sources'!S406</f>
        <v>0</v>
      </c>
      <c r="K406" s="63" t="str">
        <f t="shared" si="6"/>
        <v>Compressor Engines</v>
      </c>
      <c r="L406" s="135"/>
      <c r="M406" s="135"/>
      <c r="N406" s="135"/>
      <c r="O406" s="135"/>
      <c r="P406" s="62"/>
      <c r="Q406" s="62"/>
      <c r="R406" s="62"/>
      <c r="S406" s="62"/>
      <c r="T406" s="62"/>
      <c r="U406" s="62"/>
    </row>
    <row r="407" spans="1:21" s="198" customFormat="1" x14ac:dyDescent="0.2">
      <c r="A407" s="75" t="str">
        <f>'Permitted Sources'!A407</f>
        <v>WYDEQ Permitted Sources</v>
      </c>
      <c r="B407" s="75">
        <f>'Permitted Sources'!C407</f>
        <v>56037</v>
      </c>
      <c r="C407" s="75">
        <f>'Permitted Sources'!C407</f>
        <v>56037</v>
      </c>
      <c r="D407" s="75">
        <f>'Permitted Sources'!F407</f>
        <v>20200254</v>
      </c>
      <c r="E407" s="75" t="str">
        <f>'Permitted Sources'!I407</f>
        <v>Compressor Engines</v>
      </c>
      <c r="F407" s="386">
        <f>'Permitted Sources'!O407</f>
        <v>1.7813015873683915</v>
      </c>
      <c r="G407" s="386">
        <f>'Permitted Sources'!P407</f>
        <v>0.65911814498026322</v>
      </c>
      <c r="H407" s="386">
        <f>'Permitted Sources'!Q407</f>
        <v>6.4765508795197304</v>
      </c>
      <c r="I407" s="386">
        <f>'Permitted Sources'!R407</f>
        <v>0</v>
      </c>
      <c r="J407" s="386">
        <f>'Permitted Sources'!S407</f>
        <v>5.7746825505236424E-2</v>
      </c>
      <c r="K407" s="63" t="str">
        <f t="shared" si="6"/>
        <v>Compressor Engines</v>
      </c>
      <c r="L407" s="135"/>
      <c r="M407" s="135"/>
      <c r="N407" s="135"/>
      <c r="O407" s="135"/>
      <c r="P407" s="62"/>
      <c r="Q407" s="62"/>
      <c r="R407" s="62"/>
      <c r="S407" s="62"/>
      <c r="T407" s="62"/>
      <c r="U407" s="62"/>
    </row>
    <row r="408" spans="1:21" s="198" customFormat="1" x14ac:dyDescent="0.2">
      <c r="A408" s="75" t="str">
        <f>'Permitted Sources'!A408</f>
        <v>WYDEQ Permitted Sources</v>
      </c>
      <c r="B408" s="75">
        <f>'Permitted Sources'!C408</f>
        <v>56037</v>
      </c>
      <c r="C408" s="75">
        <f>'Permitted Sources'!C408</f>
        <v>56037</v>
      </c>
      <c r="D408" s="75">
        <f>'Permitted Sources'!F408</f>
        <v>20200202</v>
      </c>
      <c r="E408" s="75" t="str">
        <f>'Permitted Sources'!I408</f>
        <v>Compressor Engines</v>
      </c>
      <c r="F408" s="386">
        <f>'Permitted Sources'!O408</f>
        <v>0</v>
      </c>
      <c r="G408" s="386">
        <f>'Permitted Sources'!P408</f>
        <v>0</v>
      </c>
      <c r="H408" s="386">
        <f>'Permitted Sources'!Q408</f>
        <v>0</v>
      </c>
      <c r="I408" s="386">
        <f>'Permitted Sources'!R408</f>
        <v>0</v>
      </c>
      <c r="J408" s="386">
        <f>'Permitted Sources'!S408</f>
        <v>0</v>
      </c>
      <c r="K408" s="63" t="str">
        <f t="shared" si="6"/>
        <v>Compressor Engines</v>
      </c>
      <c r="L408" s="135"/>
      <c r="M408" s="135"/>
      <c r="N408" s="135"/>
      <c r="O408" s="135"/>
      <c r="P408" s="62"/>
      <c r="Q408" s="62"/>
      <c r="R408" s="62"/>
      <c r="S408" s="62"/>
      <c r="T408" s="62"/>
      <c r="U408" s="62"/>
    </row>
    <row r="409" spans="1:21" s="198" customFormat="1" x14ac:dyDescent="0.2">
      <c r="A409" s="75" t="str">
        <f>'Permitted Sources'!A409</f>
        <v>WYDEQ Permitted Sources</v>
      </c>
      <c r="B409" s="75">
        <f>'Permitted Sources'!C409</f>
        <v>56037</v>
      </c>
      <c r="C409" s="75">
        <f>'Permitted Sources'!C409</f>
        <v>56037</v>
      </c>
      <c r="D409" s="75">
        <f>'Permitted Sources'!F409</f>
        <v>20200202</v>
      </c>
      <c r="E409" s="75" t="str">
        <f>'Permitted Sources'!I409</f>
        <v>Compressor Engines</v>
      </c>
      <c r="F409" s="386">
        <f>'Permitted Sources'!O409</f>
        <v>0</v>
      </c>
      <c r="G409" s="386">
        <f>'Permitted Sources'!P409</f>
        <v>0</v>
      </c>
      <c r="H409" s="386">
        <f>'Permitted Sources'!Q409</f>
        <v>0</v>
      </c>
      <c r="I409" s="386">
        <f>'Permitted Sources'!R409</f>
        <v>0</v>
      </c>
      <c r="J409" s="386">
        <f>'Permitted Sources'!S409</f>
        <v>0</v>
      </c>
      <c r="K409" s="63" t="str">
        <f t="shared" si="6"/>
        <v>Compressor Engines</v>
      </c>
      <c r="L409" s="135"/>
      <c r="M409" s="135"/>
      <c r="N409" s="135"/>
      <c r="O409" s="135"/>
      <c r="P409" s="62"/>
      <c r="Q409" s="62"/>
      <c r="R409" s="62"/>
      <c r="S409" s="62"/>
      <c r="T409" s="62"/>
      <c r="U409" s="62"/>
    </row>
    <row r="410" spans="1:21" s="198" customFormat="1" x14ac:dyDescent="0.2">
      <c r="A410" s="75" t="str">
        <f>'Permitted Sources'!A410</f>
        <v>WYDEQ Permitted Sources</v>
      </c>
      <c r="B410" s="75">
        <f>'Permitted Sources'!C410</f>
        <v>56037</v>
      </c>
      <c r="C410" s="75">
        <f>'Permitted Sources'!C410</f>
        <v>56037</v>
      </c>
      <c r="D410" s="75">
        <f>'Permitted Sources'!F410</f>
        <v>20200202</v>
      </c>
      <c r="E410" s="75" t="str">
        <f>'Permitted Sources'!I410</f>
        <v>Compressor Engines</v>
      </c>
      <c r="F410" s="386">
        <f>'Permitted Sources'!O410</f>
        <v>0</v>
      </c>
      <c r="G410" s="386">
        <f>'Permitted Sources'!P410</f>
        <v>0</v>
      </c>
      <c r="H410" s="386">
        <f>'Permitted Sources'!Q410</f>
        <v>0</v>
      </c>
      <c r="I410" s="386">
        <f>'Permitted Sources'!R410</f>
        <v>0</v>
      </c>
      <c r="J410" s="386">
        <f>'Permitted Sources'!S410</f>
        <v>0</v>
      </c>
      <c r="K410" s="63" t="str">
        <f t="shared" si="6"/>
        <v>Compressor Engines</v>
      </c>
      <c r="L410" s="135"/>
      <c r="M410" s="135"/>
      <c r="N410" s="135"/>
      <c r="O410" s="135"/>
      <c r="P410" s="62"/>
      <c r="Q410" s="62"/>
      <c r="R410" s="62"/>
      <c r="S410" s="62"/>
      <c r="T410" s="62"/>
      <c r="U410" s="62"/>
    </row>
    <row r="411" spans="1:21" s="198" customFormat="1" x14ac:dyDescent="0.2">
      <c r="A411" s="75" t="str">
        <f>'Permitted Sources'!A411</f>
        <v>WYDEQ Permitted Sources</v>
      </c>
      <c r="B411" s="75">
        <f>'Permitted Sources'!C411</f>
        <v>56037</v>
      </c>
      <c r="C411" s="75">
        <f>'Permitted Sources'!C411</f>
        <v>56037</v>
      </c>
      <c r="D411" s="75">
        <f>'Permitted Sources'!F411</f>
        <v>20200202</v>
      </c>
      <c r="E411" s="75" t="str">
        <f>'Permitted Sources'!I411</f>
        <v>Compressor Engines</v>
      </c>
      <c r="F411" s="386">
        <f>'Permitted Sources'!O411</f>
        <v>0</v>
      </c>
      <c r="G411" s="386">
        <f>'Permitted Sources'!P411</f>
        <v>0</v>
      </c>
      <c r="H411" s="386">
        <f>'Permitted Sources'!Q411</f>
        <v>0</v>
      </c>
      <c r="I411" s="386">
        <f>'Permitted Sources'!R411</f>
        <v>0</v>
      </c>
      <c r="J411" s="386">
        <f>'Permitted Sources'!S411</f>
        <v>0</v>
      </c>
      <c r="K411" s="63" t="str">
        <f t="shared" si="6"/>
        <v>Compressor Engines</v>
      </c>
      <c r="L411" s="135"/>
      <c r="M411" s="135"/>
      <c r="N411" s="135"/>
      <c r="O411" s="135"/>
      <c r="P411" s="62"/>
      <c r="Q411" s="62"/>
      <c r="R411" s="62"/>
      <c r="S411" s="62"/>
      <c r="T411" s="62"/>
      <c r="U411" s="62"/>
    </row>
    <row r="412" spans="1:21" s="198" customFormat="1" x14ac:dyDescent="0.2">
      <c r="A412" s="75" t="str">
        <f>'Permitted Sources'!A412</f>
        <v>WYDEQ Permitted Sources</v>
      </c>
      <c r="B412" s="75">
        <f>'Permitted Sources'!C412</f>
        <v>56037</v>
      </c>
      <c r="C412" s="75">
        <f>'Permitted Sources'!C412</f>
        <v>56037</v>
      </c>
      <c r="D412" s="75">
        <f>'Permitted Sources'!F412</f>
        <v>20200202</v>
      </c>
      <c r="E412" s="75" t="str">
        <f>'Permitted Sources'!I412</f>
        <v>Compressor Engines</v>
      </c>
      <c r="F412" s="386">
        <f>'Permitted Sources'!O412</f>
        <v>0</v>
      </c>
      <c r="G412" s="386">
        <f>'Permitted Sources'!P412</f>
        <v>0</v>
      </c>
      <c r="H412" s="386">
        <f>'Permitted Sources'!Q412</f>
        <v>0</v>
      </c>
      <c r="I412" s="386">
        <f>'Permitted Sources'!R412</f>
        <v>0</v>
      </c>
      <c r="J412" s="386">
        <f>'Permitted Sources'!S412</f>
        <v>0</v>
      </c>
      <c r="K412" s="63" t="str">
        <f t="shared" si="6"/>
        <v>Compressor Engines</v>
      </c>
      <c r="L412" s="135"/>
      <c r="M412" s="135"/>
      <c r="N412" s="135"/>
      <c r="O412" s="135"/>
      <c r="P412" s="62"/>
      <c r="Q412" s="62"/>
      <c r="R412" s="62"/>
      <c r="S412" s="62"/>
      <c r="T412" s="62"/>
      <c r="U412" s="62"/>
    </row>
    <row r="413" spans="1:21" s="198" customFormat="1" x14ac:dyDescent="0.2">
      <c r="A413" s="75" t="str">
        <f>'Permitted Sources'!A413</f>
        <v>WYDEQ Permitted Sources</v>
      </c>
      <c r="B413" s="75">
        <f>'Permitted Sources'!C413</f>
        <v>56037</v>
      </c>
      <c r="C413" s="75">
        <f>'Permitted Sources'!C413</f>
        <v>56037</v>
      </c>
      <c r="D413" s="75">
        <f>'Permitted Sources'!F413</f>
        <v>20200202</v>
      </c>
      <c r="E413" s="75" t="str">
        <f>'Permitted Sources'!I413</f>
        <v>Compressor Engines</v>
      </c>
      <c r="F413" s="386">
        <f>'Permitted Sources'!O413</f>
        <v>0</v>
      </c>
      <c r="G413" s="386">
        <f>'Permitted Sources'!P413</f>
        <v>0</v>
      </c>
      <c r="H413" s="386">
        <f>'Permitted Sources'!Q413</f>
        <v>0</v>
      </c>
      <c r="I413" s="386">
        <f>'Permitted Sources'!R413</f>
        <v>0</v>
      </c>
      <c r="J413" s="386">
        <f>'Permitted Sources'!S413</f>
        <v>0</v>
      </c>
      <c r="K413" s="63" t="str">
        <f t="shared" si="6"/>
        <v>Compressor Engines</v>
      </c>
      <c r="L413" s="135"/>
      <c r="M413" s="135"/>
      <c r="N413" s="135"/>
      <c r="O413" s="135"/>
      <c r="P413" s="62"/>
      <c r="Q413" s="62"/>
      <c r="R413" s="62"/>
      <c r="S413" s="62"/>
      <c r="T413" s="62"/>
      <c r="U413" s="62"/>
    </row>
    <row r="414" spans="1:21" s="198" customFormat="1" x14ac:dyDescent="0.2">
      <c r="A414" s="75" t="str">
        <f>'Permitted Sources'!A414</f>
        <v>WYDEQ Permitted Sources</v>
      </c>
      <c r="B414" s="75">
        <f>'Permitted Sources'!C414</f>
        <v>56037</v>
      </c>
      <c r="C414" s="75">
        <f>'Permitted Sources'!C414</f>
        <v>56037</v>
      </c>
      <c r="D414" s="75">
        <f>'Permitted Sources'!F414</f>
        <v>20200202</v>
      </c>
      <c r="E414" s="75" t="str">
        <f>'Permitted Sources'!I414</f>
        <v>Compressor Engines</v>
      </c>
      <c r="F414" s="386">
        <f>'Permitted Sources'!O414</f>
        <v>0</v>
      </c>
      <c r="G414" s="386">
        <f>'Permitted Sources'!P414</f>
        <v>0</v>
      </c>
      <c r="H414" s="386">
        <f>'Permitted Sources'!Q414</f>
        <v>0</v>
      </c>
      <c r="I414" s="386">
        <f>'Permitted Sources'!R414</f>
        <v>0</v>
      </c>
      <c r="J414" s="386">
        <f>'Permitted Sources'!S414</f>
        <v>0</v>
      </c>
      <c r="K414" s="63" t="str">
        <f t="shared" si="6"/>
        <v>Compressor Engines</v>
      </c>
      <c r="L414" s="135"/>
      <c r="M414" s="135"/>
      <c r="N414" s="135"/>
      <c r="O414" s="135"/>
      <c r="P414" s="62"/>
      <c r="Q414" s="62"/>
      <c r="R414" s="62"/>
      <c r="S414" s="62"/>
      <c r="T414" s="62"/>
      <c r="U414" s="62"/>
    </row>
    <row r="415" spans="1:21" s="198" customFormat="1" x14ac:dyDescent="0.2">
      <c r="A415" s="75" t="str">
        <f>'Permitted Sources'!A415</f>
        <v>WYDEQ Permitted Sources</v>
      </c>
      <c r="B415" s="75">
        <f>'Permitted Sources'!C415</f>
        <v>56037</v>
      </c>
      <c r="C415" s="75">
        <f>'Permitted Sources'!C415</f>
        <v>56037</v>
      </c>
      <c r="D415" s="75">
        <f>'Permitted Sources'!F415</f>
        <v>20200202</v>
      </c>
      <c r="E415" s="75" t="str">
        <f>'Permitted Sources'!I415</f>
        <v>Compressor Engines</v>
      </c>
      <c r="F415" s="386">
        <f>'Permitted Sources'!O415</f>
        <v>0</v>
      </c>
      <c r="G415" s="386">
        <f>'Permitted Sources'!P415</f>
        <v>0</v>
      </c>
      <c r="H415" s="386">
        <f>'Permitted Sources'!Q415</f>
        <v>0</v>
      </c>
      <c r="I415" s="386">
        <f>'Permitted Sources'!R415</f>
        <v>0</v>
      </c>
      <c r="J415" s="386">
        <f>'Permitted Sources'!S415</f>
        <v>0</v>
      </c>
      <c r="K415" s="63" t="str">
        <f t="shared" si="6"/>
        <v>Compressor Engines</v>
      </c>
      <c r="L415" s="135"/>
      <c r="M415" s="135"/>
      <c r="N415" s="135"/>
      <c r="O415" s="135"/>
      <c r="P415" s="62"/>
      <c r="Q415" s="62"/>
      <c r="R415" s="62"/>
      <c r="S415" s="62"/>
      <c r="T415" s="62"/>
      <c r="U415" s="62"/>
    </row>
    <row r="416" spans="1:21" s="198" customFormat="1" x14ac:dyDescent="0.2">
      <c r="A416" s="75" t="str">
        <f>'Permitted Sources'!A416</f>
        <v>WYDEQ Permitted Sources</v>
      </c>
      <c r="B416" s="75">
        <f>'Permitted Sources'!C416</f>
        <v>56037</v>
      </c>
      <c r="C416" s="75">
        <f>'Permitted Sources'!C416</f>
        <v>56037</v>
      </c>
      <c r="D416" s="75">
        <f>'Permitted Sources'!F416</f>
        <v>20200202</v>
      </c>
      <c r="E416" s="75" t="str">
        <f>'Permitted Sources'!I416</f>
        <v>Compressor Engines</v>
      </c>
      <c r="F416" s="386">
        <f>'Permitted Sources'!O416</f>
        <v>0</v>
      </c>
      <c r="G416" s="386">
        <f>'Permitted Sources'!P416</f>
        <v>0</v>
      </c>
      <c r="H416" s="386">
        <f>'Permitted Sources'!Q416</f>
        <v>0</v>
      </c>
      <c r="I416" s="386">
        <f>'Permitted Sources'!R416</f>
        <v>0</v>
      </c>
      <c r="J416" s="386">
        <f>'Permitted Sources'!S416</f>
        <v>0</v>
      </c>
      <c r="K416" s="63" t="str">
        <f t="shared" si="6"/>
        <v>Compressor Engines</v>
      </c>
      <c r="L416" s="135"/>
      <c r="M416" s="135"/>
      <c r="N416" s="135"/>
      <c r="O416" s="135"/>
      <c r="P416" s="62"/>
      <c r="Q416" s="62"/>
      <c r="R416" s="62"/>
      <c r="S416" s="62"/>
      <c r="T416" s="62"/>
      <c r="U416" s="62"/>
    </row>
    <row r="417" spans="1:21" s="198" customFormat="1" x14ac:dyDescent="0.2">
      <c r="A417" s="75" t="str">
        <f>'Permitted Sources'!A417</f>
        <v>WYDEQ Permitted Sources</v>
      </c>
      <c r="B417" s="75">
        <f>'Permitted Sources'!C417</f>
        <v>56037</v>
      </c>
      <c r="C417" s="75">
        <f>'Permitted Sources'!C417</f>
        <v>56037</v>
      </c>
      <c r="D417" s="75">
        <f>'Permitted Sources'!F417</f>
        <v>20200202</v>
      </c>
      <c r="E417" s="75" t="str">
        <f>'Permitted Sources'!I417</f>
        <v>Compressor Engines</v>
      </c>
      <c r="F417" s="386">
        <f>'Permitted Sources'!O417</f>
        <v>0</v>
      </c>
      <c r="G417" s="386">
        <f>'Permitted Sources'!P417</f>
        <v>0</v>
      </c>
      <c r="H417" s="386">
        <f>'Permitted Sources'!Q417</f>
        <v>0</v>
      </c>
      <c r="I417" s="386">
        <f>'Permitted Sources'!R417</f>
        <v>0</v>
      </c>
      <c r="J417" s="386">
        <f>'Permitted Sources'!S417</f>
        <v>0</v>
      </c>
      <c r="K417" s="63" t="str">
        <f t="shared" si="6"/>
        <v>Compressor Engines</v>
      </c>
      <c r="L417" s="135"/>
      <c r="M417" s="135"/>
      <c r="N417" s="135"/>
      <c r="O417" s="135"/>
      <c r="P417" s="62"/>
      <c r="Q417" s="62"/>
      <c r="R417" s="62"/>
      <c r="S417" s="62"/>
      <c r="T417" s="62"/>
      <c r="U417" s="62"/>
    </row>
    <row r="418" spans="1:21" s="198" customFormat="1" x14ac:dyDescent="0.2">
      <c r="A418" s="75" t="str">
        <f>'Permitted Sources'!A418</f>
        <v>WYDEQ Permitted Sources</v>
      </c>
      <c r="B418" s="75">
        <f>'Permitted Sources'!C418</f>
        <v>56037</v>
      </c>
      <c r="C418" s="75">
        <f>'Permitted Sources'!C418</f>
        <v>56037</v>
      </c>
      <c r="D418" s="75">
        <f>'Permitted Sources'!F418</f>
        <v>20200202</v>
      </c>
      <c r="E418" s="75" t="str">
        <f>'Permitted Sources'!I418</f>
        <v>Compressor Engines</v>
      </c>
      <c r="F418" s="386">
        <f>'Permitted Sources'!O418</f>
        <v>0</v>
      </c>
      <c r="G418" s="386">
        <f>'Permitted Sources'!P418</f>
        <v>0</v>
      </c>
      <c r="H418" s="386">
        <f>'Permitted Sources'!Q418</f>
        <v>0</v>
      </c>
      <c r="I418" s="386">
        <f>'Permitted Sources'!R418</f>
        <v>0</v>
      </c>
      <c r="J418" s="386">
        <f>'Permitted Sources'!S418</f>
        <v>0</v>
      </c>
      <c r="K418" s="63" t="str">
        <f t="shared" si="6"/>
        <v>Compressor Engines</v>
      </c>
      <c r="L418" s="135"/>
      <c r="M418" s="135"/>
      <c r="N418" s="135"/>
      <c r="O418" s="135"/>
      <c r="P418" s="62"/>
      <c r="Q418" s="62"/>
      <c r="R418" s="62"/>
      <c r="S418" s="62"/>
      <c r="T418" s="62"/>
      <c r="U418" s="62"/>
    </row>
    <row r="419" spans="1:21" s="198" customFormat="1" x14ac:dyDescent="0.2">
      <c r="A419" s="75" t="str">
        <f>'Permitted Sources'!A419</f>
        <v>WYDEQ Permitted Sources</v>
      </c>
      <c r="B419" s="75">
        <f>'Permitted Sources'!C419</f>
        <v>56037</v>
      </c>
      <c r="C419" s="75">
        <f>'Permitted Sources'!C419</f>
        <v>56037</v>
      </c>
      <c r="D419" s="75">
        <f>'Permitted Sources'!F419</f>
        <v>20200202</v>
      </c>
      <c r="E419" s="75" t="str">
        <f>'Permitted Sources'!I419</f>
        <v>Compressor Engines</v>
      </c>
      <c r="F419" s="386">
        <f>'Permitted Sources'!O419</f>
        <v>0</v>
      </c>
      <c r="G419" s="386">
        <f>'Permitted Sources'!P419</f>
        <v>0</v>
      </c>
      <c r="H419" s="386">
        <f>'Permitted Sources'!Q419</f>
        <v>0</v>
      </c>
      <c r="I419" s="386">
        <f>'Permitted Sources'!R419</f>
        <v>0</v>
      </c>
      <c r="J419" s="386">
        <f>'Permitted Sources'!S419</f>
        <v>0</v>
      </c>
      <c r="K419" s="63" t="str">
        <f t="shared" si="6"/>
        <v>Compressor Engines</v>
      </c>
      <c r="L419" s="135"/>
      <c r="M419" s="135"/>
      <c r="N419" s="135"/>
      <c r="O419" s="135"/>
      <c r="P419" s="62"/>
      <c r="Q419" s="62"/>
      <c r="R419" s="62"/>
      <c r="S419" s="62"/>
      <c r="T419" s="62"/>
      <c r="U419" s="62"/>
    </row>
    <row r="420" spans="1:21" s="198" customFormat="1" x14ac:dyDescent="0.2">
      <c r="A420" s="75" t="str">
        <f>'Permitted Sources'!A420</f>
        <v>WYDEQ Permitted Sources</v>
      </c>
      <c r="B420" s="75">
        <f>'Permitted Sources'!C420</f>
        <v>56037</v>
      </c>
      <c r="C420" s="75">
        <f>'Permitted Sources'!C420</f>
        <v>56037</v>
      </c>
      <c r="D420" s="75">
        <f>'Permitted Sources'!F420</f>
        <v>20200202</v>
      </c>
      <c r="E420" s="75" t="str">
        <f>'Permitted Sources'!I420</f>
        <v>Compressor Engines</v>
      </c>
      <c r="F420" s="386">
        <f>'Permitted Sources'!O420</f>
        <v>0</v>
      </c>
      <c r="G420" s="386">
        <f>'Permitted Sources'!P420</f>
        <v>0</v>
      </c>
      <c r="H420" s="386">
        <f>'Permitted Sources'!Q420</f>
        <v>0</v>
      </c>
      <c r="I420" s="386">
        <f>'Permitted Sources'!R420</f>
        <v>0</v>
      </c>
      <c r="J420" s="386">
        <f>'Permitted Sources'!S420</f>
        <v>0</v>
      </c>
      <c r="K420" s="63" t="str">
        <f t="shared" si="6"/>
        <v>Compressor Engines</v>
      </c>
      <c r="L420" s="135"/>
      <c r="M420" s="135"/>
      <c r="N420" s="135"/>
      <c r="O420" s="135"/>
      <c r="P420" s="62"/>
      <c r="Q420" s="62"/>
      <c r="R420" s="62"/>
      <c r="S420" s="62"/>
      <c r="T420" s="62"/>
      <c r="U420" s="62"/>
    </row>
    <row r="421" spans="1:21" s="198" customFormat="1" x14ac:dyDescent="0.2">
      <c r="A421" s="75" t="str">
        <f>'Permitted Sources'!A421</f>
        <v>WYDEQ Permitted Sources</v>
      </c>
      <c r="B421" s="75">
        <f>'Permitted Sources'!C421</f>
        <v>56037</v>
      </c>
      <c r="C421" s="75">
        <f>'Permitted Sources'!C421</f>
        <v>56037</v>
      </c>
      <c r="D421" s="75">
        <f>'Permitted Sources'!F421</f>
        <v>20200202</v>
      </c>
      <c r="E421" s="75" t="str">
        <f>'Permitted Sources'!I421</f>
        <v>Compressor Engines</v>
      </c>
      <c r="F421" s="386">
        <f>'Permitted Sources'!O421</f>
        <v>0</v>
      </c>
      <c r="G421" s="386">
        <f>'Permitted Sources'!P421</f>
        <v>0</v>
      </c>
      <c r="H421" s="386">
        <f>'Permitted Sources'!Q421</f>
        <v>0</v>
      </c>
      <c r="I421" s="386">
        <f>'Permitted Sources'!R421</f>
        <v>0</v>
      </c>
      <c r="J421" s="386">
        <f>'Permitted Sources'!S421</f>
        <v>0</v>
      </c>
      <c r="K421" s="63" t="str">
        <f t="shared" si="6"/>
        <v>Compressor Engines</v>
      </c>
      <c r="L421" s="135"/>
      <c r="M421" s="135"/>
      <c r="N421" s="135"/>
      <c r="O421" s="135"/>
      <c r="P421" s="62"/>
      <c r="Q421" s="62"/>
      <c r="R421" s="62"/>
      <c r="S421" s="62"/>
      <c r="T421" s="62"/>
      <c r="U421" s="62"/>
    </row>
    <row r="422" spans="1:21" s="198" customFormat="1" x14ac:dyDescent="0.2">
      <c r="A422" s="75" t="str">
        <f>'Permitted Sources'!A422</f>
        <v>WYDEQ Permitted Sources</v>
      </c>
      <c r="B422" s="75">
        <f>'Permitted Sources'!C422</f>
        <v>56037</v>
      </c>
      <c r="C422" s="75">
        <f>'Permitted Sources'!C422</f>
        <v>56037</v>
      </c>
      <c r="D422" s="75">
        <f>'Permitted Sources'!F422</f>
        <v>20200202</v>
      </c>
      <c r="E422" s="75" t="str">
        <f>'Permitted Sources'!I422</f>
        <v>Compressor Engines</v>
      </c>
      <c r="F422" s="386">
        <f>'Permitted Sources'!O422</f>
        <v>0</v>
      </c>
      <c r="G422" s="386">
        <f>'Permitted Sources'!P422</f>
        <v>0</v>
      </c>
      <c r="H422" s="386">
        <f>'Permitted Sources'!Q422</f>
        <v>0</v>
      </c>
      <c r="I422" s="386">
        <f>'Permitted Sources'!R422</f>
        <v>0</v>
      </c>
      <c r="J422" s="386">
        <f>'Permitted Sources'!S422</f>
        <v>0</v>
      </c>
      <c r="K422" s="63" t="str">
        <f t="shared" si="6"/>
        <v>Compressor Engines</v>
      </c>
      <c r="L422" s="135"/>
      <c r="M422" s="135"/>
      <c r="N422" s="135"/>
      <c r="O422" s="135"/>
      <c r="P422" s="62"/>
      <c r="Q422" s="62"/>
      <c r="R422" s="62"/>
      <c r="S422" s="62"/>
      <c r="T422" s="62"/>
      <c r="U422" s="62"/>
    </row>
    <row r="423" spans="1:21" s="198" customFormat="1" x14ac:dyDescent="0.2">
      <c r="A423" s="75" t="str">
        <f>'Permitted Sources'!A423</f>
        <v>WYDEQ Permitted Sources</v>
      </c>
      <c r="B423" s="75">
        <f>'Permitted Sources'!C423</f>
        <v>56037</v>
      </c>
      <c r="C423" s="75">
        <f>'Permitted Sources'!C423</f>
        <v>56037</v>
      </c>
      <c r="D423" s="75">
        <f>'Permitted Sources'!F423</f>
        <v>20200202</v>
      </c>
      <c r="E423" s="75" t="str">
        <f>'Permitted Sources'!I423</f>
        <v>Compressor Engines</v>
      </c>
      <c r="F423" s="386">
        <f>'Permitted Sources'!O423</f>
        <v>0</v>
      </c>
      <c r="G423" s="386">
        <f>'Permitted Sources'!P423</f>
        <v>0</v>
      </c>
      <c r="H423" s="386">
        <f>'Permitted Sources'!Q423</f>
        <v>0</v>
      </c>
      <c r="I423" s="386">
        <f>'Permitted Sources'!R423</f>
        <v>0</v>
      </c>
      <c r="J423" s="386">
        <f>'Permitted Sources'!S423</f>
        <v>0</v>
      </c>
      <c r="K423" s="63" t="str">
        <f t="shared" si="6"/>
        <v>Compressor Engines</v>
      </c>
      <c r="L423" s="135"/>
      <c r="M423" s="135"/>
      <c r="N423" s="135"/>
      <c r="O423" s="135"/>
      <c r="P423" s="62"/>
      <c r="Q423" s="62"/>
      <c r="R423" s="62"/>
      <c r="S423" s="62"/>
      <c r="T423" s="62"/>
      <c r="U423" s="62"/>
    </row>
    <row r="424" spans="1:21" s="198" customFormat="1" x14ac:dyDescent="0.2">
      <c r="A424" s="75" t="str">
        <f>'Permitted Sources'!A424</f>
        <v>WYDEQ Permitted Sources</v>
      </c>
      <c r="B424" s="75">
        <f>'Permitted Sources'!C424</f>
        <v>56037</v>
      </c>
      <c r="C424" s="75">
        <f>'Permitted Sources'!C424</f>
        <v>56037</v>
      </c>
      <c r="D424" s="75">
        <f>'Permitted Sources'!F424</f>
        <v>20200202</v>
      </c>
      <c r="E424" s="75" t="str">
        <f>'Permitted Sources'!I424</f>
        <v>Compressor Engines</v>
      </c>
      <c r="F424" s="386">
        <f>'Permitted Sources'!O424</f>
        <v>0</v>
      </c>
      <c r="G424" s="386">
        <f>'Permitted Sources'!P424</f>
        <v>0</v>
      </c>
      <c r="H424" s="386">
        <f>'Permitted Sources'!Q424</f>
        <v>0</v>
      </c>
      <c r="I424" s="386">
        <f>'Permitted Sources'!R424</f>
        <v>0</v>
      </c>
      <c r="J424" s="386">
        <f>'Permitted Sources'!S424</f>
        <v>0</v>
      </c>
      <c r="K424" s="63" t="str">
        <f t="shared" si="6"/>
        <v>Compressor Engines</v>
      </c>
      <c r="L424" s="135"/>
      <c r="M424" s="135"/>
      <c r="N424" s="135"/>
      <c r="O424" s="135"/>
      <c r="P424" s="62"/>
      <c r="Q424" s="62"/>
      <c r="R424" s="62"/>
      <c r="S424" s="62"/>
      <c r="T424" s="62"/>
      <c r="U424" s="62"/>
    </row>
    <row r="425" spans="1:21" s="198" customFormat="1" x14ac:dyDescent="0.2">
      <c r="A425" s="75" t="str">
        <f>'Permitted Sources'!A425</f>
        <v>WYDEQ Permitted Sources</v>
      </c>
      <c r="B425" s="75">
        <f>'Permitted Sources'!C425</f>
        <v>56037</v>
      </c>
      <c r="C425" s="75">
        <f>'Permitted Sources'!C425</f>
        <v>56037</v>
      </c>
      <c r="D425" s="75">
        <f>'Permitted Sources'!F425</f>
        <v>20200202</v>
      </c>
      <c r="E425" s="75" t="str">
        <f>'Permitted Sources'!I425</f>
        <v>Compressor Engines</v>
      </c>
      <c r="F425" s="386">
        <f>'Permitted Sources'!O425</f>
        <v>0</v>
      </c>
      <c r="G425" s="386">
        <f>'Permitted Sources'!P425</f>
        <v>0</v>
      </c>
      <c r="H425" s="386">
        <f>'Permitted Sources'!Q425</f>
        <v>0</v>
      </c>
      <c r="I425" s="386">
        <f>'Permitted Sources'!R425</f>
        <v>0</v>
      </c>
      <c r="J425" s="386">
        <f>'Permitted Sources'!S425</f>
        <v>0</v>
      </c>
      <c r="K425" s="63" t="str">
        <f t="shared" si="6"/>
        <v>Compressor Engines</v>
      </c>
      <c r="L425" s="135"/>
      <c r="M425" s="135"/>
      <c r="N425" s="135"/>
      <c r="O425" s="135"/>
      <c r="P425" s="62"/>
      <c r="Q425" s="62"/>
      <c r="R425" s="62"/>
      <c r="S425" s="62"/>
      <c r="T425" s="62"/>
      <c r="U425" s="62"/>
    </row>
    <row r="426" spans="1:21" s="198" customFormat="1" x14ac:dyDescent="0.2">
      <c r="A426" s="75" t="str">
        <f>'Permitted Sources'!A426</f>
        <v>WYDEQ Permitted Sources</v>
      </c>
      <c r="B426" s="75">
        <f>'Permitted Sources'!C426</f>
        <v>56037</v>
      </c>
      <c r="C426" s="75">
        <f>'Permitted Sources'!C426</f>
        <v>56037</v>
      </c>
      <c r="D426" s="75">
        <f>'Permitted Sources'!F426</f>
        <v>20200202</v>
      </c>
      <c r="E426" s="75" t="str">
        <f>'Permitted Sources'!I426</f>
        <v>Compressor Engines</v>
      </c>
      <c r="F426" s="386">
        <f>'Permitted Sources'!O426</f>
        <v>0</v>
      </c>
      <c r="G426" s="386">
        <f>'Permitted Sources'!P426</f>
        <v>0</v>
      </c>
      <c r="H426" s="386">
        <f>'Permitted Sources'!Q426</f>
        <v>0</v>
      </c>
      <c r="I426" s="386">
        <f>'Permitted Sources'!R426</f>
        <v>0</v>
      </c>
      <c r="J426" s="386">
        <f>'Permitted Sources'!S426</f>
        <v>0</v>
      </c>
      <c r="K426" s="63" t="str">
        <f t="shared" si="6"/>
        <v>Compressor Engines</v>
      </c>
      <c r="L426" s="135"/>
      <c r="M426" s="135"/>
      <c r="N426" s="135"/>
      <c r="O426" s="135"/>
      <c r="P426" s="62"/>
      <c r="Q426" s="62"/>
      <c r="R426" s="62"/>
      <c r="S426" s="62"/>
      <c r="T426" s="62"/>
      <c r="U426" s="62"/>
    </row>
    <row r="427" spans="1:21" s="198" customFormat="1" x14ac:dyDescent="0.2">
      <c r="A427" s="75" t="str">
        <f>'Permitted Sources'!A427</f>
        <v>WYDEQ Permitted Sources</v>
      </c>
      <c r="B427" s="75">
        <f>'Permitted Sources'!C427</f>
        <v>56037</v>
      </c>
      <c r="C427" s="75">
        <f>'Permitted Sources'!C427</f>
        <v>56037</v>
      </c>
      <c r="D427" s="75">
        <f>'Permitted Sources'!F427</f>
        <v>20200253</v>
      </c>
      <c r="E427" s="75" t="str">
        <f>'Permitted Sources'!I427</f>
        <v>Compressor Engines</v>
      </c>
      <c r="F427" s="386">
        <f>'Permitted Sources'!O427</f>
        <v>1.7813015873683915</v>
      </c>
      <c r="G427" s="386">
        <f>'Permitted Sources'!P427</f>
        <v>4.1334527736050404E-2</v>
      </c>
      <c r="H427" s="386">
        <f>'Permitted Sources'!Q427</f>
        <v>0.99639244300303542</v>
      </c>
      <c r="I427" s="386">
        <f>'Permitted Sources'!R427</f>
        <v>0</v>
      </c>
      <c r="J427" s="386">
        <f>'Permitted Sources'!S427</f>
        <v>2.8057841692198913E-2</v>
      </c>
      <c r="K427" s="63" t="str">
        <f t="shared" si="6"/>
        <v>Compressor Engines</v>
      </c>
      <c r="L427" s="135"/>
      <c r="M427" s="135"/>
      <c r="N427" s="135"/>
      <c r="O427" s="135"/>
      <c r="P427" s="62"/>
      <c r="Q427" s="62"/>
      <c r="R427" s="62"/>
      <c r="S427" s="62"/>
      <c r="T427" s="62"/>
      <c r="U427" s="62"/>
    </row>
    <row r="428" spans="1:21" s="198" customFormat="1" x14ac:dyDescent="0.2">
      <c r="A428" s="75" t="str">
        <f>'Permitted Sources'!A428</f>
        <v>WYDEQ Permitted Sources</v>
      </c>
      <c r="B428" s="75">
        <f>'Permitted Sources'!C428</f>
        <v>56037</v>
      </c>
      <c r="C428" s="75">
        <f>'Permitted Sources'!C428</f>
        <v>56037</v>
      </c>
      <c r="D428" s="75">
        <f>'Permitted Sources'!F428</f>
        <v>20200253</v>
      </c>
      <c r="E428" s="75" t="str">
        <f>'Permitted Sources'!I428</f>
        <v>Compressor Engines</v>
      </c>
      <c r="F428" s="386">
        <f>'Permitted Sources'!O428</f>
        <v>1.7813015873683915</v>
      </c>
      <c r="G428" s="386">
        <f>'Permitted Sources'!P428</f>
        <v>3.4721003298282337E-2</v>
      </c>
      <c r="H428" s="386">
        <f>'Permitted Sources'!Q428</f>
        <v>0.99639244300303542</v>
      </c>
      <c r="I428" s="386">
        <f>'Permitted Sources'!R428</f>
        <v>0</v>
      </c>
      <c r="J428" s="386">
        <f>'Permitted Sources'!S428</f>
        <v>2.3568587021447082E-2</v>
      </c>
      <c r="K428" s="63" t="str">
        <f t="shared" si="6"/>
        <v>Compressor Engines</v>
      </c>
      <c r="L428" s="135"/>
      <c r="M428" s="135"/>
      <c r="N428" s="135"/>
      <c r="O428" s="135"/>
      <c r="P428" s="62"/>
      <c r="Q428" s="62"/>
      <c r="R428" s="62"/>
      <c r="S428" s="62"/>
      <c r="T428" s="62"/>
      <c r="U428" s="62"/>
    </row>
    <row r="429" spans="1:21" s="198" customFormat="1" x14ac:dyDescent="0.2">
      <c r="A429" s="75" t="str">
        <f>'Permitted Sources'!A429</f>
        <v>WYDEQ Permitted Sources</v>
      </c>
      <c r="B429" s="75">
        <f>'Permitted Sources'!C429</f>
        <v>56037</v>
      </c>
      <c r="C429" s="75">
        <f>'Permitted Sources'!C429</f>
        <v>56037</v>
      </c>
      <c r="D429" s="75">
        <f>'Permitted Sources'!F429</f>
        <v>20200253</v>
      </c>
      <c r="E429" s="75" t="str">
        <f>'Permitted Sources'!I429</f>
        <v>Compressor Engines</v>
      </c>
      <c r="F429" s="386">
        <f>'Permitted Sources'!O429</f>
        <v>3.562603174736783</v>
      </c>
      <c r="G429" s="386">
        <f>'Permitted Sources'!P429</f>
        <v>5.0428123837981488E-2</v>
      </c>
      <c r="H429" s="386">
        <f>'Permitted Sources'!Q429</f>
        <v>0.64765508795197291</v>
      </c>
      <c r="I429" s="386">
        <f>'Permitted Sources'!R429</f>
        <v>0</v>
      </c>
      <c r="J429" s="386">
        <f>'Permitted Sources'!S429</f>
        <v>3.4230566864482663E-2</v>
      </c>
      <c r="K429" s="63" t="str">
        <f t="shared" si="6"/>
        <v>Compressor Engines</v>
      </c>
      <c r="L429" s="135"/>
      <c r="M429" s="135"/>
      <c r="N429" s="135"/>
      <c r="O429" s="135"/>
      <c r="P429" s="62"/>
      <c r="Q429" s="62"/>
      <c r="R429" s="62"/>
      <c r="S429" s="62"/>
      <c r="T429" s="62"/>
      <c r="U429" s="62"/>
    </row>
    <row r="430" spans="1:21" s="198" customFormat="1" x14ac:dyDescent="0.2">
      <c r="A430" s="75" t="str">
        <f>'Permitted Sources'!A430</f>
        <v>WYDEQ Permitted Sources</v>
      </c>
      <c r="B430" s="75">
        <f>'Permitted Sources'!C430</f>
        <v>56037</v>
      </c>
      <c r="C430" s="75">
        <f>'Permitted Sources'!C430</f>
        <v>56037</v>
      </c>
      <c r="D430" s="75">
        <f>'Permitted Sources'!F430</f>
        <v>20200254</v>
      </c>
      <c r="E430" s="75" t="str">
        <f>'Permitted Sources'!I430</f>
        <v>Compressor Engines</v>
      </c>
      <c r="F430" s="386">
        <f>'Permitted Sources'!O430</f>
        <v>1.3359761905262932</v>
      </c>
      <c r="G430" s="386">
        <f>'Permitted Sources'!P430</f>
        <v>0.51411215308460512</v>
      </c>
      <c r="H430" s="386">
        <f>'Permitted Sources'!Q430</f>
        <v>3.4873735505106231</v>
      </c>
      <c r="I430" s="386">
        <f>'Permitted Sources'!R430</f>
        <v>0</v>
      </c>
      <c r="J430" s="386">
        <f>'Permitted Sources'!S430</f>
        <v>4.5042523894084405E-2</v>
      </c>
      <c r="K430" s="63" t="str">
        <f t="shared" si="6"/>
        <v>Compressor Engines</v>
      </c>
      <c r="L430" s="135"/>
      <c r="M430" s="135"/>
      <c r="N430" s="135"/>
      <c r="O430" s="135"/>
      <c r="P430" s="62"/>
      <c r="Q430" s="62"/>
      <c r="R430" s="62"/>
      <c r="S430" s="62"/>
      <c r="T430" s="62"/>
      <c r="U430" s="62"/>
    </row>
    <row r="431" spans="1:21" s="198" customFormat="1" x14ac:dyDescent="0.2">
      <c r="A431" s="75" t="str">
        <f>'Permitted Sources'!A431</f>
        <v>WYDEQ Permitted Sources</v>
      </c>
      <c r="B431" s="75">
        <f>'Permitted Sources'!C431</f>
        <v>56037</v>
      </c>
      <c r="C431" s="75">
        <f>'Permitted Sources'!C431</f>
        <v>56037</v>
      </c>
      <c r="D431" s="75">
        <f>'Permitted Sources'!F431</f>
        <v>20200254</v>
      </c>
      <c r="E431" s="75" t="str">
        <f>'Permitted Sources'!I431</f>
        <v>Compressor Engines</v>
      </c>
      <c r="F431" s="386">
        <f>'Permitted Sources'!O431</f>
        <v>0.44532539684209788</v>
      </c>
      <c r="G431" s="386">
        <f>'Permitted Sources'!P431</f>
        <v>0.14830158262055923</v>
      </c>
      <c r="H431" s="386">
        <f>'Permitted Sources'!Q431</f>
        <v>0.99639244300303542</v>
      </c>
      <c r="I431" s="386">
        <f>'Permitted Sources'!R431</f>
        <v>0</v>
      </c>
      <c r="J431" s="386">
        <f>'Permitted Sources'!S431</f>
        <v>1.2993035738678195E-2</v>
      </c>
      <c r="K431" s="63" t="str">
        <f t="shared" si="6"/>
        <v>Compressor Engines</v>
      </c>
      <c r="L431" s="135"/>
      <c r="M431" s="135"/>
      <c r="N431" s="135"/>
      <c r="O431" s="135"/>
      <c r="P431" s="62"/>
      <c r="Q431" s="62"/>
      <c r="R431" s="62"/>
      <c r="S431" s="62"/>
      <c r="T431" s="62"/>
      <c r="U431" s="62"/>
    </row>
    <row r="432" spans="1:21" s="198" customFormat="1" x14ac:dyDescent="0.2">
      <c r="A432" s="75" t="str">
        <f>'Permitted Sources'!A432</f>
        <v>WYDEQ Permitted Sources</v>
      </c>
      <c r="B432" s="75">
        <f>'Permitted Sources'!C432</f>
        <v>56037</v>
      </c>
      <c r="C432" s="75">
        <f>'Permitted Sources'!C432</f>
        <v>56037</v>
      </c>
      <c r="D432" s="75">
        <f>'Permitted Sources'!F432</f>
        <v>20200202</v>
      </c>
      <c r="E432" s="75" t="str">
        <f>'Permitted Sources'!I432</f>
        <v>Compressor Engines</v>
      </c>
      <c r="F432" s="386">
        <f>'Permitted Sources'!O432</f>
        <v>0</v>
      </c>
      <c r="G432" s="386">
        <f>'Permitted Sources'!P432</f>
        <v>0</v>
      </c>
      <c r="H432" s="386">
        <f>'Permitted Sources'!Q432</f>
        <v>0</v>
      </c>
      <c r="I432" s="386">
        <f>'Permitted Sources'!R432</f>
        <v>0</v>
      </c>
      <c r="J432" s="386">
        <f>'Permitted Sources'!S432</f>
        <v>0</v>
      </c>
      <c r="K432" s="63" t="str">
        <f t="shared" si="6"/>
        <v>Compressor Engines</v>
      </c>
      <c r="L432" s="135"/>
      <c r="M432" s="135"/>
      <c r="N432" s="135"/>
      <c r="O432" s="135"/>
      <c r="P432" s="62"/>
      <c r="Q432" s="62"/>
      <c r="R432" s="62"/>
      <c r="S432" s="62"/>
      <c r="T432" s="62"/>
      <c r="U432" s="62"/>
    </row>
    <row r="433" spans="1:21" s="198" customFormat="1" x14ac:dyDescent="0.2">
      <c r="A433" s="75" t="str">
        <f>'Permitted Sources'!A433</f>
        <v>WYDEQ Permitted Sources</v>
      </c>
      <c r="B433" s="75">
        <f>'Permitted Sources'!C433</f>
        <v>56037</v>
      </c>
      <c r="C433" s="75">
        <f>'Permitted Sources'!C433</f>
        <v>56037</v>
      </c>
      <c r="D433" s="75">
        <f>'Permitted Sources'!F433</f>
        <v>20200253</v>
      </c>
      <c r="E433" s="75" t="str">
        <f>'Permitted Sources'!I433</f>
        <v>Compressor Engines</v>
      </c>
      <c r="F433" s="386">
        <f>'Permitted Sources'!O433</f>
        <v>34.735380953683631</v>
      </c>
      <c r="G433" s="386">
        <f>'Permitted Sources'!P433</f>
        <v>0.29264845637123688</v>
      </c>
      <c r="H433" s="386">
        <f>'Permitted Sources'!Q433</f>
        <v>38.859305277118381</v>
      </c>
      <c r="I433" s="386">
        <f>'Permitted Sources'!R433</f>
        <v>0</v>
      </c>
      <c r="J433" s="386">
        <f>'Permitted Sources'!S433</f>
        <v>0.19864951918076829</v>
      </c>
      <c r="K433" s="63" t="str">
        <f t="shared" si="6"/>
        <v>Compressor Engines</v>
      </c>
      <c r="L433" s="135"/>
      <c r="M433" s="135"/>
      <c r="N433" s="135"/>
      <c r="O433" s="135"/>
      <c r="P433" s="62"/>
      <c r="Q433" s="62"/>
      <c r="R433" s="62"/>
      <c r="S433" s="62"/>
      <c r="T433" s="62"/>
      <c r="U433" s="62"/>
    </row>
    <row r="434" spans="1:21" s="198" customFormat="1" x14ac:dyDescent="0.2">
      <c r="A434" s="75" t="str">
        <f>'Permitted Sources'!A434</f>
        <v>WYDEQ Permitted Sources</v>
      </c>
      <c r="B434" s="75">
        <f>'Permitted Sources'!C434</f>
        <v>56037</v>
      </c>
      <c r="C434" s="75">
        <f>'Permitted Sources'!C434</f>
        <v>56037</v>
      </c>
      <c r="D434" s="75">
        <f>'Permitted Sources'!F434</f>
        <v>20200254</v>
      </c>
      <c r="E434" s="75" t="str">
        <f>'Permitted Sources'!I434</f>
        <v>Compressor Engines</v>
      </c>
      <c r="F434" s="386">
        <f>'Permitted Sources'!O434</f>
        <v>1.8258341270526011</v>
      </c>
      <c r="G434" s="386">
        <f>'Permitted Sources'!P434</f>
        <v>0.30978552814072363</v>
      </c>
      <c r="H434" s="386">
        <f>'Permitted Sources'!Q434</f>
        <v>2.0426045081562223</v>
      </c>
      <c r="I434" s="386">
        <f>'Permitted Sources'!R434</f>
        <v>0</v>
      </c>
      <c r="J434" s="386">
        <f>'Permitted Sources'!S434</f>
        <v>2.7141007987461118E-2</v>
      </c>
      <c r="K434" s="63" t="str">
        <f t="shared" si="6"/>
        <v>Compressor Engines</v>
      </c>
      <c r="L434" s="135"/>
      <c r="M434" s="135"/>
      <c r="N434" s="135"/>
      <c r="O434" s="135"/>
      <c r="P434" s="62"/>
      <c r="Q434" s="62"/>
      <c r="R434" s="62"/>
      <c r="S434" s="62"/>
      <c r="T434" s="62"/>
      <c r="U434" s="62"/>
    </row>
    <row r="435" spans="1:21" s="198" customFormat="1" x14ac:dyDescent="0.2">
      <c r="A435" s="75" t="str">
        <f>'Permitted Sources'!A435</f>
        <v>WYDEQ Permitted Sources</v>
      </c>
      <c r="B435" s="75">
        <f>'Permitted Sources'!C435</f>
        <v>56037</v>
      </c>
      <c r="C435" s="75">
        <f>'Permitted Sources'!C435</f>
        <v>56037</v>
      </c>
      <c r="D435" s="75">
        <f>'Permitted Sources'!F435</f>
        <v>20200254</v>
      </c>
      <c r="E435" s="75" t="str">
        <f>'Permitted Sources'!I435</f>
        <v>Compressor Engines</v>
      </c>
      <c r="F435" s="386">
        <f>'Permitted Sources'!O435</f>
        <v>1.7813015873683915</v>
      </c>
      <c r="G435" s="386">
        <f>'Permitted Sources'!P435</f>
        <v>0.30978552814072363</v>
      </c>
      <c r="H435" s="386">
        <f>'Permitted Sources'!Q435</f>
        <v>1.9927848860060708</v>
      </c>
      <c r="I435" s="386">
        <f>'Permitted Sources'!R435</f>
        <v>0</v>
      </c>
      <c r="J435" s="386">
        <f>'Permitted Sources'!S435</f>
        <v>2.7141007987461118E-2</v>
      </c>
      <c r="K435" s="63" t="str">
        <f t="shared" si="6"/>
        <v>Compressor Engines</v>
      </c>
      <c r="L435" s="135"/>
      <c r="M435" s="135"/>
      <c r="N435" s="135"/>
      <c r="O435" s="135"/>
      <c r="P435" s="62"/>
      <c r="Q435" s="62"/>
      <c r="R435" s="62"/>
      <c r="S435" s="62"/>
      <c r="T435" s="62"/>
      <c r="U435" s="62"/>
    </row>
    <row r="436" spans="1:21" s="198" customFormat="1" x14ac:dyDescent="0.2">
      <c r="A436" s="75" t="str">
        <f>'Permitted Sources'!A436</f>
        <v>WYDEQ Permitted Sources</v>
      </c>
      <c r="B436" s="75">
        <f>'Permitted Sources'!C436</f>
        <v>56037</v>
      </c>
      <c r="C436" s="75">
        <f>'Permitted Sources'!C436</f>
        <v>56037</v>
      </c>
      <c r="D436" s="75">
        <f>'Permitted Sources'!F436</f>
        <v>20200254</v>
      </c>
      <c r="E436" s="75" t="str">
        <f>'Permitted Sources'!I436</f>
        <v>Compressor Engines</v>
      </c>
      <c r="F436" s="386">
        <f>'Permitted Sources'!O436</f>
        <v>2.6719523810525865</v>
      </c>
      <c r="G436" s="386">
        <f>'Permitted Sources'!P436</f>
        <v>0.87333154209884833</v>
      </c>
      <c r="H436" s="386">
        <f>'Permitted Sources'!Q436</f>
        <v>5.978354658018211</v>
      </c>
      <c r="I436" s="386">
        <f>'Permitted Sources'!R436</f>
        <v>0</v>
      </c>
      <c r="J436" s="386">
        <f>'Permitted Sources'!S436</f>
        <v>7.6514543794438256E-2</v>
      </c>
      <c r="K436" s="63" t="str">
        <f t="shared" si="6"/>
        <v>Compressor Engines</v>
      </c>
      <c r="L436" s="135"/>
      <c r="M436" s="135"/>
      <c r="N436" s="135"/>
      <c r="O436" s="135"/>
      <c r="P436" s="62"/>
      <c r="Q436" s="62"/>
      <c r="R436" s="62"/>
      <c r="S436" s="62"/>
      <c r="T436" s="62"/>
      <c r="U436" s="62"/>
    </row>
    <row r="437" spans="1:21" s="198" customFormat="1" x14ac:dyDescent="0.2">
      <c r="A437" s="75" t="str">
        <f>'Permitted Sources'!A437</f>
        <v>WYDEQ Permitted Sources</v>
      </c>
      <c r="B437" s="75">
        <f>'Permitted Sources'!C437</f>
        <v>56037</v>
      </c>
      <c r="C437" s="75">
        <f>'Permitted Sources'!C437</f>
        <v>56037</v>
      </c>
      <c r="D437" s="75">
        <f>'Permitted Sources'!F437</f>
        <v>20200202</v>
      </c>
      <c r="E437" s="75" t="str">
        <f>'Permitted Sources'!I437</f>
        <v>Compressor Engines</v>
      </c>
      <c r="F437" s="386">
        <f>'Permitted Sources'!O437</f>
        <v>0</v>
      </c>
      <c r="G437" s="386">
        <f>'Permitted Sources'!P437</f>
        <v>0</v>
      </c>
      <c r="H437" s="386">
        <f>'Permitted Sources'!Q437</f>
        <v>0</v>
      </c>
      <c r="I437" s="386">
        <f>'Permitted Sources'!R437</f>
        <v>0</v>
      </c>
      <c r="J437" s="386">
        <f>'Permitted Sources'!S437</f>
        <v>0</v>
      </c>
      <c r="K437" s="63" t="str">
        <f t="shared" si="6"/>
        <v>Compressor Engines</v>
      </c>
      <c r="L437" s="135"/>
      <c r="M437" s="135"/>
      <c r="N437" s="135"/>
      <c r="O437" s="135"/>
      <c r="P437" s="62"/>
      <c r="Q437" s="62"/>
      <c r="R437" s="62"/>
      <c r="S437" s="62"/>
      <c r="T437" s="62"/>
      <c r="U437" s="62"/>
    </row>
    <row r="438" spans="1:21" s="198" customFormat="1" x14ac:dyDescent="0.2">
      <c r="A438" s="75" t="str">
        <f>'Permitted Sources'!A438</f>
        <v>WYDEQ Permitted Sources</v>
      </c>
      <c r="B438" s="75">
        <f>'Permitted Sources'!C438</f>
        <v>56037</v>
      </c>
      <c r="C438" s="75">
        <f>'Permitted Sources'!C438</f>
        <v>56037</v>
      </c>
      <c r="D438" s="75">
        <f>'Permitted Sources'!F438</f>
        <v>20200202</v>
      </c>
      <c r="E438" s="75" t="str">
        <f>'Permitted Sources'!I438</f>
        <v>Compressor Engines</v>
      </c>
      <c r="F438" s="386">
        <f>'Permitted Sources'!O438</f>
        <v>0</v>
      </c>
      <c r="G438" s="386">
        <f>'Permitted Sources'!P438</f>
        <v>0</v>
      </c>
      <c r="H438" s="386">
        <f>'Permitted Sources'!Q438</f>
        <v>0</v>
      </c>
      <c r="I438" s="386">
        <f>'Permitted Sources'!R438</f>
        <v>0</v>
      </c>
      <c r="J438" s="386">
        <f>'Permitted Sources'!S438</f>
        <v>0</v>
      </c>
      <c r="K438" s="63" t="str">
        <f t="shared" si="6"/>
        <v>Compressor Engines</v>
      </c>
      <c r="L438" s="135"/>
      <c r="M438" s="135"/>
      <c r="N438" s="135"/>
      <c r="O438" s="135"/>
      <c r="P438" s="62"/>
      <c r="Q438" s="62"/>
      <c r="R438" s="62"/>
      <c r="S438" s="62"/>
      <c r="T438" s="62"/>
      <c r="U438" s="62"/>
    </row>
    <row r="439" spans="1:21" s="198" customFormat="1" x14ac:dyDescent="0.2">
      <c r="A439" s="75" t="str">
        <f>'Permitted Sources'!A439</f>
        <v>WYDEQ Permitted Sources</v>
      </c>
      <c r="B439" s="75">
        <f>'Permitted Sources'!C439</f>
        <v>56037</v>
      </c>
      <c r="C439" s="75">
        <f>'Permitted Sources'!C439</f>
        <v>56037</v>
      </c>
      <c r="D439" s="75">
        <f>'Permitted Sources'!F439</f>
        <v>20200202</v>
      </c>
      <c r="E439" s="75" t="str">
        <f>'Permitted Sources'!I439</f>
        <v>Compressor Engines</v>
      </c>
      <c r="F439" s="386">
        <f>'Permitted Sources'!O439</f>
        <v>0</v>
      </c>
      <c r="G439" s="386">
        <f>'Permitted Sources'!P439</f>
        <v>0</v>
      </c>
      <c r="H439" s="386">
        <f>'Permitted Sources'!Q439</f>
        <v>0</v>
      </c>
      <c r="I439" s="386">
        <f>'Permitted Sources'!R439</f>
        <v>0</v>
      </c>
      <c r="J439" s="386">
        <f>'Permitted Sources'!S439</f>
        <v>0</v>
      </c>
      <c r="K439" s="63" t="str">
        <f t="shared" si="6"/>
        <v>Compressor Engines</v>
      </c>
      <c r="L439" s="135"/>
      <c r="M439" s="135"/>
      <c r="N439" s="135"/>
      <c r="O439" s="135"/>
      <c r="P439" s="62"/>
      <c r="Q439" s="62"/>
      <c r="R439" s="62"/>
      <c r="S439" s="62"/>
      <c r="T439" s="62"/>
      <c r="U439" s="62"/>
    </row>
    <row r="440" spans="1:21" s="198" customFormat="1" x14ac:dyDescent="0.2">
      <c r="A440" s="75" t="str">
        <f>'Permitted Sources'!A440</f>
        <v>WYDEQ Permitted Sources</v>
      </c>
      <c r="B440" s="75">
        <f>'Permitted Sources'!C440</f>
        <v>56037</v>
      </c>
      <c r="C440" s="75">
        <f>'Permitted Sources'!C440</f>
        <v>56037</v>
      </c>
      <c r="D440" s="75">
        <f>'Permitted Sources'!F440</f>
        <v>20200202</v>
      </c>
      <c r="E440" s="75" t="str">
        <f>'Permitted Sources'!I440</f>
        <v>Compressor Engines</v>
      </c>
      <c r="F440" s="386">
        <f>'Permitted Sources'!O440</f>
        <v>0</v>
      </c>
      <c r="G440" s="386">
        <f>'Permitted Sources'!P440</f>
        <v>0</v>
      </c>
      <c r="H440" s="386">
        <f>'Permitted Sources'!Q440</f>
        <v>0</v>
      </c>
      <c r="I440" s="386">
        <f>'Permitted Sources'!R440</f>
        <v>0</v>
      </c>
      <c r="J440" s="386">
        <f>'Permitted Sources'!S440</f>
        <v>0</v>
      </c>
      <c r="K440" s="63" t="str">
        <f t="shared" si="6"/>
        <v>Compressor Engines</v>
      </c>
      <c r="L440" s="135"/>
      <c r="M440" s="135"/>
      <c r="N440" s="135"/>
      <c r="O440" s="135"/>
      <c r="P440" s="62"/>
      <c r="Q440" s="62"/>
      <c r="R440" s="62"/>
      <c r="S440" s="62"/>
      <c r="T440" s="62"/>
      <c r="U440" s="62"/>
    </row>
    <row r="441" spans="1:21" s="198" customFormat="1" x14ac:dyDescent="0.2">
      <c r="A441" s="75" t="str">
        <f>'Permitted Sources'!A441</f>
        <v>WYDEQ Permitted Sources</v>
      </c>
      <c r="B441" s="75">
        <f>'Permitted Sources'!C441</f>
        <v>56037</v>
      </c>
      <c r="C441" s="75">
        <f>'Permitted Sources'!C441</f>
        <v>56037</v>
      </c>
      <c r="D441" s="75">
        <f>'Permitted Sources'!F441</f>
        <v>20100102</v>
      </c>
      <c r="E441" s="75" t="str">
        <f>'Permitted Sources'!I441</f>
        <v>Compressor Engines</v>
      </c>
      <c r="F441" s="386">
        <f>'Permitted Sources'!O441</f>
        <v>0</v>
      </c>
      <c r="G441" s="386">
        <f>'Permitted Sources'!P441</f>
        <v>0</v>
      </c>
      <c r="H441" s="386">
        <f>'Permitted Sources'!Q441</f>
        <v>0</v>
      </c>
      <c r="I441" s="386">
        <f>'Permitted Sources'!R441</f>
        <v>0</v>
      </c>
      <c r="J441" s="386">
        <f>'Permitted Sources'!S441</f>
        <v>0</v>
      </c>
      <c r="K441" s="63" t="str">
        <f t="shared" si="6"/>
        <v>Compressor Engines</v>
      </c>
      <c r="L441" s="135"/>
      <c r="M441" s="135"/>
      <c r="N441" s="135"/>
      <c r="O441" s="135"/>
      <c r="P441" s="62"/>
      <c r="Q441" s="62"/>
      <c r="R441" s="62"/>
      <c r="S441" s="62"/>
      <c r="T441" s="62"/>
      <c r="U441" s="62"/>
    </row>
    <row r="442" spans="1:21" s="198" customFormat="1" x14ac:dyDescent="0.2">
      <c r="A442" s="75" t="str">
        <f>'Permitted Sources'!A442</f>
        <v>WYDEQ Permitted Sources</v>
      </c>
      <c r="B442" s="75">
        <f>'Permitted Sources'!C442</f>
        <v>56037</v>
      </c>
      <c r="C442" s="75">
        <f>'Permitted Sources'!C442</f>
        <v>56037</v>
      </c>
      <c r="D442" s="75">
        <f>'Permitted Sources'!F442</f>
        <v>20200202</v>
      </c>
      <c r="E442" s="75" t="str">
        <f>'Permitted Sources'!I442</f>
        <v>Compressor Engines</v>
      </c>
      <c r="F442" s="386">
        <f>'Permitted Sources'!O442</f>
        <v>0</v>
      </c>
      <c r="G442" s="386">
        <f>'Permitted Sources'!P442</f>
        <v>0</v>
      </c>
      <c r="H442" s="386">
        <f>'Permitted Sources'!Q442</f>
        <v>0</v>
      </c>
      <c r="I442" s="386">
        <f>'Permitted Sources'!R442</f>
        <v>0</v>
      </c>
      <c r="J442" s="386">
        <f>'Permitted Sources'!S442</f>
        <v>0</v>
      </c>
      <c r="K442" s="63" t="str">
        <f t="shared" si="6"/>
        <v>Compressor Engines</v>
      </c>
      <c r="L442" s="135"/>
      <c r="M442" s="135"/>
      <c r="N442" s="135"/>
      <c r="O442" s="135"/>
      <c r="P442" s="62"/>
      <c r="Q442" s="62"/>
      <c r="R442" s="62"/>
      <c r="S442" s="62"/>
      <c r="T442" s="62"/>
      <c r="U442" s="62"/>
    </row>
    <row r="443" spans="1:21" s="198" customFormat="1" x14ac:dyDescent="0.2">
      <c r="A443" s="75" t="str">
        <f>'Permitted Sources'!A443</f>
        <v>WYDEQ Permitted Sources</v>
      </c>
      <c r="B443" s="75">
        <f>'Permitted Sources'!C443</f>
        <v>56037</v>
      </c>
      <c r="C443" s="75">
        <f>'Permitted Sources'!C443</f>
        <v>56037</v>
      </c>
      <c r="D443" s="75">
        <f>'Permitted Sources'!F443</f>
        <v>20200202</v>
      </c>
      <c r="E443" s="75" t="str">
        <f>'Permitted Sources'!I443</f>
        <v>Compressor Engines</v>
      </c>
      <c r="F443" s="386">
        <f>'Permitted Sources'!O443</f>
        <v>0</v>
      </c>
      <c r="G443" s="386">
        <f>'Permitted Sources'!P443</f>
        <v>0</v>
      </c>
      <c r="H443" s="386">
        <f>'Permitted Sources'!Q443</f>
        <v>0</v>
      </c>
      <c r="I443" s="386">
        <f>'Permitted Sources'!R443</f>
        <v>0</v>
      </c>
      <c r="J443" s="386">
        <f>'Permitted Sources'!S443</f>
        <v>0</v>
      </c>
      <c r="K443" s="63" t="str">
        <f t="shared" si="6"/>
        <v>Compressor Engines</v>
      </c>
      <c r="L443" s="135"/>
      <c r="M443" s="135"/>
      <c r="N443" s="135"/>
      <c r="O443" s="135"/>
      <c r="P443" s="62"/>
      <c r="Q443" s="62"/>
      <c r="R443" s="62"/>
      <c r="S443" s="62"/>
      <c r="T443" s="62"/>
      <c r="U443" s="62"/>
    </row>
    <row r="444" spans="1:21" s="198" customFormat="1" x14ac:dyDescent="0.2">
      <c r="A444" s="75" t="str">
        <f>'Permitted Sources'!A444</f>
        <v>WYDEQ Permitted Sources</v>
      </c>
      <c r="B444" s="75">
        <f>'Permitted Sources'!C444</f>
        <v>56037</v>
      </c>
      <c r="C444" s="75">
        <f>'Permitted Sources'!C444</f>
        <v>56037</v>
      </c>
      <c r="D444" s="75">
        <f>'Permitted Sources'!F444</f>
        <v>20200202</v>
      </c>
      <c r="E444" s="75" t="str">
        <f>'Permitted Sources'!I444</f>
        <v>Compressor Engines</v>
      </c>
      <c r="F444" s="386">
        <f>'Permitted Sources'!O444</f>
        <v>0</v>
      </c>
      <c r="G444" s="386">
        <f>'Permitted Sources'!P444</f>
        <v>0</v>
      </c>
      <c r="H444" s="386">
        <f>'Permitted Sources'!Q444</f>
        <v>0</v>
      </c>
      <c r="I444" s="386">
        <f>'Permitted Sources'!R444</f>
        <v>0</v>
      </c>
      <c r="J444" s="386">
        <f>'Permitted Sources'!S444</f>
        <v>0</v>
      </c>
      <c r="K444" s="63" t="str">
        <f t="shared" si="6"/>
        <v>Compressor Engines</v>
      </c>
      <c r="L444" s="135"/>
      <c r="M444" s="135"/>
      <c r="N444" s="135"/>
      <c r="O444" s="135"/>
      <c r="P444" s="62"/>
      <c r="Q444" s="62"/>
      <c r="R444" s="62"/>
      <c r="S444" s="62"/>
      <c r="T444" s="62"/>
      <c r="U444" s="62"/>
    </row>
    <row r="445" spans="1:21" s="198" customFormat="1" x14ac:dyDescent="0.2">
      <c r="A445" s="75" t="str">
        <f>'Permitted Sources'!A445</f>
        <v>WYDEQ Permitted Sources</v>
      </c>
      <c r="B445" s="75">
        <f>'Permitted Sources'!C445</f>
        <v>56037</v>
      </c>
      <c r="C445" s="75">
        <f>'Permitted Sources'!C445</f>
        <v>56037</v>
      </c>
      <c r="D445" s="75">
        <f>'Permitted Sources'!F445</f>
        <v>20200202</v>
      </c>
      <c r="E445" s="75" t="str">
        <f>'Permitted Sources'!I445</f>
        <v>Compressor Engines</v>
      </c>
      <c r="F445" s="386">
        <f>'Permitted Sources'!O445</f>
        <v>0</v>
      </c>
      <c r="G445" s="386">
        <f>'Permitted Sources'!P445</f>
        <v>1.2409335414194085</v>
      </c>
      <c r="H445" s="386">
        <f>'Permitted Sources'!Q445</f>
        <v>0</v>
      </c>
      <c r="I445" s="386">
        <f>'Permitted Sources'!R445</f>
        <v>0</v>
      </c>
      <c r="J445" s="386">
        <f>'Permitted Sources'!S445</f>
        <v>0</v>
      </c>
      <c r="K445" s="63" t="str">
        <f t="shared" si="6"/>
        <v>Compressor Engines</v>
      </c>
      <c r="L445" s="135"/>
      <c r="M445" s="135"/>
      <c r="N445" s="135"/>
      <c r="O445" s="135"/>
      <c r="P445" s="62"/>
      <c r="Q445" s="62"/>
      <c r="R445" s="62"/>
      <c r="S445" s="62"/>
      <c r="T445" s="62"/>
      <c r="U445" s="62"/>
    </row>
    <row r="446" spans="1:21" s="198" customFormat="1" x14ac:dyDescent="0.2">
      <c r="A446" s="75" t="str">
        <f>'Permitted Sources'!A446</f>
        <v>WYDEQ Permitted Sources</v>
      </c>
      <c r="B446" s="75">
        <f>'Permitted Sources'!C446</f>
        <v>56037</v>
      </c>
      <c r="C446" s="75">
        <f>'Permitted Sources'!C446</f>
        <v>56037</v>
      </c>
      <c r="D446" s="75">
        <f>'Permitted Sources'!F446</f>
        <v>20200254</v>
      </c>
      <c r="E446" s="75" t="str">
        <f>'Permitted Sources'!I446</f>
        <v>Compressor Engines</v>
      </c>
      <c r="F446" s="386">
        <f>'Permitted Sources'!O446</f>
        <v>1.7813015873683915</v>
      </c>
      <c r="G446" s="386">
        <f>'Permitted Sources'!P446</f>
        <v>0.7382123223778948</v>
      </c>
      <c r="H446" s="386">
        <f>'Permitted Sources'!Q446</f>
        <v>1.9927848860060708</v>
      </c>
      <c r="I446" s="386">
        <f>'Permitted Sources'!R446</f>
        <v>0</v>
      </c>
      <c r="J446" s="386">
        <f>'Permitted Sources'!S446</f>
        <v>6.4676444565864799E-2</v>
      </c>
      <c r="K446" s="63" t="str">
        <f t="shared" si="6"/>
        <v>Compressor Engines</v>
      </c>
      <c r="L446" s="135"/>
      <c r="M446" s="135"/>
      <c r="N446" s="135"/>
      <c r="O446" s="135"/>
      <c r="P446" s="62"/>
      <c r="Q446" s="62"/>
      <c r="R446" s="62"/>
      <c r="S446" s="62"/>
      <c r="T446" s="62"/>
      <c r="U446" s="62"/>
    </row>
    <row r="447" spans="1:21" s="198" customFormat="1" x14ac:dyDescent="0.2">
      <c r="A447" s="75" t="str">
        <f>'Permitted Sources'!A447</f>
        <v>WYDEQ Permitted Sources</v>
      </c>
      <c r="B447" s="75">
        <f>'Permitted Sources'!C447</f>
        <v>56037</v>
      </c>
      <c r="C447" s="75">
        <f>'Permitted Sources'!C447</f>
        <v>56037</v>
      </c>
      <c r="D447" s="75">
        <f>'Permitted Sources'!F447</f>
        <v>20200202</v>
      </c>
      <c r="E447" s="75" t="str">
        <f>'Permitted Sources'!I447</f>
        <v>Compressor Engines</v>
      </c>
      <c r="F447" s="386">
        <f>'Permitted Sources'!O447</f>
        <v>0</v>
      </c>
      <c r="G447" s="386">
        <f>'Permitted Sources'!P447</f>
        <v>0</v>
      </c>
      <c r="H447" s="386">
        <f>'Permitted Sources'!Q447</f>
        <v>0</v>
      </c>
      <c r="I447" s="386">
        <f>'Permitted Sources'!R447</f>
        <v>0</v>
      </c>
      <c r="J447" s="386">
        <f>'Permitted Sources'!S447</f>
        <v>0</v>
      </c>
      <c r="K447" s="63" t="str">
        <f t="shared" si="6"/>
        <v>Compressor Engines</v>
      </c>
      <c r="L447" s="135"/>
      <c r="M447" s="135"/>
      <c r="N447" s="135"/>
      <c r="O447" s="135"/>
      <c r="P447" s="62"/>
      <c r="Q447" s="62"/>
      <c r="R447" s="62"/>
      <c r="S447" s="62"/>
      <c r="T447" s="62"/>
      <c r="U447" s="62"/>
    </row>
    <row r="448" spans="1:21" s="198" customFormat="1" x14ac:dyDescent="0.2">
      <c r="A448" s="75" t="str">
        <f>'Permitted Sources'!A448</f>
        <v>WYDEQ Permitted Sources</v>
      </c>
      <c r="B448" s="75">
        <f>'Permitted Sources'!C448</f>
        <v>56037</v>
      </c>
      <c r="C448" s="75">
        <f>'Permitted Sources'!C448</f>
        <v>56037</v>
      </c>
      <c r="D448" s="75">
        <f>'Permitted Sources'!F448</f>
        <v>20200254</v>
      </c>
      <c r="E448" s="75" t="str">
        <f>'Permitted Sources'!I448</f>
        <v>Compressor Engines</v>
      </c>
      <c r="F448" s="386">
        <f>'Permitted Sources'!O448</f>
        <v>0.89065079368419575</v>
      </c>
      <c r="G448" s="386">
        <f>'Permitted Sources'!P448</f>
        <v>0.2702384394419079</v>
      </c>
      <c r="H448" s="386">
        <f>'Permitted Sources'!Q448</f>
        <v>1.9927848860060708</v>
      </c>
      <c r="I448" s="386">
        <f>'Permitted Sources'!R448</f>
        <v>0</v>
      </c>
      <c r="J448" s="386">
        <f>'Permitted Sources'!S448</f>
        <v>2.3676198457146937E-2</v>
      </c>
      <c r="K448" s="63" t="str">
        <f t="shared" si="6"/>
        <v>Compressor Engines</v>
      </c>
      <c r="L448" s="135"/>
      <c r="M448" s="135"/>
      <c r="N448" s="135"/>
      <c r="O448" s="135"/>
      <c r="P448" s="62"/>
      <c r="Q448" s="62"/>
      <c r="R448" s="62"/>
      <c r="S448" s="62"/>
      <c r="T448" s="62"/>
      <c r="U448" s="62"/>
    </row>
    <row r="449" spans="1:21" s="198" customFormat="1" x14ac:dyDescent="0.2">
      <c r="A449" s="75" t="str">
        <f>'Permitted Sources'!A449</f>
        <v>WYDEQ Permitted Sources</v>
      </c>
      <c r="B449" s="75">
        <f>'Permitted Sources'!C449</f>
        <v>56037</v>
      </c>
      <c r="C449" s="75">
        <f>'Permitted Sources'!C449</f>
        <v>56037</v>
      </c>
      <c r="D449" s="75">
        <f>'Permitted Sources'!F449</f>
        <v>20200254</v>
      </c>
      <c r="E449" s="75" t="str">
        <f>'Permitted Sources'!I449</f>
        <v>Compressor Engines</v>
      </c>
      <c r="F449" s="386">
        <f>'Permitted Sources'!O449</f>
        <v>0.89065079368419575</v>
      </c>
      <c r="G449" s="386">
        <f>'Permitted Sources'!P449</f>
        <v>0.21750898784348682</v>
      </c>
      <c r="H449" s="386">
        <f>'Permitted Sources'!Q449</f>
        <v>0.99639244300303542</v>
      </c>
      <c r="I449" s="386">
        <f>'Permitted Sources'!R449</f>
        <v>0</v>
      </c>
      <c r="J449" s="386">
        <f>'Permitted Sources'!S449</f>
        <v>1.9056452416728018E-2</v>
      </c>
      <c r="K449" s="63" t="str">
        <f t="shared" si="6"/>
        <v>Compressor Engines</v>
      </c>
      <c r="L449" s="135"/>
      <c r="M449" s="135"/>
      <c r="N449" s="135"/>
      <c r="O449" s="135"/>
      <c r="P449" s="62"/>
      <c r="Q449" s="62"/>
      <c r="R449" s="62"/>
      <c r="S449" s="62"/>
      <c r="T449" s="62"/>
      <c r="U449" s="62"/>
    </row>
    <row r="450" spans="1:21" s="198" customFormat="1" x14ac:dyDescent="0.2">
      <c r="A450" s="75" t="str">
        <f>'Permitted Sources'!A450</f>
        <v>WYDEQ Permitted Sources</v>
      </c>
      <c r="B450" s="75">
        <f>'Permitted Sources'!C450</f>
        <v>56037</v>
      </c>
      <c r="C450" s="75">
        <f>'Permitted Sources'!C450</f>
        <v>56037</v>
      </c>
      <c r="D450" s="75">
        <f>'Permitted Sources'!F450</f>
        <v>20200254</v>
      </c>
      <c r="E450" s="75" t="str">
        <f>'Permitted Sources'!I450</f>
        <v>Compressor Engines</v>
      </c>
      <c r="F450" s="386">
        <f>'Permitted Sources'!O450</f>
        <v>1.3359761905262932</v>
      </c>
      <c r="G450" s="386">
        <f>'Permitted Sources'!P450</f>
        <v>0.49104301801029593</v>
      </c>
      <c r="H450" s="386">
        <f>'Permitted Sources'!Q450</f>
        <v>1.4945886645045527</v>
      </c>
      <c r="I450" s="386">
        <f>'Permitted Sources'!R450</f>
        <v>0</v>
      </c>
      <c r="J450" s="386">
        <f>'Permitted Sources'!S450</f>
        <v>4.3021385001401125E-2</v>
      </c>
      <c r="K450" s="63" t="str">
        <f t="shared" si="6"/>
        <v>Compressor Engines</v>
      </c>
      <c r="L450" s="135"/>
      <c r="M450" s="135"/>
      <c r="N450" s="135"/>
      <c r="O450" s="135"/>
      <c r="P450" s="62"/>
      <c r="Q450" s="62"/>
      <c r="R450" s="62"/>
      <c r="S450" s="62"/>
      <c r="T450" s="62"/>
      <c r="U450" s="62"/>
    </row>
    <row r="451" spans="1:21" s="198" customFormat="1" x14ac:dyDescent="0.2">
      <c r="A451" s="75" t="str">
        <f>'Permitted Sources'!A451</f>
        <v>WYDEQ Permitted Sources</v>
      </c>
      <c r="B451" s="75">
        <f>'Permitted Sources'!C451</f>
        <v>56037</v>
      </c>
      <c r="C451" s="75">
        <f>'Permitted Sources'!C451</f>
        <v>56037</v>
      </c>
      <c r="D451" s="75">
        <f>'Permitted Sources'!F451</f>
        <v>20200253</v>
      </c>
      <c r="E451" s="75" t="str">
        <f>'Permitted Sources'!I451</f>
        <v>Compressor Engines</v>
      </c>
      <c r="F451" s="386">
        <f>'Permitted Sources'!O451</f>
        <v>1.7813015873683915</v>
      </c>
      <c r="G451" s="386">
        <f>'Permitted Sources'!P451</f>
        <v>3.3067622188840323E-2</v>
      </c>
      <c r="H451" s="386">
        <f>'Permitted Sources'!Q451</f>
        <v>1.4945886645045527</v>
      </c>
      <c r="I451" s="386">
        <f>'Permitted Sources'!R451</f>
        <v>0</v>
      </c>
      <c r="J451" s="386">
        <f>'Permitted Sources'!S451</f>
        <v>2.2446273353759129E-2</v>
      </c>
      <c r="K451" s="63" t="str">
        <f t="shared" si="6"/>
        <v>Compressor Engines</v>
      </c>
      <c r="L451" s="135"/>
      <c r="M451" s="135"/>
      <c r="N451" s="135"/>
      <c r="O451" s="135"/>
      <c r="P451" s="62"/>
      <c r="Q451" s="62"/>
      <c r="R451" s="62"/>
      <c r="S451" s="62"/>
      <c r="T451" s="62"/>
      <c r="U451" s="62"/>
    </row>
    <row r="452" spans="1:21" s="198" customFormat="1" x14ac:dyDescent="0.2">
      <c r="A452" s="75" t="str">
        <f>'Permitted Sources'!A452</f>
        <v>WYDEQ Permitted Sources</v>
      </c>
      <c r="B452" s="75">
        <f>'Permitted Sources'!C452</f>
        <v>56037</v>
      </c>
      <c r="C452" s="75">
        <f>'Permitted Sources'!C452</f>
        <v>56037</v>
      </c>
      <c r="D452" s="75">
        <f>'Permitted Sources'!F452</f>
        <v>20200254</v>
      </c>
      <c r="E452" s="75" t="str">
        <f>'Permitted Sources'!I452</f>
        <v>Compressor Engines</v>
      </c>
      <c r="F452" s="386">
        <f>'Permitted Sources'!O452</f>
        <v>4.4532539684209782</v>
      </c>
      <c r="G452" s="386">
        <f>'Permitted Sources'!P452</f>
        <v>0.52729451598421051</v>
      </c>
      <c r="H452" s="386">
        <f>'Permitted Sources'!Q452</f>
        <v>4.4837659935136589</v>
      </c>
      <c r="I452" s="386">
        <f>'Permitted Sources'!R452</f>
        <v>0</v>
      </c>
      <c r="J452" s="386">
        <f>'Permitted Sources'!S452</f>
        <v>4.6197460404189143E-2</v>
      </c>
      <c r="K452" s="63" t="str">
        <f t="shared" si="6"/>
        <v>Compressor Engines</v>
      </c>
      <c r="L452" s="135"/>
      <c r="M452" s="135"/>
      <c r="N452" s="135"/>
      <c r="O452" s="135"/>
      <c r="P452" s="62"/>
      <c r="Q452" s="62"/>
      <c r="R452" s="62"/>
      <c r="S452" s="62"/>
      <c r="T452" s="62"/>
      <c r="U452" s="62"/>
    </row>
    <row r="453" spans="1:21" s="198" customFormat="1" x14ac:dyDescent="0.2">
      <c r="A453" s="75" t="str">
        <f>'Permitted Sources'!A453</f>
        <v>WYDEQ Permitted Sources</v>
      </c>
      <c r="B453" s="75">
        <f>'Permitted Sources'!C453</f>
        <v>56037</v>
      </c>
      <c r="C453" s="75">
        <f>'Permitted Sources'!C453</f>
        <v>56037</v>
      </c>
      <c r="D453" s="75">
        <f>'Permitted Sources'!F453</f>
        <v>20200254</v>
      </c>
      <c r="E453" s="75" t="str">
        <f>'Permitted Sources'!I453</f>
        <v>Compressor Engines</v>
      </c>
      <c r="F453" s="386">
        <f>'Permitted Sources'!O453</f>
        <v>5.343904762105173</v>
      </c>
      <c r="G453" s="386">
        <f>'Permitted Sources'!P453</f>
        <v>0.88651390499845384</v>
      </c>
      <c r="H453" s="386">
        <f>'Permitted Sources'!Q453</f>
        <v>3.9855697720121417</v>
      </c>
      <c r="I453" s="386">
        <f>'Permitted Sources'!R453</f>
        <v>0</v>
      </c>
      <c r="J453" s="386">
        <f>'Permitted Sources'!S453</f>
        <v>7.7669480304542973E-2</v>
      </c>
      <c r="K453" s="63" t="str">
        <f t="shared" si="6"/>
        <v>Compressor Engines</v>
      </c>
      <c r="L453" s="135"/>
      <c r="M453" s="135"/>
      <c r="N453" s="135"/>
      <c r="O453" s="135"/>
      <c r="P453" s="62"/>
      <c r="Q453" s="62"/>
      <c r="R453" s="62"/>
      <c r="S453" s="62"/>
      <c r="T453" s="62"/>
      <c r="U453" s="62"/>
    </row>
    <row r="454" spans="1:21" s="198" customFormat="1" x14ac:dyDescent="0.2">
      <c r="A454" s="75" t="str">
        <f>'Permitted Sources'!A454</f>
        <v>WYDEQ Permitted Sources</v>
      </c>
      <c r="B454" s="75">
        <f>'Permitted Sources'!C454</f>
        <v>56037</v>
      </c>
      <c r="C454" s="75">
        <f>'Permitted Sources'!C454</f>
        <v>56037</v>
      </c>
      <c r="D454" s="75">
        <f>'Permitted Sources'!F454</f>
        <v>20200254</v>
      </c>
      <c r="E454" s="75" t="str">
        <f>'Permitted Sources'!I454</f>
        <v>Compressor Engines</v>
      </c>
      <c r="F454" s="386">
        <f>'Permitted Sources'!O454</f>
        <v>6.6798809526314677</v>
      </c>
      <c r="G454" s="386">
        <f>'Permitted Sources'!P454</f>
        <v>1.1402743908158555</v>
      </c>
      <c r="H454" s="386">
        <f>'Permitted Sources'!Q454</f>
        <v>3.9855697720121417</v>
      </c>
      <c r="I454" s="386">
        <f>'Permitted Sources'!R454</f>
        <v>0</v>
      </c>
      <c r="J454" s="386">
        <f>'Permitted Sources'!S454</f>
        <v>9.9902008124059027E-2</v>
      </c>
      <c r="K454" s="63" t="str">
        <f t="shared" si="6"/>
        <v>Compressor Engines</v>
      </c>
      <c r="L454" s="135"/>
      <c r="M454" s="135"/>
      <c r="N454" s="135"/>
      <c r="O454" s="135"/>
      <c r="P454" s="62"/>
      <c r="Q454" s="62"/>
      <c r="R454" s="62"/>
      <c r="S454" s="62"/>
      <c r="T454" s="62"/>
      <c r="U454" s="62"/>
    </row>
    <row r="455" spans="1:21" s="198" customFormat="1" x14ac:dyDescent="0.2">
      <c r="A455" s="75" t="str">
        <f>'Permitted Sources'!A455</f>
        <v>WYDEQ Permitted Sources</v>
      </c>
      <c r="B455" s="75">
        <f>'Permitted Sources'!C455</f>
        <v>56037</v>
      </c>
      <c r="C455" s="75">
        <f>'Permitted Sources'!C455</f>
        <v>56037</v>
      </c>
      <c r="D455" s="75">
        <f>'Permitted Sources'!F455</f>
        <v>20200254</v>
      </c>
      <c r="E455" s="75" t="str">
        <f>'Permitted Sources'!I455</f>
        <v>Compressor Engines</v>
      </c>
      <c r="F455" s="386">
        <f>'Permitted Sources'!O455</f>
        <v>0.89065079368419575</v>
      </c>
      <c r="G455" s="386">
        <f>'Permitted Sources'!P455</f>
        <v>0.31308111886562501</v>
      </c>
      <c r="H455" s="386">
        <f>'Permitted Sources'!Q455</f>
        <v>0.99639244300303542</v>
      </c>
      <c r="I455" s="386">
        <f>'Permitted Sources'!R455</f>
        <v>0</v>
      </c>
      <c r="J455" s="386">
        <f>'Permitted Sources'!S455</f>
        <v>2.7429742114987301E-2</v>
      </c>
      <c r="K455" s="63" t="str">
        <f t="shared" ref="K455:K518" si="7">IF(E455="Unpermitted Fugitives","Fugitives",IF(E455="Natural Gas Processing Facilities, Pump Seals","Fugitives",IF(E455="Natural Gas Production, All Equipt Leak Fugitives","Fugitives",IF(E455="External Combustion Boilers","Heaters",IF(E455="Permitted Tank Losses","Condensate tank ",IF(E455="Permitted Fugitives","Fugitives",IF(E455="Process Heaters","Heaters",E455)))))))</f>
        <v>Compressor Engines</v>
      </c>
      <c r="L455" s="135"/>
      <c r="M455" s="135"/>
      <c r="N455" s="135"/>
      <c r="O455" s="135"/>
      <c r="P455" s="62"/>
      <c r="Q455" s="62"/>
      <c r="R455" s="62"/>
      <c r="S455" s="62"/>
      <c r="T455" s="62"/>
      <c r="U455" s="62"/>
    </row>
    <row r="456" spans="1:21" s="198" customFormat="1" x14ac:dyDescent="0.2">
      <c r="A456" s="75" t="str">
        <f>'Permitted Sources'!A456</f>
        <v>WYDEQ Permitted Sources</v>
      </c>
      <c r="B456" s="75">
        <f>'Permitted Sources'!C456</f>
        <v>56037</v>
      </c>
      <c r="C456" s="75">
        <f>'Permitted Sources'!C456</f>
        <v>56037</v>
      </c>
      <c r="D456" s="75">
        <f>'Permitted Sources'!F456</f>
        <v>20200254</v>
      </c>
      <c r="E456" s="75" t="str">
        <f>'Permitted Sources'!I456</f>
        <v>Compressor Engines</v>
      </c>
      <c r="F456" s="386">
        <f>'Permitted Sources'!O456</f>
        <v>3.1172777778946843</v>
      </c>
      <c r="G456" s="386">
        <f>'Permitted Sources'!P456</f>
        <v>1.0710669855929269</v>
      </c>
      <c r="H456" s="386">
        <f>'Permitted Sources'!Q456</f>
        <v>5.4801584365166933</v>
      </c>
      <c r="I456" s="386">
        <f>'Permitted Sources'!R456</f>
        <v>0</v>
      </c>
      <c r="J456" s="386">
        <f>'Permitted Sources'!S456</f>
        <v>9.3838591446009145E-2</v>
      </c>
      <c r="K456" s="63" t="str">
        <f t="shared" si="7"/>
        <v>Compressor Engines</v>
      </c>
      <c r="L456" s="135"/>
      <c r="M456" s="135"/>
      <c r="N456" s="135"/>
      <c r="O456" s="135"/>
      <c r="P456" s="62"/>
      <c r="Q456" s="62"/>
      <c r="R456" s="62"/>
      <c r="S456" s="62"/>
      <c r="T456" s="62"/>
      <c r="U456" s="62"/>
    </row>
    <row r="457" spans="1:21" s="198" customFormat="1" x14ac:dyDescent="0.2">
      <c r="A457" s="75" t="str">
        <f>'Permitted Sources'!A457</f>
        <v>WYDEQ Permitted Sources</v>
      </c>
      <c r="B457" s="75">
        <f>'Permitted Sources'!C457</f>
        <v>56037</v>
      </c>
      <c r="C457" s="75">
        <f>'Permitted Sources'!C457</f>
        <v>56037</v>
      </c>
      <c r="D457" s="75">
        <f>'Permitted Sources'!F457</f>
        <v>20200254</v>
      </c>
      <c r="E457" s="75" t="str">
        <f>'Permitted Sources'!I457</f>
        <v>Compressor Engines</v>
      </c>
      <c r="F457" s="386">
        <f>'Permitted Sources'!O457</f>
        <v>0.89065079368419575</v>
      </c>
      <c r="G457" s="386">
        <f>'Permitted Sources'!P457</f>
        <v>0.2702384394419079</v>
      </c>
      <c r="H457" s="386">
        <f>'Permitted Sources'!Q457</f>
        <v>0.99639244300303542</v>
      </c>
      <c r="I457" s="386">
        <f>'Permitted Sources'!R457</f>
        <v>0</v>
      </c>
      <c r="J457" s="386">
        <f>'Permitted Sources'!S457</f>
        <v>2.3676198457146937E-2</v>
      </c>
      <c r="K457" s="63" t="str">
        <f t="shared" si="7"/>
        <v>Compressor Engines</v>
      </c>
      <c r="L457" s="135"/>
      <c r="M457" s="135"/>
      <c r="N457" s="135"/>
      <c r="O457" s="135"/>
      <c r="P457" s="62"/>
      <c r="Q457" s="62"/>
      <c r="R457" s="62"/>
      <c r="S457" s="62"/>
      <c r="T457" s="62"/>
      <c r="U457" s="62"/>
    </row>
    <row r="458" spans="1:21" s="198" customFormat="1" x14ac:dyDescent="0.2">
      <c r="A458" s="75" t="str">
        <f>'Permitted Sources'!A458</f>
        <v>WYDEQ Permitted Sources</v>
      </c>
      <c r="B458" s="75">
        <f>'Permitted Sources'!C458</f>
        <v>56037</v>
      </c>
      <c r="C458" s="75">
        <f>'Permitted Sources'!C458</f>
        <v>56037</v>
      </c>
      <c r="D458" s="75">
        <f>'Permitted Sources'!F458</f>
        <v>20200202</v>
      </c>
      <c r="E458" s="75" t="str">
        <f>'Permitted Sources'!I458</f>
        <v>Compressor Engines</v>
      </c>
      <c r="F458" s="386">
        <f>'Permitted Sources'!O458</f>
        <v>0</v>
      </c>
      <c r="G458" s="386">
        <f>'Permitted Sources'!P458</f>
        <v>0</v>
      </c>
      <c r="H458" s="386">
        <f>'Permitted Sources'!Q458</f>
        <v>0</v>
      </c>
      <c r="I458" s="386">
        <f>'Permitted Sources'!R458</f>
        <v>0</v>
      </c>
      <c r="J458" s="386">
        <f>'Permitted Sources'!S458</f>
        <v>0</v>
      </c>
      <c r="K458" s="63" t="str">
        <f t="shared" si="7"/>
        <v>Compressor Engines</v>
      </c>
      <c r="L458" s="135"/>
      <c r="M458" s="135"/>
      <c r="N458" s="135"/>
      <c r="O458" s="135"/>
      <c r="P458" s="62"/>
      <c r="Q458" s="62"/>
      <c r="R458" s="62"/>
      <c r="S458" s="62"/>
      <c r="T458" s="62"/>
      <c r="U458" s="62"/>
    </row>
    <row r="459" spans="1:21" s="198" customFormat="1" x14ac:dyDescent="0.2">
      <c r="A459" s="75" t="str">
        <f>'Permitted Sources'!A459</f>
        <v>WYDEQ Permitted Sources</v>
      </c>
      <c r="B459" s="75">
        <f>'Permitted Sources'!C459</f>
        <v>56037</v>
      </c>
      <c r="C459" s="75">
        <f>'Permitted Sources'!C459</f>
        <v>56037</v>
      </c>
      <c r="D459" s="75">
        <f>'Permitted Sources'!F459</f>
        <v>20200202</v>
      </c>
      <c r="E459" s="75" t="str">
        <f>'Permitted Sources'!I459</f>
        <v>Compressor Engines</v>
      </c>
      <c r="F459" s="386">
        <f>'Permitted Sources'!O459</f>
        <v>0</v>
      </c>
      <c r="G459" s="386">
        <f>'Permitted Sources'!P459</f>
        <v>0</v>
      </c>
      <c r="H459" s="386">
        <f>'Permitted Sources'!Q459</f>
        <v>0</v>
      </c>
      <c r="I459" s="386">
        <f>'Permitted Sources'!R459</f>
        <v>0</v>
      </c>
      <c r="J459" s="386">
        <f>'Permitted Sources'!S459</f>
        <v>0</v>
      </c>
      <c r="K459" s="63" t="str">
        <f t="shared" si="7"/>
        <v>Compressor Engines</v>
      </c>
      <c r="L459" s="135"/>
      <c r="M459" s="135"/>
      <c r="N459" s="135"/>
      <c r="O459" s="135"/>
      <c r="P459" s="62"/>
      <c r="Q459" s="62"/>
      <c r="R459" s="62"/>
      <c r="S459" s="62"/>
      <c r="T459" s="62"/>
      <c r="U459" s="62"/>
    </row>
    <row r="460" spans="1:21" s="198" customFormat="1" x14ac:dyDescent="0.2">
      <c r="A460" s="75" t="str">
        <f>'Permitted Sources'!A460</f>
        <v>WYDEQ Permitted Sources</v>
      </c>
      <c r="B460" s="75">
        <f>'Permitted Sources'!C460</f>
        <v>56037</v>
      </c>
      <c r="C460" s="75">
        <f>'Permitted Sources'!C460</f>
        <v>56037</v>
      </c>
      <c r="D460" s="75">
        <f>'Permitted Sources'!F460</f>
        <v>20200202</v>
      </c>
      <c r="E460" s="75" t="str">
        <f>'Permitted Sources'!I460</f>
        <v>Compressor Engines</v>
      </c>
      <c r="F460" s="386">
        <f>'Permitted Sources'!O460</f>
        <v>0</v>
      </c>
      <c r="G460" s="386">
        <f>'Permitted Sources'!P460</f>
        <v>0.62046677070970424</v>
      </c>
      <c r="H460" s="386">
        <f>'Permitted Sources'!Q460</f>
        <v>0</v>
      </c>
      <c r="I460" s="386">
        <f>'Permitted Sources'!R460</f>
        <v>0</v>
      </c>
      <c r="J460" s="386">
        <f>'Permitted Sources'!S460</f>
        <v>0</v>
      </c>
      <c r="K460" s="63" t="str">
        <f t="shared" si="7"/>
        <v>Compressor Engines</v>
      </c>
      <c r="L460" s="135"/>
      <c r="M460" s="135"/>
      <c r="N460" s="135"/>
      <c r="O460" s="135"/>
      <c r="P460" s="62"/>
      <c r="Q460" s="62"/>
      <c r="R460" s="62"/>
      <c r="S460" s="62"/>
      <c r="T460" s="62"/>
      <c r="U460" s="62"/>
    </row>
    <row r="461" spans="1:21" s="198" customFormat="1" x14ac:dyDescent="0.2">
      <c r="A461" s="75" t="str">
        <f>'Permitted Sources'!A461</f>
        <v>WYDEQ Permitted Sources</v>
      </c>
      <c r="B461" s="75">
        <f>'Permitted Sources'!C461</f>
        <v>56037</v>
      </c>
      <c r="C461" s="75">
        <f>'Permitted Sources'!C461</f>
        <v>56037</v>
      </c>
      <c r="D461" s="75">
        <f>'Permitted Sources'!F461</f>
        <v>20200254</v>
      </c>
      <c r="E461" s="75" t="str">
        <f>'Permitted Sources'!I461</f>
        <v>Compressor Engines</v>
      </c>
      <c r="F461" s="386">
        <f>'Permitted Sources'!O461</f>
        <v>2.6719523810525865</v>
      </c>
      <c r="G461" s="386">
        <f>'Permitted Sources'!P461</f>
        <v>0.96560808239608542</v>
      </c>
      <c r="H461" s="386">
        <f>'Permitted Sources'!Q461</f>
        <v>2.9891773290091055</v>
      </c>
      <c r="I461" s="386">
        <f>'Permitted Sources'!R461</f>
        <v>0</v>
      </c>
      <c r="J461" s="386">
        <f>'Permitted Sources'!S461</f>
        <v>8.4599099365171349E-2</v>
      </c>
      <c r="K461" s="63" t="str">
        <f t="shared" si="7"/>
        <v>Compressor Engines</v>
      </c>
      <c r="L461" s="135"/>
      <c r="M461" s="135"/>
      <c r="N461" s="135"/>
      <c r="O461" s="135"/>
      <c r="P461" s="62"/>
      <c r="Q461" s="62"/>
      <c r="R461" s="62"/>
      <c r="S461" s="62"/>
      <c r="T461" s="62"/>
      <c r="U461" s="62"/>
    </row>
    <row r="462" spans="1:21" s="198" customFormat="1" x14ac:dyDescent="0.2">
      <c r="A462" s="75" t="str">
        <f>'Permitted Sources'!A462</f>
        <v>WYDEQ Permitted Sources</v>
      </c>
      <c r="B462" s="75">
        <f>'Permitted Sources'!C462</f>
        <v>56037</v>
      </c>
      <c r="C462" s="75">
        <f>'Permitted Sources'!C462</f>
        <v>56037</v>
      </c>
      <c r="D462" s="75">
        <f>'Permitted Sources'!F462</f>
        <v>20200202</v>
      </c>
      <c r="E462" s="75" t="str">
        <f>'Permitted Sources'!I462</f>
        <v>Compressor Engines</v>
      </c>
      <c r="F462" s="386">
        <f>'Permitted Sources'!O462</f>
        <v>0</v>
      </c>
      <c r="G462" s="386">
        <f>'Permitted Sources'!P462</f>
        <v>0</v>
      </c>
      <c r="H462" s="386">
        <f>'Permitted Sources'!Q462</f>
        <v>0</v>
      </c>
      <c r="I462" s="386">
        <f>'Permitted Sources'!R462</f>
        <v>0</v>
      </c>
      <c r="J462" s="386">
        <f>'Permitted Sources'!S462</f>
        <v>0</v>
      </c>
      <c r="K462" s="63" t="str">
        <f t="shared" si="7"/>
        <v>Compressor Engines</v>
      </c>
      <c r="L462" s="135"/>
      <c r="M462" s="135"/>
      <c r="N462" s="135"/>
      <c r="O462" s="135"/>
      <c r="P462" s="62"/>
      <c r="Q462" s="62"/>
      <c r="R462" s="62"/>
      <c r="S462" s="62"/>
      <c r="T462" s="62"/>
      <c r="U462" s="62"/>
    </row>
    <row r="463" spans="1:21" s="198" customFormat="1" x14ac:dyDescent="0.2">
      <c r="A463" s="75" t="str">
        <f>'Permitted Sources'!A463</f>
        <v>WYDEQ Permitted Sources</v>
      </c>
      <c r="B463" s="75">
        <f>'Permitted Sources'!C463</f>
        <v>56037</v>
      </c>
      <c r="C463" s="75">
        <f>'Permitted Sources'!C463</f>
        <v>56037</v>
      </c>
      <c r="D463" s="75">
        <f>'Permitted Sources'!F463</f>
        <v>20200254</v>
      </c>
      <c r="E463" s="75" t="str">
        <f>'Permitted Sources'!I463</f>
        <v>Compressor Engines</v>
      </c>
      <c r="F463" s="386">
        <f>'Permitted Sources'!O463</f>
        <v>4.0079285715788808</v>
      </c>
      <c r="G463" s="386">
        <f>'Permitted Sources'!P463</f>
        <v>1.3841481044585526</v>
      </c>
      <c r="H463" s="386">
        <f>'Permitted Sources'!Q463</f>
        <v>2.4909811075075883</v>
      </c>
      <c r="I463" s="386">
        <f>'Permitted Sources'!R463</f>
        <v>0</v>
      </c>
      <c r="J463" s="386">
        <f>'Permitted Sources'!S463</f>
        <v>0.12126833356099649</v>
      </c>
      <c r="K463" s="63" t="str">
        <f t="shared" si="7"/>
        <v>Compressor Engines</v>
      </c>
      <c r="L463" s="135"/>
      <c r="M463" s="135"/>
      <c r="N463" s="135"/>
      <c r="O463" s="135"/>
      <c r="P463" s="62"/>
      <c r="Q463" s="62"/>
      <c r="R463" s="62"/>
      <c r="S463" s="62"/>
      <c r="T463" s="62"/>
      <c r="U463" s="62"/>
    </row>
    <row r="464" spans="1:21" s="198" customFormat="1" x14ac:dyDescent="0.2">
      <c r="A464" s="75" t="str">
        <f>'Permitted Sources'!A464</f>
        <v>WYDEQ Permitted Sources</v>
      </c>
      <c r="B464" s="75">
        <f>'Permitted Sources'!C464</f>
        <v>56037</v>
      </c>
      <c r="C464" s="75">
        <f>'Permitted Sources'!C464</f>
        <v>56037</v>
      </c>
      <c r="D464" s="75">
        <f>'Permitted Sources'!F464</f>
        <v>20200254</v>
      </c>
      <c r="E464" s="75" t="str">
        <f>'Permitted Sources'!I464</f>
        <v>Compressor Engines</v>
      </c>
      <c r="F464" s="386">
        <f>'Permitted Sources'!O464</f>
        <v>0.44532539684209788</v>
      </c>
      <c r="G464" s="386">
        <f>'Permitted Sources'!P464</f>
        <v>0.15818835479526314</v>
      </c>
      <c r="H464" s="386">
        <f>'Permitted Sources'!Q464</f>
        <v>0.49819622150151771</v>
      </c>
      <c r="I464" s="386">
        <f>'Permitted Sources'!R464</f>
        <v>0</v>
      </c>
      <c r="J464" s="386">
        <f>'Permitted Sources'!S464</f>
        <v>1.385923812125674E-2</v>
      </c>
      <c r="K464" s="63" t="str">
        <f t="shared" si="7"/>
        <v>Compressor Engines</v>
      </c>
      <c r="L464" s="135"/>
      <c r="M464" s="135"/>
      <c r="N464" s="135"/>
      <c r="O464" s="135"/>
      <c r="P464" s="62"/>
      <c r="Q464" s="62"/>
      <c r="R464" s="62"/>
      <c r="S464" s="62"/>
      <c r="T464" s="62"/>
      <c r="U464" s="62"/>
    </row>
    <row r="465" spans="1:21" s="198" customFormat="1" x14ac:dyDescent="0.2">
      <c r="A465" s="75" t="str">
        <f>'Permitted Sources'!A465</f>
        <v>WYDEQ Permitted Sources</v>
      </c>
      <c r="B465" s="75">
        <f>'Permitted Sources'!C465</f>
        <v>56037</v>
      </c>
      <c r="C465" s="75">
        <f>'Permitted Sources'!C465</f>
        <v>56037</v>
      </c>
      <c r="D465" s="75">
        <f>'Permitted Sources'!F465</f>
        <v>20200202</v>
      </c>
      <c r="E465" s="75" t="str">
        <f>'Permitted Sources'!I465</f>
        <v>Compressor Engines</v>
      </c>
      <c r="F465" s="386">
        <f>'Permitted Sources'!O465</f>
        <v>0</v>
      </c>
      <c r="G465" s="386">
        <f>'Permitted Sources'!P465</f>
        <v>0</v>
      </c>
      <c r="H465" s="386">
        <f>'Permitted Sources'!Q465</f>
        <v>0</v>
      </c>
      <c r="I465" s="386">
        <f>'Permitted Sources'!R465</f>
        <v>0</v>
      </c>
      <c r="J465" s="386">
        <f>'Permitted Sources'!S465</f>
        <v>0</v>
      </c>
      <c r="K465" s="63" t="str">
        <f t="shared" si="7"/>
        <v>Compressor Engines</v>
      </c>
      <c r="L465" s="135"/>
      <c r="M465" s="135"/>
      <c r="N465" s="135"/>
      <c r="O465" s="135"/>
      <c r="P465" s="62"/>
      <c r="Q465" s="62"/>
      <c r="R465" s="62"/>
      <c r="S465" s="62"/>
      <c r="T465" s="62"/>
      <c r="U465" s="62"/>
    </row>
    <row r="466" spans="1:21" s="198" customFormat="1" x14ac:dyDescent="0.2">
      <c r="A466" s="75" t="str">
        <f>'Permitted Sources'!A466</f>
        <v>WYDEQ Permitted Sources</v>
      </c>
      <c r="B466" s="75">
        <f>'Permitted Sources'!C466</f>
        <v>56037</v>
      </c>
      <c r="C466" s="75">
        <f>'Permitted Sources'!C466</f>
        <v>56037</v>
      </c>
      <c r="D466" s="75">
        <f>'Permitted Sources'!F466</f>
        <v>20200202</v>
      </c>
      <c r="E466" s="75" t="str">
        <f>'Permitted Sources'!I466</f>
        <v>Compressor Engines</v>
      </c>
      <c r="F466" s="386">
        <f>'Permitted Sources'!O466</f>
        <v>0</v>
      </c>
      <c r="G466" s="386">
        <f>'Permitted Sources'!P466</f>
        <v>0.41364451380646966</v>
      </c>
      <c r="H466" s="386">
        <f>'Permitted Sources'!Q466</f>
        <v>0</v>
      </c>
      <c r="I466" s="386">
        <f>'Permitted Sources'!R466</f>
        <v>0</v>
      </c>
      <c r="J466" s="386">
        <f>'Permitted Sources'!S466</f>
        <v>0</v>
      </c>
      <c r="K466" s="63" t="str">
        <f t="shared" si="7"/>
        <v>Compressor Engines</v>
      </c>
      <c r="L466" s="135"/>
      <c r="M466" s="135"/>
      <c r="N466" s="135"/>
      <c r="O466" s="135"/>
      <c r="P466" s="62"/>
      <c r="Q466" s="62"/>
      <c r="R466" s="62"/>
      <c r="S466" s="62"/>
      <c r="T466" s="62"/>
      <c r="U466" s="62"/>
    </row>
    <row r="467" spans="1:21" s="198" customFormat="1" x14ac:dyDescent="0.2">
      <c r="A467" s="75" t="str">
        <f>'Permitted Sources'!A467</f>
        <v>WYDEQ Permitted Sources</v>
      </c>
      <c r="B467" s="75">
        <f>'Permitted Sources'!C467</f>
        <v>56037</v>
      </c>
      <c r="C467" s="75">
        <f>'Permitted Sources'!C467</f>
        <v>56037</v>
      </c>
      <c r="D467" s="75">
        <f>'Permitted Sources'!F467</f>
        <v>20200202</v>
      </c>
      <c r="E467" s="75" t="str">
        <f>'Permitted Sources'!I467</f>
        <v>Compressor Engines</v>
      </c>
      <c r="F467" s="386">
        <f>'Permitted Sources'!O467</f>
        <v>0</v>
      </c>
      <c r="G467" s="386">
        <f>'Permitted Sources'!P467</f>
        <v>0</v>
      </c>
      <c r="H467" s="386">
        <f>'Permitted Sources'!Q467</f>
        <v>0</v>
      </c>
      <c r="I467" s="386">
        <f>'Permitted Sources'!R467</f>
        <v>0</v>
      </c>
      <c r="J467" s="386">
        <f>'Permitted Sources'!S467</f>
        <v>0</v>
      </c>
      <c r="K467" s="63" t="str">
        <f t="shared" si="7"/>
        <v>Compressor Engines</v>
      </c>
      <c r="L467" s="135"/>
      <c r="M467" s="135"/>
      <c r="N467" s="135"/>
      <c r="O467" s="135"/>
      <c r="P467" s="62"/>
      <c r="Q467" s="62"/>
      <c r="R467" s="62"/>
      <c r="S467" s="62"/>
      <c r="T467" s="62"/>
      <c r="U467" s="62"/>
    </row>
    <row r="468" spans="1:21" s="198" customFormat="1" x14ac:dyDescent="0.2">
      <c r="A468" s="75" t="str">
        <f>'Permitted Sources'!A468</f>
        <v>WYDEQ Permitted Sources</v>
      </c>
      <c r="B468" s="75">
        <f>'Permitted Sources'!C468</f>
        <v>56037</v>
      </c>
      <c r="C468" s="75">
        <f>'Permitted Sources'!C468</f>
        <v>56037</v>
      </c>
      <c r="D468" s="75">
        <f>'Permitted Sources'!F468</f>
        <v>20200202</v>
      </c>
      <c r="E468" s="75" t="str">
        <f>'Permitted Sources'!I468</f>
        <v>Compressor Engines</v>
      </c>
      <c r="F468" s="386">
        <f>'Permitted Sources'!O468</f>
        <v>0</v>
      </c>
      <c r="G468" s="386">
        <f>'Permitted Sources'!P468</f>
        <v>0</v>
      </c>
      <c r="H468" s="386">
        <f>'Permitted Sources'!Q468</f>
        <v>0</v>
      </c>
      <c r="I468" s="386">
        <f>'Permitted Sources'!R468</f>
        <v>0</v>
      </c>
      <c r="J468" s="386">
        <f>'Permitted Sources'!S468</f>
        <v>0</v>
      </c>
      <c r="K468" s="63" t="str">
        <f t="shared" si="7"/>
        <v>Compressor Engines</v>
      </c>
      <c r="L468" s="135"/>
      <c r="M468" s="135"/>
      <c r="N468" s="135"/>
      <c r="O468" s="135"/>
      <c r="P468" s="62"/>
      <c r="Q468" s="62"/>
      <c r="R468" s="62"/>
      <c r="S468" s="62"/>
      <c r="T468" s="62"/>
      <c r="U468" s="62"/>
    </row>
    <row r="469" spans="1:21" s="198" customFormat="1" x14ac:dyDescent="0.2">
      <c r="A469" s="75" t="str">
        <f>'Permitted Sources'!A469</f>
        <v>WYDEQ Permitted Sources</v>
      </c>
      <c r="B469" s="75">
        <f>'Permitted Sources'!C469</f>
        <v>56037</v>
      </c>
      <c r="C469" s="75">
        <f>'Permitted Sources'!C469</f>
        <v>56037</v>
      </c>
      <c r="D469" s="75">
        <f>'Permitted Sources'!F469</f>
        <v>20200202</v>
      </c>
      <c r="E469" s="75" t="str">
        <f>'Permitted Sources'!I469</f>
        <v>Compressor Engines</v>
      </c>
      <c r="F469" s="386">
        <f>'Permitted Sources'!O469</f>
        <v>0</v>
      </c>
      <c r="G469" s="386">
        <f>'Permitted Sources'!P469</f>
        <v>0</v>
      </c>
      <c r="H469" s="386">
        <f>'Permitted Sources'!Q469</f>
        <v>0</v>
      </c>
      <c r="I469" s="386">
        <f>'Permitted Sources'!R469</f>
        <v>0</v>
      </c>
      <c r="J469" s="386">
        <f>'Permitted Sources'!S469</f>
        <v>0</v>
      </c>
      <c r="K469" s="63" t="str">
        <f t="shared" si="7"/>
        <v>Compressor Engines</v>
      </c>
      <c r="L469" s="135"/>
      <c r="M469" s="135"/>
      <c r="N469" s="135"/>
      <c r="O469" s="135"/>
      <c r="P469" s="62"/>
      <c r="Q469" s="62"/>
      <c r="R469" s="62"/>
      <c r="S469" s="62"/>
      <c r="T469" s="62"/>
      <c r="U469" s="62"/>
    </row>
    <row r="470" spans="1:21" s="198" customFormat="1" x14ac:dyDescent="0.2">
      <c r="A470" s="75" t="str">
        <f>'Permitted Sources'!A470</f>
        <v>WYDEQ Permitted Sources</v>
      </c>
      <c r="B470" s="75">
        <f>'Permitted Sources'!C470</f>
        <v>56037</v>
      </c>
      <c r="C470" s="75">
        <f>'Permitted Sources'!C470</f>
        <v>56037</v>
      </c>
      <c r="D470" s="75">
        <f>'Permitted Sources'!F470</f>
        <v>20200202</v>
      </c>
      <c r="E470" s="75" t="str">
        <f>'Permitted Sources'!I470</f>
        <v>Compressor Engines</v>
      </c>
      <c r="F470" s="386">
        <f>'Permitted Sources'!O470</f>
        <v>0</v>
      </c>
      <c r="G470" s="386">
        <f>'Permitted Sources'!P470</f>
        <v>0</v>
      </c>
      <c r="H470" s="386">
        <f>'Permitted Sources'!Q470</f>
        <v>0</v>
      </c>
      <c r="I470" s="386">
        <f>'Permitted Sources'!R470</f>
        <v>0</v>
      </c>
      <c r="J470" s="386">
        <f>'Permitted Sources'!S470</f>
        <v>0</v>
      </c>
      <c r="K470" s="63" t="str">
        <f t="shared" si="7"/>
        <v>Compressor Engines</v>
      </c>
      <c r="L470" s="135"/>
      <c r="M470" s="135"/>
      <c r="N470" s="135"/>
      <c r="O470" s="135"/>
      <c r="P470" s="62"/>
      <c r="Q470" s="62"/>
      <c r="R470" s="62"/>
      <c r="S470" s="62"/>
      <c r="T470" s="62"/>
      <c r="U470" s="62"/>
    </row>
    <row r="471" spans="1:21" s="198" customFormat="1" x14ac:dyDescent="0.2">
      <c r="A471" s="75" t="str">
        <f>'Permitted Sources'!A471</f>
        <v>WYDEQ Permitted Sources</v>
      </c>
      <c r="B471" s="75">
        <f>'Permitted Sources'!C471</f>
        <v>56037</v>
      </c>
      <c r="C471" s="75">
        <f>'Permitted Sources'!C471</f>
        <v>56037</v>
      </c>
      <c r="D471" s="75">
        <f>'Permitted Sources'!F471</f>
        <v>20200202</v>
      </c>
      <c r="E471" s="75" t="str">
        <f>'Permitted Sources'!I471</f>
        <v>Compressor Engines</v>
      </c>
      <c r="F471" s="386">
        <f>'Permitted Sources'!O471</f>
        <v>0</v>
      </c>
      <c r="G471" s="386">
        <f>'Permitted Sources'!P471</f>
        <v>0</v>
      </c>
      <c r="H471" s="386">
        <f>'Permitted Sources'!Q471</f>
        <v>0</v>
      </c>
      <c r="I471" s="386">
        <f>'Permitted Sources'!R471</f>
        <v>0</v>
      </c>
      <c r="J471" s="386">
        <f>'Permitted Sources'!S471</f>
        <v>0</v>
      </c>
      <c r="K471" s="63" t="str">
        <f t="shared" si="7"/>
        <v>Compressor Engines</v>
      </c>
      <c r="L471" s="135"/>
      <c r="M471" s="135"/>
      <c r="N471" s="135"/>
      <c r="O471" s="135"/>
      <c r="P471" s="62"/>
      <c r="Q471" s="62"/>
      <c r="R471" s="62"/>
      <c r="S471" s="62"/>
      <c r="T471" s="62"/>
      <c r="U471" s="62"/>
    </row>
    <row r="472" spans="1:21" s="198" customFormat="1" x14ac:dyDescent="0.2">
      <c r="A472" s="75" t="str">
        <f>'Permitted Sources'!A472</f>
        <v>WYDEQ Permitted Sources</v>
      </c>
      <c r="B472" s="75">
        <f>'Permitted Sources'!C472</f>
        <v>56037</v>
      </c>
      <c r="C472" s="75">
        <f>'Permitted Sources'!C472</f>
        <v>56037</v>
      </c>
      <c r="D472" s="75">
        <f>'Permitted Sources'!F472</f>
        <v>20200202</v>
      </c>
      <c r="E472" s="75" t="str">
        <f>'Permitted Sources'!I472</f>
        <v>Compressor Engines</v>
      </c>
      <c r="F472" s="386">
        <f>'Permitted Sources'!O472</f>
        <v>0</v>
      </c>
      <c r="G472" s="386">
        <f>'Permitted Sources'!P472</f>
        <v>0</v>
      </c>
      <c r="H472" s="386">
        <f>'Permitted Sources'!Q472</f>
        <v>0</v>
      </c>
      <c r="I472" s="386">
        <f>'Permitted Sources'!R472</f>
        <v>0</v>
      </c>
      <c r="J472" s="386">
        <f>'Permitted Sources'!S472</f>
        <v>0</v>
      </c>
      <c r="K472" s="63" t="str">
        <f t="shared" si="7"/>
        <v>Compressor Engines</v>
      </c>
      <c r="L472" s="135"/>
      <c r="M472" s="135"/>
      <c r="N472" s="135"/>
      <c r="O472" s="135"/>
      <c r="P472" s="62"/>
      <c r="Q472" s="62"/>
      <c r="R472" s="62"/>
      <c r="S472" s="62"/>
      <c r="T472" s="62"/>
      <c r="U472" s="62"/>
    </row>
    <row r="473" spans="1:21" s="198" customFormat="1" x14ac:dyDescent="0.2">
      <c r="A473" s="75" t="str">
        <f>'Permitted Sources'!A473</f>
        <v>WYDEQ Permitted Sources</v>
      </c>
      <c r="B473" s="75">
        <f>'Permitted Sources'!C473</f>
        <v>56037</v>
      </c>
      <c r="C473" s="75">
        <f>'Permitted Sources'!C473</f>
        <v>56037</v>
      </c>
      <c r="D473" s="75">
        <f>'Permitted Sources'!F473</f>
        <v>20200202</v>
      </c>
      <c r="E473" s="75" t="str">
        <f>'Permitted Sources'!I473</f>
        <v>Compressor Engines</v>
      </c>
      <c r="F473" s="386">
        <f>'Permitted Sources'!O473</f>
        <v>0</v>
      </c>
      <c r="G473" s="386">
        <f>'Permitted Sources'!P473</f>
        <v>0</v>
      </c>
      <c r="H473" s="386">
        <f>'Permitted Sources'!Q473</f>
        <v>0</v>
      </c>
      <c r="I473" s="386">
        <f>'Permitted Sources'!R473</f>
        <v>0</v>
      </c>
      <c r="J473" s="386">
        <f>'Permitted Sources'!S473</f>
        <v>0</v>
      </c>
      <c r="K473" s="63" t="str">
        <f t="shared" si="7"/>
        <v>Compressor Engines</v>
      </c>
      <c r="L473" s="135"/>
      <c r="M473" s="135"/>
      <c r="N473" s="135"/>
      <c r="O473" s="135"/>
      <c r="P473" s="62"/>
      <c r="Q473" s="62"/>
      <c r="R473" s="62"/>
      <c r="S473" s="62"/>
      <c r="T473" s="62"/>
      <c r="U473" s="62"/>
    </row>
    <row r="474" spans="1:21" s="198" customFormat="1" x14ac:dyDescent="0.2">
      <c r="A474" s="75" t="str">
        <f>'Permitted Sources'!A474</f>
        <v>WYDEQ Permitted Sources</v>
      </c>
      <c r="B474" s="75">
        <f>'Permitted Sources'!C474</f>
        <v>56037</v>
      </c>
      <c r="C474" s="75">
        <f>'Permitted Sources'!C474</f>
        <v>56037</v>
      </c>
      <c r="D474" s="75">
        <f>'Permitted Sources'!F474</f>
        <v>20200202</v>
      </c>
      <c r="E474" s="75" t="str">
        <f>'Permitted Sources'!I474</f>
        <v>Compressor Engines</v>
      </c>
      <c r="F474" s="386">
        <f>'Permitted Sources'!O474</f>
        <v>0</v>
      </c>
      <c r="G474" s="386">
        <f>'Permitted Sources'!P474</f>
        <v>0</v>
      </c>
      <c r="H474" s="386">
        <f>'Permitted Sources'!Q474</f>
        <v>0</v>
      </c>
      <c r="I474" s="386">
        <f>'Permitted Sources'!R474</f>
        <v>0</v>
      </c>
      <c r="J474" s="386">
        <f>'Permitted Sources'!S474</f>
        <v>0</v>
      </c>
      <c r="K474" s="63" t="str">
        <f t="shared" si="7"/>
        <v>Compressor Engines</v>
      </c>
      <c r="L474" s="135"/>
      <c r="M474" s="135"/>
      <c r="N474" s="135"/>
      <c r="O474" s="135"/>
      <c r="P474" s="62"/>
      <c r="Q474" s="62"/>
      <c r="R474" s="62"/>
      <c r="S474" s="62"/>
      <c r="T474" s="62"/>
      <c r="U474" s="62"/>
    </row>
    <row r="475" spans="1:21" s="198" customFormat="1" x14ac:dyDescent="0.2">
      <c r="A475" s="75" t="str">
        <f>'Permitted Sources'!A475</f>
        <v>WYDEQ Permitted Sources</v>
      </c>
      <c r="B475" s="75">
        <f>'Permitted Sources'!C475</f>
        <v>56037</v>
      </c>
      <c r="C475" s="75">
        <f>'Permitted Sources'!C475</f>
        <v>56037</v>
      </c>
      <c r="D475" s="75">
        <f>'Permitted Sources'!F475</f>
        <v>20200202</v>
      </c>
      <c r="E475" s="75" t="str">
        <f>'Permitted Sources'!I475</f>
        <v>Compressor Engines</v>
      </c>
      <c r="F475" s="386">
        <f>'Permitted Sources'!O475</f>
        <v>0</v>
      </c>
      <c r="G475" s="386">
        <f>'Permitted Sources'!P475</f>
        <v>0.49637341656776351</v>
      </c>
      <c r="H475" s="386">
        <f>'Permitted Sources'!Q475</f>
        <v>0</v>
      </c>
      <c r="I475" s="386">
        <f>'Permitted Sources'!R475</f>
        <v>0</v>
      </c>
      <c r="J475" s="386">
        <f>'Permitted Sources'!S475</f>
        <v>0</v>
      </c>
      <c r="K475" s="63" t="str">
        <f t="shared" si="7"/>
        <v>Compressor Engines</v>
      </c>
      <c r="L475" s="135"/>
      <c r="M475" s="135"/>
      <c r="N475" s="135"/>
      <c r="O475" s="135"/>
      <c r="P475" s="62"/>
      <c r="Q475" s="62"/>
      <c r="R475" s="62"/>
      <c r="S475" s="62"/>
      <c r="T475" s="62"/>
      <c r="U475" s="62"/>
    </row>
    <row r="476" spans="1:21" s="198" customFormat="1" x14ac:dyDescent="0.2">
      <c r="A476" s="75" t="str">
        <f>'Permitted Sources'!A476</f>
        <v>WYDEQ Permitted Sources</v>
      </c>
      <c r="B476" s="75">
        <f>'Permitted Sources'!C476</f>
        <v>56037</v>
      </c>
      <c r="C476" s="75">
        <f>'Permitted Sources'!C476</f>
        <v>56037</v>
      </c>
      <c r="D476" s="75">
        <f>'Permitted Sources'!F476</f>
        <v>20200202</v>
      </c>
      <c r="E476" s="75" t="str">
        <f>'Permitted Sources'!I476</f>
        <v>Compressor Engines</v>
      </c>
      <c r="F476" s="386">
        <f>'Permitted Sources'!O476</f>
        <v>0</v>
      </c>
      <c r="G476" s="386">
        <f>'Permitted Sources'!P476</f>
        <v>0</v>
      </c>
      <c r="H476" s="386">
        <f>'Permitted Sources'!Q476</f>
        <v>0</v>
      </c>
      <c r="I476" s="386">
        <f>'Permitted Sources'!R476</f>
        <v>0</v>
      </c>
      <c r="J476" s="386">
        <f>'Permitted Sources'!S476</f>
        <v>0</v>
      </c>
      <c r="K476" s="63" t="str">
        <f t="shared" si="7"/>
        <v>Compressor Engines</v>
      </c>
      <c r="L476" s="135"/>
      <c r="M476" s="135"/>
      <c r="N476" s="135"/>
      <c r="O476" s="135"/>
      <c r="P476" s="62"/>
      <c r="Q476" s="62"/>
      <c r="R476" s="62"/>
      <c r="S476" s="62"/>
      <c r="T476" s="62"/>
      <c r="U476" s="62"/>
    </row>
    <row r="477" spans="1:21" s="198" customFormat="1" x14ac:dyDescent="0.2">
      <c r="A477" s="75" t="str">
        <f>'Permitted Sources'!A477</f>
        <v>WYDEQ Permitted Sources</v>
      </c>
      <c r="B477" s="75">
        <f>'Permitted Sources'!C477</f>
        <v>56037</v>
      </c>
      <c r="C477" s="75">
        <f>'Permitted Sources'!C477</f>
        <v>56037</v>
      </c>
      <c r="D477" s="75">
        <f>'Permitted Sources'!F477</f>
        <v>20200202</v>
      </c>
      <c r="E477" s="75" t="str">
        <f>'Permitted Sources'!I477</f>
        <v>Compressor Engines</v>
      </c>
      <c r="F477" s="386">
        <f>'Permitted Sources'!O477</f>
        <v>0</v>
      </c>
      <c r="G477" s="386">
        <f>'Permitted Sources'!P477</f>
        <v>0</v>
      </c>
      <c r="H477" s="386">
        <f>'Permitted Sources'!Q477</f>
        <v>0</v>
      </c>
      <c r="I477" s="386">
        <f>'Permitted Sources'!R477</f>
        <v>0</v>
      </c>
      <c r="J477" s="386">
        <f>'Permitted Sources'!S477</f>
        <v>0</v>
      </c>
      <c r="K477" s="63" t="str">
        <f t="shared" si="7"/>
        <v>Compressor Engines</v>
      </c>
      <c r="L477" s="135"/>
      <c r="M477" s="135"/>
      <c r="N477" s="135"/>
      <c r="O477" s="135"/>
      <c r="P477" s="62"/>
      <c r="Q477" s="62"/>
      <c r="R477" s="62"/>
      <c r="S477" s="62"/>
      <c r="T477" s="62"/>
      <c r="U477" s="62"/>
    </row>
    <row r="478" spans="1:21" s="198" customFormat="1" x14ac:dyDescent="0.2">
      <c r="A478" s="75" t="str">
        <f>'Permitted Sources'!A478</f>
        <v>WYDEQ Permitted Sources</v>
      </c>
      <c r="B478" s="75">
        <f>'Permitted Sources'!C478</f>
        <v>56037</v>
      </c>
      <c r="C478" s="75">
        <f>'Permitted Sources'!C478</f>
        <v>56037</v>
      </c>
      <c r="D478" s="75">
        <f>'Permitted Sources'!F478</f>
        <v>20200202</v>
      </c>
      <c r="E478" s="75" t="str">
        <f>'Permitted Sources'!I478</f>
        <v>Compressor Engines</v>
      </c>
      <c r="F478" s="386">
        <f>'Permitted Sources'!O478</f>
        <v>0</v>
      </c>
      <c r="G478" s="386">
        <f>'Permitted Sources'!P478</f>
        <v>0</v>
      </c>
      <c r="H478" s="386">
        <f>'Permitted Sources'!Q478</f>
        <v>0</v>
      </c>
      <c r="I478" s="386">
        <f>'Permitted Sources'!R478</f>
        <v>0</v>
      </c>
      <c r="J478" s="386">
        <f>'Permitted Sources'!S478</f>
        <v>0</v>
      </c>
      <c r="K478" s="63" t="str">
        <f t="shared" si="7"/>
        <v>Compressor Engines</v>
      </c>
      <c r="L478" s="135"/>
      <c r="M478" s="135"/>
      <c r="N478" s="135"/>
      <c r="O478" s="135"/>
      <c r="P478" s="62"/>
      <c r="Q478" s="62"/>
      <c r="R478" s="62"/>
      <c r="S478" s="62"/>
      <c r="T478" s="62"/>
      <c r="U478" s="62"/>
    </row>
    <row r="479" spans="1:21" s="198" customFormat="1" x14ac:dyDescent="0.2">
      <c r="A479" s="75" t="str">
        <f>'Permitted Sources'!A479</f>
        <v>WYDEQ Permitted Sources</v>
      </c>
      <c r="B479" s="75">
        <f>'Permitted Sources'!C479</f>
        <v>56037</v>
      </c>
      <c r="C479" s="75">
        <f>'Permitted Sources'!C479</f>
        <v>56037</v>
      </c>
      <c r="D479" s="75">
        <f>'Permitted Sources'!F479</f>
        <v>20200202</v>
      </c>
      <c r="E479" s="75" t="str">
        <f>'Permitted Sources'!I479</f>
        <v>Compressor Engines</v>
      </c>
      <c r="F479" s="386">
        <f>'Permitted Sources'!O479</f>
        <v>0</v>
      </c>
      <c r="G479" s="386">
        <f>'Permitted Sources'!P479</f>
        <v>0</v>
      </c>
      <c r="H479" s="386">
        <f>'Permitted Sources'!Q479</f>
        <v>0</v>
      </c>
      <c r="I479" s="386">
        <f>'Permitted Sources'!R479</f>
        <v>0</v>
      </c>
      <c r="J479" s="386">
        <f>'Permitted Sources'!S479</f>
        <v>0</v>
      </c>
      <c r="K479" s="63" t="str">
        <f t="shared" si="7"/>
        <v>Compressor Engines</v>
      </c>
      <c r="L479" s="135"/>
      <c r="M479" s="135"/>
      <c r="N479" s="135"/>
      <c r="O479" s="135"/>
      <c r="P479" s="62"/>
      <c r="Q479" s="62"/>
      <c r="R479" s="62"/>
      <c r="S479" s="62"/>
      <c r="T479" s="62"/>
      <c r="U479" s="62"/>
    </row>
    <row r="480" spans="1:21" s="198" customFormat="1" x14ac:dyDescent="0.2">
      <c r="A480" s="75" t="str">
        <f>'Permitted Sources'!A480</f>
        <v>WYDEQ Permitted Sources</v>
      </c>
      <c r="B480" s="75">
        <f>'Permitted Sources'!C480</f>
        <v>56037</v>
      </c>
      <c r="C480" s="75">
        <f>'Permitted Sources'!C480</f>
        <v>56037</v>
      </c>
      <c r="D480" s="75">
        <f>'Permitted Sources'!F480</f>
        <v>20200254</v>
      </c>
      <c r="E480" s="75" t="str">
        <f>'Permitted Sources'!I480</f>
        <v>Compressor Engines</v>
      </c>
      <c r="F480" s="386">
        <f>'Permitted Sources'!O480</f>
        <v>0.89065079368419575</v>
      </c>
      <c r="G480" s="386">
        <f>'Permitted Sources'!P480</f>
        <v>0.24716930436759868</v>
      </c>
      <c r="H480" s="386">
        <f>'Permitted Sources'!Q480</f>
        <v>0.99639244300303542</v>
      </c>
      <c r="I480" s="386">
        <f>'Permitted Sources'!R480</f>
        <v>0</v>
      </c>
      <c r="J480" s="386">
        <f>'Permitted Sources'!S480</f>
        <v>2.1655059564463657E-2</v>
      </c>
      <c r="K480" s="63" t="str">
        <f t="shared" si="7"/>
        <v>Compressor Engines</v>
      </c>
      <c r="L480" s="135"/>
      <c r="M480" s="135"/>
      <c r="N480" s="135"/>
      <c r="O480" s="135"/>
      <c r="P480" s="62"/>
      <c r="Q480" s="62"/>
      <c r="R480" s="62"/>
      <c r="S480" s="62"/>
      <c r="T480" s="62"/>
      <c r="U480" s="62"/>
    </row>
    <row r="481" spans="1:21" s="198" customFormat="1" x14ac:dyDescent="0.2">
      <c r="A481" s="75" t="str">
        <f>'Permitted Sources'!A481</f>
        <v>WYDEQ Permitted Sources</v>
      </c>
      <c r="B481" s="75">
        <f>'Permitted Sources'!C481</f>
        <v>56037</v>
      </c>
      <c r="C481" s="75">
        <f>'Permitted Sources'!C481</f>
        <v>56037</v>
      </c>
      <c r="D481" s="75">
        <f>'Permitted Sources'!F481</f>
        <v>20200254</v>
      </c>
      <c r="E481" s="75" t="str">
        <f>'Permitted Sources'!I481</f>
        <v>Compressor Engines</v>
      </c>
      <c r="F481" s="386">
        <f>'Permitted Sources'!O481</f>
        <v>7.125206349473566E-2</v>
      </c>
      <c r="G481" s="386">
        <f>'Permitted Sources'!P481</f>
        <v>0.31308111886562506</v>
      </c>
      <c r="H481" s="386">
        <f>'Permitted Sources'!Q481</f>
        <v>0.79711395440242816</v>
      </c>
      <c r="I481" s="386">
        <f>'Permitted Sources'!R481</f>
        <v>0</v>
      </c>
      <c r="J481" s="386">
        <f>'Permitted Sources'!S481</f>
        <v>2.7429742114987301E-2</v>
      </c>
      <c r="K481" s="63" t="str">
        <f t="shared" si="7"/>
        <v>Compressor Engines</v>
      </c>
      <c r="L481" s="135"/>
      <c r="M481" s="135"/>
      <c r="N481" s="135"/>
      <c r="O481" s="135"/>
      <c r="P481" s="62"/>
      <c r="Q481" s="62"/>
      <c r="R481" s="62"/>
      <c r="S481" s="62"/>
      <c r="T481" s="62"/>
      <c r="U481" s="62"/>
    </row>
    <row r="482" spans="1:21" s="198" customFormat="1" x14ac:dyDescent="0.2">
      <c r="A482" s="75" t="str">
        <f>'Permitted Sources'!A482</f>
        <v>WYDEQ Permitted Sources</v>
      </c>
      <c r="B482" s="75">
        <f>'Permitted Sources'!C482</f>
        <v>56037</v>
      </c>
      <c r="C482" s="75">
        <f>'Permitted Sources'!C482</f>
        <v>56037</v>
      </c>
      <c r="D482" s="75">
        <f>'Permitted Sources'!F482</f>
        <v>20200254</v>
      </c>
      <c r="E482" s="75" t="str">
        <f>'Permitted Sources'!I482</f>
        <v>Compressor Engines</v>
      </c>
      <c r="F482" s="386">
        <f>'Permitted Sources'!O482</f>
        <v>1.7813015873683915</v>
      </c>
      <c r="G482" s="386">
        <f>'Permitted Sources'!P482</f>
        <v>0.49433860873519736</v>
      </c>
      <c r="H482" s="386">
        <f>'Permitted Sources'!Q482</f>
        <v>1.9927848860060708</v>
      </c>
      <c r="I482" s="386">
        <f>'Permitted Sources'!R482</f>
        <v>0</v>
      </c>
      <c r="J482" s="386">
        <f>'Permitted Sources'!S482</f>
        <v>4.3310119128927314E-2</v>
      </c>
      <c r="K482" s="63" t="str">
        <f t="shared" si="7"/>
        <v>Compressor Engines</v>
      </c>
      <c r="L482" s="135"/>
      <c r="M482" s="135"/>
      <c r="N482" s="135"/>
      <c r="O482" s="135"/>
      <c r="P482" s="62"/>
      <c r="Q482" s="62"/>
      <c r="R482" s="62"/>
      <c r="S482" s="62"/>
      <c r="T482" s="62"/>
      <c r="U482" s="62"/>
    </row>
    <row r="483" spans="1:21" s="198" customFormat="1" x14ac:dyDescent="0.2">
      <c r="A483" s="75" t="str">
        <f>'Permitted Sources'!A483</f>
        <v>WYDEQ Permitted Sources</v>
      </c>
      <c r="B483" s="75">
        <f>'Permitted Sources'!C483</f>
        <v>56037</v>
      </c>
      <c r="C483" s="75">
        <f>'Permitted Sources'!C483</f>
        <v>56037</v>
      </c>
      <c r="D483" s="75">
        <f>'Permitted Sources'!F483</f>
        <v>20200254</v>
      </c>
      <c r="E483" s="75" t="str">
        <f>'Permitted Sources'!I483</f>
        <v>Compressor Engines</v>
      </c>
      <c r="F483" s="386">
        <f>'Permitted Sources'!O483</f>
        <v>0.89065079368419575</v>
      </c>
      <c r="G483" s="386">
        <f>'Permitted Sources'!P483</f>
        <v>0.37569734263874999</v>
      </c>
      <c r="H483" s="386">
        <f>'Permitted Sources'!Q483</f>
        <v>0.99639244300303542</v>
      </c>
      <c r="I483" s="386">
        <f>'Permitted Sources'!R483</f>
        <v>0</v>
      </c>
      <c r="J483" s="386">
        <f>'Permitted Sources'!S483</f>
        <v>3.2915690537984758E-2</v>
      </c>
      <c r="K483" s="63" t="str">
        <f t="shared" si="7"/>
        <v>Compressor Engines</v>
      </c>
      <c r="L483" s="135"/>
      <c r="M483" s="135"/>
      <c r="N483" s="135"/>
      <c r="O483" s="135"/>
      <c r="P483" s="62"/>
      <c r="Q483" s="62"/>
      <c r="R483" s="62"/>
      <c r="S483" s="62"/>
      <c r="T483" s="62"/>
      <c r="U483" s="62"/>
    </row>
    <row r="484" spans="1:21" s="198" customFormat="1" x14ac:dyDescent="0.2">
      <c r="A484" s="75" t="str">
        <f>'Permitted Sources'!A484</f>
        <v>WYDEQ Permitted Sources</v>
      </c>
      <c r="B484" s="75">
        <f>'Permitted Sources'!C484</f>
        <v>56037</v>
      </c>
      <c r="C484" s="75">
        <f>'Permitted Sources'!C484</f>
        <v>56037</v>
      </c>
      <c r="D484" s="75">
        <f>'Permitted Sources'!F484</f>
        <v>20200254</v>
      </c>
      <c r="E484" s="75" t="str">
        <f>'Permitted Sources'!I484</f>
        <v>Compressor Engines</v>
      </c>
      <c r="F484" s="386">
        <f>'Permitted Sources'!O484</f>
        <v>2.1820944445262795</v>
      </c>
      <c r="G484" s="386">
        <f>'Permitted Sources'!P484</f>
        <v>0.72502995947828919</v>
      </c>
      <c r="H484" s="386">
        <f>'Permitted Sources'!Q484</f>
        <v>2.4411614853574366</v>
      </c>
      <c r="I484" s="386">
        <f>'Permitted Sources'!R484</f>
        <v>0</v>
      </c>
      <c r="J484" s="386">
        <f>'Permitted Sources'!S484</f>
        <v>6.3521508055760054E-2</v>
      </c>
      <c r="K484" s="63" t="str">
        <f t="shared" si="7"/>
        <v>Compressor Engines</v>
      </c>
      <c r="L484" s="135"/>
      <c r="M484" s="135"/>
      <c r="N484" s="135"/>
      <c r="O484" s="135"/>
      <c r="P484" s="62"/>
      <c r="Q484" s="62"/>
      <c r="R484" s="62"/>
      <c r="S484" s="62"/>
      <c r="T484" s="62"/>
      <c r="U484" s="62"/>
    </row>
    <row r="485" spans="1:21" s="198" customFormat="1" x14ac:dyDescent="0.2">
      <c r="A485" s="75" t="str">
        <f>'Permitted Sources'!A485</f>
        <v>WYDEQ Permitted Sources</v>
      </c>
      <c r="B485" s="75">
        <f>'Permitted Sources'!C485</f>
        <v>56037</v>
      </c>
      <c r="C485" s="75">
        <f>'Permitted Sources'!C485</f>
        <v>56037</v>
      </c>
      <c r="D485" s="75">
        <f>'Permitted Sources'!F485</f>
        <v>20200254</v>
      </c>
      <c r="E485" s="75" t="str">
        <f>'Permitted Sources'!I485</f>
        <v>Compressor Engines</v>
      </c>
      <c r="F485" s="386">
        <f>'Permitted Sources'!O485</f>
        <v>6.5462833335788382</v>
      </c>
      <c r="G485" s="386">
        <f>'Permitted Sources'!P485</f>
        <v>2.1750898784348678</v>
      </c>
      <c r="H485" s="386">
        <f>'Permitted Sources'!Q485</f>
        <v>7.3234844560723102</v>
      </c>
      <c r="I485" s="386">
        <f>'Permitted Sources'!R485</f>
        <v>0</v>
      </c>
      <c r="J485" s="386">
        <f>'Permitted Sources'!S485</f>
        <v>0.1905645241672802</v>
      </c>
      <c r="K485" s="63" t="str">
        <f t="shared" si="7"/>
        <v>Compressor Engines</v>
      </c>
      <c r="L485" s="135"/>
      <c r="M485" s="135"/>
      <c r="N485" s="135"/>
      <c r="O485" s="135"/>
      <c r="P485" s="62"/>
      <c r="Q485" s="62"/>
      <c r="R485" s="62"/>
      <c r="S485" s="62"/>
      <c r="T485" s="62"/>
      <c r="U485" s="62"/>
    </row>
    <row r="486" spans="1:21" s="198" customFormat="1" x14ac:dyDescent="0.2">
      <c r="A486" s="75" t="str">
        <f>'Permitted Sources'!A486</f>
        <v>WYDEQ Permitted Sources</v>
      </c>
      <c r="B486" s="75">
        <f>'Permitted Sources'!C486</f>
        <v>56037</v>
      </c>
      <c r="C486" s="75">
        <f>'Permitted Sources'!C486</f>
        <v>56037</v>
      </c>
      <c r="D486" s="75">
        <f>'Permitted Sources'!F486</f>
        <v>20200254</v>
      </c>
      <c r="E486" s="75" t="str">
        <f>'Permitted Sources'!I486</f>
        <v>Compressor Engines</v>
      </c>
      <c r="F486" s="386">
        <f>'Permitted Sources'!O486</f>
        <v>1.7813015873683915</v>
      </c>
      <c r="G486" s="386">
        <f>'Permitted Sources'!P486</f>
        <v>0.57672837685773026</v>
      </c>
      <c r="H486" s="386">
        <f>'Permitted Sources'!Q486</f>
        <v>3.9855697720121417</v>
      </c>
      <c r="I486" s="386">
        <f>'Permitted Sources'!R486</f>
        <v>0</v>
      </c>
      <c r="J486" s="386">
        <f>'Permitted Sources'!S486</f>
        <v>5.0528472317081879E-2</v>
      </c>
      <c r="K486" s="63" t="str">
        <f t="shared" si="7"/>
        <v>Compressor Engines</v>
      </c>
      <c r="L486" s="135"/>
      <c r="M486" s="135"/>
      <c r="N486" s="135"/>
      <c r="O486" s="135"/>
      <c r="P486" s="62"/>
      <c r="Q486" s="62"/>
      <c r="R486" s="62"/>
      <c r="S486" s="62"/>
      <c r="T486" s="62"/>
      <c r="U486" s="62"/>
    </row>
    <row r="487" spans="1:21" s="198" customFormat="1" x14ac:dyDescent="0.2">
      <c r="A487" s="75" t="str">
        <f>'Permitted Sources'!A487</f>
        <v>WYDEQ Permitted Sources</v>
      </c>
      <c r="B487" s="75">
        <f>'Permitted Sources'!C487</f>
        <v>56037</v>
      </c>
      <c r="C487" s="75">
        <f>'Permitted Sources'!C487</f>
        <v>56037</v>
      </c>
      <c r="D487" s="75">
        <f>'Permitted Sources'!F487</f>
        <v>20200254</v>
      </c>
      <c r="E487" s="75" t="str">
        <f>'Permitted Sources'!I487</f>
        <v>Compressor Engines</v>
      </c>
      <c r="F487" s="386">
        <f>'Permitted Sources'!O487</f>
        <v>2.2266269842104891</v>
      </c>
      <c r="G487" s="386">
        <f>'Permitted Sources'!P487</f>
        <v>0.70855200585378286</v>
      </c>
      <c r="H487" s="386">
        <f>'Permitted Sources'!Q487</f>
        <v>2.4909811075075883</v>
      </c>
      <c r="I487" s="386">
        <f>'Permitted Sources'!R487</f>
        <v>0</v>
      </c>
      <c r="J487" s="386">
        <f>'Permitted Sources'!S487</f>
        <v>6.2077837418129146E-2</v>
      </c>
      <c r="K487" s="63" t="str">
        <f t="shared" si="7"/>
        <v>Compressor Engines</v>
      </c>
      <c r="L487" s="135"/>
      <c r="M487" s="135"/>
      <c r="N487" s="135"/>
      <c r="O487" s="135"/>
      <c r="P487" s="62"/>
      <c r="Q487" s="62"/>
      <c r="R487" s="62"/>
      <c r="S487" s="62"/>
      <c r="T487" s="62"/>
      <c r="U487" s="62"/>
    </row>
    <row r="488" spans="1:21" s="198" customFormat="1" x14ac:dyDescent="0.2">
      <c r="A488" s="75" t="str">
        <f>'Permitted Sources'!A488</f>
        <v>WYDEQ Permitted Sources</v>
      </c>
      <c r="B488" s="75">
        <f>'Permitted Sources'!C488</f>
        <v>56037</v>
      </c>
      <c r="C488" s="75">
        <f>'Permitted Sources'!C488</f>
        <v>56037</v>
      </c>
      <c r="D488" s="75">
        <f>'Permitted Sources'!F488</f>
        <v>20200254</v>
      </c>
      <c r="E488" s="75" t="str">
        <f>'Permitted Sources'!I488</f>
        <v>Compressor Engines</v>
      </c>
      <c r="F488" s="386">
        <f>'Permitted Sources'!O488</f>
        <v>0.44532539684209788</v>
      </c>
      <c r="G488" s="386">
        <f>'Permitted Sources'!P488</f>
        <v>0.1845530805944737</v>
      </c>
      <c r="H488" s="386">
        <f>'Permitted Sources'!Q488</f>
        <v>0.49819622150151771</v>
      </c>
      <c r="I488" s="386">
        <f>'Permitted Sources'!R488</f>
        <v>0</v>
      </c>
      <c r="J488" s="386">
        <f>'Permitted Sources'!S488</f>
        <v>1.61691111414662E-2</v>
      </c>
      <c r="K488" s="63" t="str">
        <f t="shared" si="7"/>
        <v>Compressor Engines</v>
      </c>
      <c r="L488" s="135"/>
      <c r="M488" s="135"/>
      <c r="N488" s="135"/>
      <c r="O488" s="135"/>
      <c r="P488" s="62"/>
      <c r="Q488" s="62"/>
      <c r="R488" s="62"/>
      <c r="S488" s="62"/>
      <c r="T488" s="62"/>
      <c r="U488" s="62"/>
    </row>
    <row r="489" spans="1:21" s="198" customFormat="1" x14ac:dyDescent="0.2">
      <c r="A489" s="75" t="str">
        <f>'Permitted Sources'!A489</f>
        <v>WYDEQ Permitted Sources</v>
      </c>
      <c r="B489" s="75">
        <f>'Permitted Sources'!C489</f>
        <v>56037</v>
      </c>
      <c r="C489" s="75">
        <f>'Permitted Sources'!C489</f>
        <v>56037</v>
      </c>
      <c r="D489" s="75">
        <f>'Permitted Sources'!F489</f>
        <v>20200254</v>
      </c>
      <c r="E489" s="75" t="str">
        <f>'Permitted Sources'!I489</f>
        <v>Compressor Engines</v>
      </c>
      <c r="F489" s="386">
        <f>'Permitted Sources'!O489</f>
        <v>0.89065079368419575</v>
      </c>
      <c r="G489" s="386">
        <f>'Permitted Sources'!P489</f>
        <v>0.2702384394419079</v>
      </c>
      <c r="H489" s="386">
        <f>'Permitted Sources'!Q489</f>
        <v>1.9927848860060708</v>
      </c>
      <c r="I489" s="386">
        <f>'Permitted Sources'!R489</f>
        <v>0</v>
      </c>
      <c r="J489" s="386">
        <f>'Permitted Sources'!S489</f>
        <v>2.3676198457146937E-2</v>
      </c>
      <c r="K489" s="63" t="str">
        <f t="shared" si="7"/>
        <v>Compressor Engines</v>
      </c>
      <c r="L489" s="135"/>
      <c r="M489" s="135"/>
      <c r="N489" s="135"/>
      <c r="O489" s="135"/>
      <c r="P489" s="62"/>
      <c r="Q489" s="62"/>
      <c r="R489" s="62"/>
      <c r="S489" s="62"/>
      <c r="T489" s="62"/>
      <c r="U489" s="62"/>
    </row>
    <row r="490" spans="1:21" s="198" customFormat="1" x14ac:dyDescent="0.2">
      <c r="A490" s="75" t="str">
        <f>'Permitted Sources'!A490</f>
        <v>WYDEQ Permitted Sources</v>
      </c>
      <c r="B490" s="75">
        <f>'Permitted Sources'!C490</f>
        <v>56037</v>
      </c>
      <c r="C490" s="75">
        <f>'Permitted Sources'!C490</f>
        <v>56037</v>
      </c>
      <c r="D490" s="75">
        <f>'Permitted Sources'!F490</f>
        <v>20200202</v>
      </c>
      <c r="E490" s="75" t="str">
        <f>'Permitted Sources'!I490</f>
        <v>Compressor Engines</v>
      </c>
      <c r="F490" s="386">
        <f>'Permitted Sources'!O490</f>
        <v>0</v>
      </c>
      <c r="G490" s="386">
        <f>'Permitted Sources'!P490</f>
        <v>0</v>
      </c>
      <c r="H490" s="386">
        <f>'Permitted Sources'!Q490</f>
        <v>0</v>
      </c>
      <c r="I490" s="386">
        <f>'Permitted Sources'!R490</f>
        <v>0</v>
      </c>
      <c r="J490" s="386">
        <f>'Permitted Sources'!S490</f>
        <v>0</v>
      </c>
      <c r="K490" s="63" t="str">
        <f t="shared" si="7"/>
        <v>Compressor Engines</v>
      </c>
      <c r="L490" s="135"/>
      <c r="M490" s="135"/>
      <c r="N490" s="135"/>
      <c r="O490" s="135"/>
      <c r="P490" s="62"/>
      <c r="Q490" s="62"/>
      <c r="R490" s="62"/>
      <c r="S490" s="62"/>
      <c r="T490" s="62"/>
      <c r="U490" s="62"/>
    </row>
    <row r="491" spans="1:21" s="198" customFormat="1" x14ac:dyDescent="0.2">
      <c r="A491" s="75" t="str">
        <f>'Permitted Sources'!A491</f>
        <v>WYDEQ Permitted Sources</v>
      </c>
      <c r="B491" s="75">
        <f>'Permitted Sources'!C491</f>
        <v>56037</v>
      </c>
      <c r="C491" s="75">
        <f>'Permitted Sources'!C491</f>
        <v>56037</v>
      </c>
      <c r="D491" s="75">
        <f>'Permitted Sources'!F491</f>
        <v>20200202</v>
      </c>
      <c r="E491" s="75" t="str">
        <f>'Permitted Sources'!I491</f>
        <v>Compressor Engines</v>
      </c>
      <c r="F491" s="386">
        <f>'Permitted Sources'!O491</f>
        <v>0</v>
      </c>
      <c r="G491" s="386">
        <f>'Permitted Sources'!P491</f>
        <v>0</v>
      </c>
      <c r="H491" s="386">
        <f>'Permitted Sources'!Q491</f>
        <v>0</v>
      </c>
      <c r="I491" s="386">
        <f>'Permitted Sources'!R491</f>
        <v>0</v>
      </c>
      <c r="J491" s="386">
        <f>'Permitted Sources'!S491</f>
        <v>0</v>
      </c>
      <c r="K491" s="63" t="str">
        <f t="shared" si="7"/>
        <v>Compressor Engines</v>
      </c>
      <c r="L491" s="135"/>
      <c r="M491" s="135"/>
      <c r="N491" s="135"/>
      <c r="O491" s="135"/>
      <c r="P491" s="62"/>
      <c r="Q491" s="62"/>
      <c r="R491" s="62"/>
      <c r="S491" s="62"/>
      <c r="T491" s="62"/>
      <c r="U491" s="62"/>
    </row>
    <row r="492" spans="1:21" s="198" customFormat="1" x14ac:dyDescent="0.2">
      <c r="A492" s="75" t="str">
        <f>'Permitted Sources'!A492</f>
        <v>WYDEQ Permitted Sources</v>
      </c>
      <c r="B492" s="75">
        <f>'Permitted Sources'!C492</f>
        <v>56037</v>
      </c>
      <c r="C492" s="75">
        <f>'Permitted Sources'!C492</f>
        <v>56037</v>
      </c>
      <c r="D492" s="75">
        <f>'Permitted Sources'!F492</f>
        <v>20200202</v>
      </c>
      <c r="E492" s="75" t="str">
        <f>'Permitted Sources'!I492</f>
        <v>Compressor Engines</v>
      </c>
      <c r="F492" s="386">
        <f>'Permitted Sources'!O492</f>
        <v>0</v>
      </c>
      <c r="G492" s="386">
        <f>'Permitted Sources'!P492</f>
        <v>0</v>
      </c>
      <c r="H492" s="386">
        <f>'Permitted Sources'!Q492</f>
        <v>0</v>
      </c>
      <c r="I492" s="386">
        <f>'Permitted Sources'!R492</f>
        <v>0</v>
      </c>
      <c r="J492" s="386">
        <f>'Permitted Sources'!S492</f>
        <v>0</v>
      </c>
      <c r="K492" s="63" t="str">
        <f t="shared" si="7"/>
        <v>Compressor Engines</v>
      </c>
      <c r="L492" s="135"/>
      <c r="M492" s="135"/>
      <c r="N492" s="135"/>
      <c r="O492" s="135"/>
      <c r="P492" s="62"/>
      <c r="Q492" s="62"/>
      <c r="R492" s="62"/>
      <c r="S492" s="62"/>
      <c r="T492" s="62"/>
      <c r="U492" s="62"/>
    </row>
    <row r="493" spans="1:21" s="198" customFormat="1" x14ac:dyDescent="0.2">
      <c r="A493" s="75" t="str">
        <f>'Permitted Sources'!A493</f>
        <v>WYDEQ Permitted Sources</v>
      </c>
      <c r="B493" s="75">
        <f>'Permitted Sources'!C493</f>
        <v>56037</v>
      </c>
      <c r="C493" s="75">
        <f>'Permitted Sources'!C493</f>
        <v>56037</v>
      </c>
      <c r="D493" s="75">
        <f>'Permitted Sources'!F493</f>
        <v>20200202</v>
      </c>
      <c r="E493" s="75" t="str">
        <f>'Permitted Sources'!I493</f>
        <v>Compressor Engines</v>
      </c>
      <c r="F493" s="386">
        <f>'Permitted Sources'!O493</f>
        <v>0</v>
      </c>
      <c r="G493" s="386">
        <f>'Permitted Sources'!P493</f>
        <v>0</v>
      </c>
      <c r="H493" s="386">
        <f>'Permitted Sources'!Q493</f>
        <v>0</v>
      </c>
      <c r="I493" s="386">
        <f>'Permitted Sources'!R493</f>
        <v>0</v>
      </c>
      <c r="J493" s="386">
        <f>'Permitted Sources'!S493</f>
        <v>0</v>
      </c>
      <c r="K493" s="63" t="str">
        <f t="shared" si="7"/>
        <v>Compressor Engines</v>
      </c>
      <c r="L493" s="135"/>
      <c r="M493" s="135"/>
      <c r="N493" s="135"/>
      <c r="O493" s="135"/>
      <c r="P493" s="62"/>
      <c r="Q493" s="62"/>
      <c r="R493" s="62"/>
      <c r="S493" s="62"/>
      <c r="T493" s="62"/>
      <c r="U493" s="62"/>
    </row>
    <row r="494" spans="1:21" s="198" customFormat="1" x14ac:dyDescent="0.2">
      <c r="A494" s="75" t="str">
        <f>'Permitted Sources'!A494</f>
        <v>WYDEQ Permitted Sources</v>
      </c>
      <c r="B494" s="75">
        <f>'Permitted Sources'!C494</f>
        <v>56037</v>
      </c>
      <c r="C494" s="75">
        <f>'Permitted Sources'!C494</f>
        <v>56037</v>
      </c>
      <c r="D494" s="75">
        <f>'Permitted Sources'!F494</f>
        <v>20200202</v>
      </c>
      <c r="E494" s="75" t="str">
        <f>'Permitted Sources'!I494</f>
        <v>Compressor Engines</v>
      </c>
      <c r="F494" s="386">
        <f>'Permitted Sources'!O494</f>
        <v>0</v>
      </c>
      <c r="G494" s="386">
        <f>'Permitted Sources'!P494</f>
        <v>0</v>
      </c>
      <c r="H494" s="386">
        <f>'Permitted Sources'!Q494</f>
        <v>0</v>
      </c>
      <c r="I494" s="386">
        <f>'Permitted Sources'!R494</f>
        <v>0</v>
      </c>
      <c r="J494" s="386">
        <f>'Permitted Sources'!S494</f>
        <v>0</v>
      </c>
      <c r="K494" s="63" t="str">
        <f t="shared" si="7"/>
        <v>Compressor Engines</v>
      </c>
      <c r="L494" s="135"/>
      <c r="M494" s="135"/>
      <c r="N494" s="135"/>
      <c r="O494" s="135"/>
      <c r="P494" s="62"/>
      <c r="Q494" s="62"/>
      <c r="R494" s="62"/>
      <c r="S494" s="62"/>
      <c r="T494" s="62"/>
      <c r="U494" s="62"/>
    </row>
    <row r="495" spans="1:21" s="198" customFormat="1" x14ac:dyDescent="0.2">
      <c r="A495" s="75" t="str">
        <f>'Permitted Sources'!A495</f>
        <v>WYDEQ Permitted Sources</v>
      </c>
      <c r="B495" s="75">
        <f>'Permitted Sources'!C495</f>
        <v>56037</v>
      </c>
      <c r="C495" s="75">
        <f>'Permitted Sources'!C495</f>
        <v>56037</v>
      </c>
      <c r="D495" s="75">
        <f>'Permitted Sources'!F495</f>
        <v>20200253</v>
      </c>
      <c r="E495" s="75" t="str">
        <f>'Permitted Sources'!I495</f>
        <v>Compressor Engines</v>
      </c>
      <c r="F495" s="386">
        <f>'Permitted Sources'!O495</f>
        <v>2.2266269842104891</v>
      </c>
      <c r="G495" s="386">
        <f>'Permitted Sources'!P495</f>
        <v>4.4641289954934431E-2</v>
      </c>
      <c r="H495" s="386">
        <f>'Permitted Sources'!Q495</f>
        <v>0.99639244300303542</v>
      </c>
      <c r="I495" s="386">
        <f>'Permitted Sources'!R495</f>
        <v>0</v>
      </c>
      <c r="J495" s="386">
        <f>'Permitted Sources'!S495</f>
        <v>3.0302469027574816E-2</v>
      </c>
      <c r="K495" s="63" t="str">
        <f t="shared" si="7"/>
        <v>Compressor Engines</v>
      </c>
      <c r="L495" s="135"/>
      <c r="M495" s="135"/>
      <c r="N495" s="135"/>
      <c r="O495" s="135"/>
      <c r="P495" s="62"/>
      <c r="Q495" s="62"/>
      <c r="R495" s="62"/>
      <c r="S495" s="62"/>
      <c r="T495" s="62"/>
      <c r="U495" s="62"/>
    </row>
    <row r="496" spans="1:21" s="198" customFormat="1" x14ac:dyDescent="0.2">
      <c r="A496" s="75" t="str">
        <f>'Permitted Sources'!A496</f>
        <v>WYDEQ Permitted Sources</v>
      </c>
      <c r="B496" s="75">
        <f>'Permitted Sources'!C496</f>
        <v>56037</v>
      </c>
      <c r="C496" s="75">
        <f>'Permitted Sources'!C496</f>
        <v>56037</v>
      </c>
      <c r="D496" s="75">
        <f>'Permitted Sources'!F496</f>
        <v>20200254</v>
      </c>
      <c r="E496" s="75" t="str">
        <f>'Permitted Sources'!I496</f>
        <v>Compressor Engines</v>
      </c>
      <c r="F496" s="386">
        <f>'Permitted Sources'!O496</f>
        <v>0.89065079368419575</v>
      </c>
      <c r="G496" s="386">
        <f>'Permitted Sources'!P496</f>
        <v>0.31308111886562501</v>
      </c>
      <c r="H496" s="386">
        <f>'Permitted Sources'!Q496</f>
        <v>0.99639244300303542</v>
      </c>
      <c r="I496" s="386">
        <f>'Permitted Sources'!R496</f>
        <v>0</v>
      </c>
      <c r="J496" s="386">
        <f>'Permitted Sources'!S496</f>
        <v>2.7429742114987301E-2</v>
      </c>
      <c r="K496" s="63" t="str">
        <f t="shared" si="7"/>
        <v>Compressor Engines</v>
      </c>
      <c r="L496" s="135"/>
      <c r="M496" s="135"/>
      <c r="N496" s="135"/>
      <c r="O496" s="135"/>
      <c r="P496" s="62"/>
      <c r="Q496" s="62"/>
      <c r="R496" s="62"/>
      <c r="S496" s="62"/>
      <c r="T496" s="62"/>
      <c r="U496" s="62"/>
    </row>
    <row r="497" spans="1:21" s="198" customFormat="1" x14ac:dyDescent="0.2">
      <c r="A497" s="75" t="str">
        <f>'Permitted Sources'!A497</f>
        <v>WYDEQ Permitted Sources</v>
      </c>
      <c r="B497" s="75">
        <f>'Permitted Sources'!C497</f>
        <v>56037</v>
      </c>
      <c r="C497" s="75">
        <f>'Permitted Sources'!C497</f>
        <v>56037</v>
      </c>
      <c r="D497" s="75">
        <f>'Permitted Sources'!F497</f>
        <v>20200254</v>
      </c>
      <c r="E497" s="75" t="str">
        <f>'Permitted Sources'!I497</f>
        <v>Compressor Engines</v>
      </c>
      <c r="F497" s="386">
        <f>'Permitted Sources'!O497</f>
        <v>0.89065079368419575</v>
      </c>
      <c r="G497" s="386">
        <f>'Permitted Sources'!P497</f>
        <v>0.31308111886562501</v>
      </c>
      <c r="H497" s="386">
        <f>'Permitted Sources'!Q497</f>
        <v>0.99639244300303542</v>
      </c>
      <c r="I497" s="386">
        <f>'Permitted Sources'!R497</f>
        <v>0</v>
      </c>
      <c r="J497" s="386">
        <f>'Permitted Sources'!S497</f>
        <v>2.7429742114987301E-2</v>
      </c>
      <c r="K497" s="63" t="str">
        <f t="shared" si="7"/>
        <v>Compressor Engines</v>
      </c>
      <c r="L497" s="135"/>
      <c r="M497" s="135"/>
      <c r="N497" s="135"/>
      <c r="O497" s="135"/>
      <c r="P497" s="62"/>
      <c r="Q497" s="62"/>
      <c r="R497" s="62"/>
      <c r="S497" s="62"/>
      <c r="T497" s="62"/>
      <c r="U497" s="62"/>
    </row>
    <row r="498" spans="1:21" s="198" customFormat="1" x14ac:dyDescent="0.2">
      <c r="A498" s="75" t="str">
        <f>'Permitted Sources'!A498</f>
        <v>WYDEQ Permitted Sources</v>
      </c>
      <c r="B498" s="75">
        <f>'Permitted Sources'!C498</f>
        <v>56037</v>
      </c>
      <c r="C498" s="75">
        <f>'Permitted Sources'!C498</f>
        <v>56037</v>
      </c>
      <c r="D498" s="75">
        <f>'Permitted Sources'!F498</f>
        <v>20200202</v>
      </c>
      <c r="E498" s="75" t="str">
        <f>'Permitted Sources'!I498</f>
        <v>Compressor Engines</v>
      </c>
      <c r="F498" s="386">
        <f>'Permitted Sources'!O498</f>
        <v>0</v>
      </c>
      <c r="G498" s="386">
        <f>'Permitted Sources'!P498</f>
        <v>1.034111284516174</v>
      </c>
      <c r="H498" s="386">
        <f>'Permitted Sources'!Q498</f>
        <v>0</v>
      </c>
      <c r="I498" s="386">
        <f>'Permitted Sources'!R498</f>
        <v>0</v>
      </c>
      <c r="J498" s="386">
        <f>'Permitted Sources'!S498</f>
        <v>0</v>
      </c>
      <c r="K498" s="63" t="str">
        <f t="shared" si="7"/>
        <v>Compressor Engines</v>
      </c>
      <c r="L498" s="135"/>
      <c r="M498" s="135"/>
      <c r="N498" s="135"/>
      <c r="O498" s="135"/>
      <c r="P498" s="62"/>
      <c r="Q498" s="62"/>
      <c r="R498" s="62"/>
      <c r="S498" s="62"/>
      <c r="T498" s="62"/>
      <c r="U498" s="62"/>
    </row>
    <row r="499" spans="1:21" s="198" customFormat="1" x14ac:dyDescent="0.2">
      <c r="A499" s="75" t="str">
        <f>'Permitted Sources'!A499</f>
        <v>WYDEQ Permitted Sources</v>
      </c>
      <c r="B499" s="75">
        <f>'Permitted Sources'!C499</f>
        <v>56037</v>
      </c>
      <c r="C499" s="75">
        <f>'Permitted Sources'!C499</f>
        <v>56037</v>
      </c>
      <c r="D499" s="75">
        <f>'Permitted Sources'!F499</f>
        <v>20200202</v>
      </c>
      <c r="E499" s="75" t="str">
        <f>'Permitted Sources'!I499</f>
        <v>Compressor Engines</v>
      </c>
      <c r="F499" s="386">
        <f>'Permitted Sources'!O499</f>
        <v>0</v>
      </c>
      <c r="G499" s="386">
        <f>'Permitted Sources'!P499</f>
        <v>0</v>
      </c>
      <c r="H499" s="386">
        <f>'Permitted Sources'!Q499</f>
        <v>0</v>
      </c>
      <c r="I499" s="386">
        <f>'Permitted Sources'!R499</f>
        <v>0</v>
      </c>
      <c r="J499" s="386">
        <f>'Permitted Sources'!S499</f>
        <v>0</v>
      </c>
      <c r="K499" s="63" t="str">
        <f t="shared" si="7"/>
        <v>Compressor Engines</v>
      </c>
      <c r="L499" s="135"/>
      <c r="M499" s="135"/>
      <c r="N499" s="135"/>
      <c r="O499" s="135"/>
      <c r="P499" s="62"/>
      <c r="Q499" s="62"/>
      <c r="R499" s="62"/>
      <c r="S499" s="62"/>
      <c r="T499" s="62"/>
      <c r="U499" s="62"/>
    </row>
    <row r="500" spans="1:21" s="198" customFormat="1" x14ac:dyDescent="0.2">
      <c r="A500" s="75" t="str">
        <f>'Permitted Sources'!A500</f>
        <v>WYDEQ Permitted Sources</v>
      </c>
      <c r="B500" s="75">
        <f>'Permitted Sources'!C500</f>
        <v>56037</v>
      </c>
      <c r="C500" s="75">
        <f>'Permitted Sources'!C500</f>
        <v>56037</v>
      </c>
      <c r="D500" s="75">
        <f>'Permitted Sources'!F500</f>
        <v>20200202</v>
      </c>
      <c r="E500" s="75" t="str">
        <f>'Permitted Sources'!I500</f>
        <v>Compressor Engines</v>
      </c>
      <c r="F500" s="386">
        <f>'Permitted Sources'!O500</f>
        <v>0</v>
      </c>
      <c r="G500" s="386">
        <f>'Permitted Sources'!P500</f>
        <v>0</v>
      </c>
      <c r="H500" s="386">
        <f>'Permitted Sources'!Q500</f>
        <v>0</v>
      </c>
      <c r="I500" s="386">
        <f>'Permitted Sources'!R500</f>
        <v>0</v>
      </c>
      <c r="J500" s="386">
        <f>'Permitted Sources'!S500</f>
        <v>0</v>
      </c>
      <c r="K500" s="63" t="str">
        <f t="shared" si="7"/>
        <v>Compressor Engines</v>
      </c>
      <c r="L500" s="135"/>
      <c r="M500" s="135"/>
      <c r="N500" s="135"/>
      <c r="O500" s="135"/>
      <c r="P500" s="62"/>
      <c r="Q500" s="62"/>
      <c r="R500" s="62"/>
      <c r="S500" s="62"/>
      <c r="T500" s="62"/>
      <c r="U500" s="62"/>
    </row>
    <row r="501" spans="1:21" s="198" customFormat="1" x14ac:dyDescent="0.2">
      <c r="A501" s="75" t="str">
        <f>'Permitted Sources'!A501</f>
        <v>WYDEQ Permitted Sources</v>
      </c>
      <c r="B501" s="75">
        <f>'Permitted Sources'!C501</f>
        <v>56037</v>
      </c>
      <c r="C501" s="75">
        <f>'Permitted Sources'!C501</f>
        <v>56037</v>
      </c>
      <c r="D501" s="75">
        <f>'Permitted Sources'!F501</f>
        <v>20200202</v>
      </c>
      <c r="E501" s="75" t="str">
        <f>'Permitted Sources'!I501</f>
        <v>Compressor Engines</v>
      </c>
      <c r="F501" s="386">
        <f>'Permitted Sources'!O501</f>
        <v>0</v>
      </c>
      <c r="G501" s="386">
        <f>'Permitted Sources'!P501</f>
        <v>0</v>
      </c>
      <c r="H501" s="386">
        <f>'Permitted Sources'!Q501</f>
        <v>0</v>
      </c>
      <c r="I501" s="386">
        <f>'Permitted Sources'!R501</f>
        <v>0</v>
      </c>
      <c r="J501" s="386">
        <f>'Permitted Sources'!S501</f>
        <v>0</v>
      </c>
      <c r="K501" s="63" t="str">
        <f t="shared" si="7"/>
        <v>Compressor Engines</v>
      </c>
      <c r="L501" s="135"/>
      <c r="M501" s="135"/>
      <c r="N501" s="135"/>
      <c r="O501" s="135"/>
      <c r="P501" s="62"/>
      <c r="Q501" s="62"/>
      <c r="R501" s="62"/>
      <c r="S501" s="62"/>
      <c r="T501" s="62"/>
      <c r="U501" s="62"/>
    </row>
    <row r="502" spans="1:21" s="198" customFormat="1" x14ac:dyDescent="0.2">
      <c r="A502" s="75" t="str">
        <f>'Permitted Sources'!A502</f>
        <v>WYDEQ Permitted Sources</v>
      </c>
      <c r="B502" s="75">
        <f>'Permitted Sources'!C502</f>
        <v>56037</v>
      </c>
      <c r="C502" s="75">
        <f>'Permitted Sources'!C502</f>
        <v>56037</v>
      </c>
      <c r="D502" s="75">
        <f>'Permitted Sources'!F502</f>
        <v>20100102</v>
      </c>
      <c r="E502" s="75" t="str">
        <f>'Permitted Sources'!I502</f>
        <v>Compressor Engines</v>
      </c>
      <c r="F502" s="386">
        <f>'Permitted Sources'!O502</f>
        <v>4.8985793652630756</v>
      </c>
      <c r="G502" s="386">
        <f>'Permitted Sources'!P502</f>
        <v>0.36756210112776472</v>
      </c>
      <c r="H502" s="386">
        <f>'Permitted Sources'!Q502</f>
        <v>3.4873735505106231</v>
      </c>
      <c r="I502" s="386">
        <f>'Permitted Sources'!R502</f>
        <v>0.69472965767683226</v>
      </c>
      <c r="J502" s="386">
        <f>'Permitted Sources'!S502</f>
        <v>0.32369667220520926</v>
      </c>
      <c r="K502" s="63" t="str">
        <f t="shared" si="7"/>
        <v>Compressor Engines</v>
      </c>
      <c r="L502" s="135"/>
      <c r="M502" s="135"/>
      <c r="N502" s="135"/>
      <c r="O502" s="135"/>
      <c r="P502" s="62"/>
      <c r="Q502" s="62"/>
      <c r="R502" s="62"/>
      <c r="S502" s="62"/>
      <c r="T502" s="62"/>
      <c r="U502" s="62"/>
    </row>
    <row r="503" spans="1:21" s="198" customFormat="1" x14ac:dyDescent="0.2">
      <c r="A503" s="75" t="str">
        <f>'Permitted Sources'!A503</f>
        <v>WYDEQ Permitted Sources</v>
      </c>
      <c r="B503" s="75">
        <f>'Permitted Sources'!C503</f>
        <v>56037</v>
      </c>
      <c r="C503" s="75">
        <f>'Permitted Sources'!C503</f>
        <v>56037</v>
      </c>
      <c r="D503" s="75">
        <f>'Permitted Sources'!F503</f>
        <v>20100102</v>
      </c>
      <c r="E503" s="75" t="str">
        <f>'Permitted Sources'!I503</f>
        <v>Compressor Engines</v>
      </c>
      <c r="F503" s="386">
        <f>'Permitted Sources'!O503</f>
        <v>5.343904762105173</v>
      </c>
      <c r="G503" s="386">
        <f>'Permitted Sources'!P503</f>
        <v>0.40097683759392516</v>
      </c>
      <c r="H503" s="386">
        <f>'Permitted Sources'!Q503</f>
        <v>3.9855697720121417</v>
      </c>
      <c r="I503" s="386">
        <f>'Permitted Sources'!R503</f>
        <v>0.75788689928381692</v>
      </c>
      <c r="J503" s="386">
        <f>'Permitted Sources'!S503</f>
        <v>0.35312364240568284</v>
      </c>
      <c r="K503" s="63" t="str">
        <f t="shared" si="7"/>
        <v>Compressor Engines</v>
      </c>
      <c r="L503" s="135"/>
      <c r="M503" s="135"/>
      <c r="N503" s="135"/>
      <c r="O503" s="135"/>
      <c r="P503" s="62"/>
      <c r="Q503" s="62"/>
      <c r="R503" s="62"/>
      <c r="S503" s="62"/>
      <c r="T503" s="62"/>
      <c r="U503" s="62"/>
    </row>
    <row r="504" spans="1:21" s="198" customFormat="1" x14ac:dyDescent="0.2">
      <c r="A504" s="75" t="str">
        <f>'Permitted Sources'!A504</f>
        <v>WYDEQ Permitted Sources</v>
      </c>
      <c r="B504" s="75">
        <f>'Permitted Sources'!C504</f>
        <v>56037</v>
      </c>
      <c r="C504" s="75">
        <f>'Permitted Sources'!C504</f>
        <v>56037</v>
      </c>
      <c r="D504" s="75">
        <f>'Permitted Sources'!F504</f>
        <v>20200202</v>
      </c>
      <c r="E504" s="75" t="str">
        <f>'Permitted Sources'!I504</f>
        <v>Compressor Engines</v>
      </c>
      <c r="F504" s="386">
        <f>'Permitted Sources'!O504</f>
        <v>0</v>
      </c>
      <c r="G504" s="386">
        <f>'Permitted Sources'!P504</f>
        <v>0</v>
      </c>
      <c r="H504" s="386">
        <f>'Permitted Sources'!Q504</f>
        <v>0</v>
      </c>
      <c r="I504" s="386">
        <f>'Permitted Sources'!R504</f>
        <v>0</v>
      </c>
      <c r="J504" s="386">
        <f>'Permitted Sources'!S504</f>
        <v>0</v>
      </c>
      <c r="K504" s="63" t="str">
        <f t="shared" si="7"/>
        <v>Compressor Engines</v>
      </c>
      <c r="L504" s="135"/>
      <c r="M504" s="135"/>
      <c r="N504" s="135"/>
      <c r="O504" s="135"/>
      <c r="P504" s="62"/>
      <c r="Q504" s="62"/>
      <c r="R504" s="62"/>
      <c r="S504" s="62"/>
      <c r="T504" s="62"/>
      <c r="U504" s="62"/>
    </row>
    <row r="505" spans="1:21" s="198" customFormat="1" x14ac:dyDescent="0.2">
      <c r="A505" s="75" t="str">
        <f>'Permitted Sources'!A505</f>
        <v>WYDEQ Permitted Sources</v>
      </c>
      <c r="B505" s="75">
        <f>'Permitted Sources'!C505</f>
        <v>56037</v>
      </c>
      <c r="C505" s="75">
        <f>'Permitted Sources'!C505</f>
        <v>56037</v>
      </c>
      <c r="D505" s="75">
        <f>'Permitted Sources'!F505</f>
        <v>20200253</v>
      </c>
      <c r="E505" s="75" t="str">
        <f>'Permitted Sources'!I505</f>
        <v>Compressor Engines</v>
      </c>
      <c r="F505" s="386">
        <f>'Permitted Sources'!O505</f>
        <v>6.2345555557893686</v>
      </c>
      <c r="G505" s="386">
        <f>'Permitted Sources'!P505</f>
        <v>0.1273103454270352</v>
      </c>
      <c r="H505" s="386">
        <f>'Permitted Sources'!Q505</f>
        <v>4.9819622150151766</v>
      </c>
      <c r="I505" s="386">
        <f>'Permitted Sources'!R505</f>
        <v>0</v>
      </c>
      <c r="J505" s="386">
        <f>'Permitted Sources'!S505</f>
        <v>8.6418152411972621E-2</v>
      </c>
      <c r="K505" s="63" t="str">
        <f t="shared" si="7"/>
        <v>Compressor Engines</v>
      </c>
      <c r="L505" s="135"/>
      <c r="M505" s="135"/>
      <c r="N505" s="135"/>
      <c r="O505" s="135"/>
      <c r="P505" s="62"/>
      <c r="Q505" s="62"/>
      <c r="R505" s="62"/>
      <c r="S505" s="62"/>
      <c r="T505" s="62"/>
      <c r="U505" s="62"/>
    </row>
    <row r="506" spans="1:21" s="198" customFormat="1" x14ac:dyDescent="0.2">
      <c r="A506" s="75" t="str">
        <f>'Permitted Sources'!A506</f>
        <v>WYDEQ Permitted Sources</v>
      </c>
      <c r="B506" s="75">
        <f>'Permitted Sources'!C506</f>
        <v>56037</v>
      </c>
      <c r="C506" s="75">
        <f>'Permitted Sources'!C506</f>
        <v>56037</v>
      </c>
      <c r="D506" s="75">
        <f>'Permitted Sources'!F506</f>
        <v>20200202</v>
      </c>
      <c r="E506" s="75" t="str">
        <f>'Permitted Sources'!I506</f>
        <v>Compressor Engines</v>
      </c>
      <c r="F506" s="386">
        <f>'Permitted Sources'!O506</f>
        <v>0</v>
      </c>
      <c r="G506" s="386">
        <f>'Permitted Sources'!P506</f>
        <v>0</v>
      </c>
      <c r="H506" s="386">
        <f>'Permitted Sources'!Q506</f>
        <v>0</v>
      </c>
      <c r="I506" s="386">
        <f>'Permitted Sources'!R506</f>
        <v>0</v>
      </c>
      <c r="J506" s="386">
        <f>'Permitted Sources'!S506</f>
        <v>0</v>
      </c>
      <c r="K506" s="63" t="str">
        <f t="shared" si="7"/>
        <v>Compressor Engines</v>
      </c>
      <c r="L506" s="135"/>
      <c r="M506" s="135"/>
      <c r="N506" s="135"/>
      <c r="O506" s="135"/>
      <c r="P506" s="62"/>
      <c r="Q506" s="62"/>
      <c r="R506" s="62"/>
      <c r="S506" s="62"/>
      <c r="T506" s="62"/>
      <c r="U506" s="62"/>
    </row>
    <row r="507" spans="1:21" s="198" customFormat="1" x14ac:dyDescent="0.2">
      <c r="A507" s="75" t="str">
        <f>'Permitted Sources'!A507</f>
        <v>WYDEQ Permitted Sources</v>
      </c>
      <c r="B507" s="75">
        <f>'Permitted Sources'!C507</f>
        <v>56037</v>
      </c>
      <c r="C507" s="75">
        <f>'Permitted Sources'!C507</f>
        <v>56037</v>
      </c>
      <c r="D507" s="75">
        <f>'Permitted Sources'!F507</f>
        <v>20200202</v>
      </c>
      <c r="E507" s="75" t="str">
        <f>'Permitted Sources'!I507</f>
        <v>Compressor Engines</v>
      </c>
      <c r="F507" s="386">
        <f>'Permitted Sources'!O507</f>
        <v>0</v>
      </c>
      <c r="G507" s="386">
        <f>'Permitted Sources'!P507</f>
        <v>0.41364451380646966</v>
      </c>
      <c r="H507" s="386">
        <f>'Permitted Sources'!Q507</f>
        <v>0</v>
      </c>
      <c r="I507" s="386">
        <f>'Permitted Sources'!R507</f>
        <v>0</v>
      </c>
      <c r="J507" s="386">
        <f>'Permitted Sources'!S507</f>
        <v>0</v>
      </c>
      <c r="K507" s="63" t="str">
        <f t="shared" si="7"/>
        <v>Compressor Engines</v>
      </c>
      <c r="L507" s="135"/>
      <c r="M507" s="135"/>
      <c r="N507" s="135"/>
      <c r="O507" s="135"/>
      <c r="P507" s="62"/>
      <c r="Q507" s="62"/>
      <c r="R507" s="62"/>
      <c r="S507" s="62"/>
      <c r="T507" s="62"/>
      <c r="U507" s="62"/>
    </row>
    <row r="508" spans="1:21" s="198" customFormat="1" x14ac:dyDescent="0.2">
      <c r="A508" s="75" t="str">
        <f>'Permitted Sources'!A508</f>
        <v>WYDEQ Permitted Sources</v>
      </c>
      <c r="B508" s="75">
        <f>'Permitted Sources'!C508</f>
        <v>56037</v>
      </c>
      <c r="C508" s="75">
        <f>'Permitted Sources'!C508</f>
        <v>56037</v>
      </c>
      <c r="D508" s="75">
        <f>'Permitted Sources'!F508</f>
        <v>20200253</v>
      </c>
      <c r="E508" s="75" t="str">
        <f>'Permitted Sources'!I508</f>
        <v>Compressor Engines</v>
      </c>
      <c r="F508" s="386">
        <f>'Permitted Sources'!O508</f>
        <v>1.5141063492631328</v>
      </c>
      <c r="G508" s="386">
        <f>'Permitted Sources'!P508</f>
        <v>1.1573667766094111E-2</v>
      </c>
      <c r="H508" s="386">
        <f>'Permitted Sources'!Q508</f>
        <v>0.19927848860060704</v>
      </c>
      <c r="I508" s="386">
        <f>'Permitted Sources'!R508</f>
        <v>0</v>
      </c>
      <c r="J508" s="386">
        <f>'Permitted Sources'!S508</f>
        <v>7.8561956738156923E-3</v>
      </c>
      <c r="K508" s="63" t="str">
        <f t="shared" si="7"/>
        <v>Compressor Engines</v>
      </c>
      <c r="L508" s="135"/>
      <c r="M508" s="135"/>
      <c r="N508" s="135"/>
      <c r="O508" s="135"/>
      <c r="P508" s="62"/>
      <c r="Q508" s="62"/>
      <c r="R508" s="62"/>
      <c r="S508" s="62"/>
      <c r="T508" s="62"/>
      <c r="U508" s="62"/>
    </row>
    <row r="509" spans="1:21" s="198" customFormat="1" x14ac:dyDescent="0.2">
      <c r="A509" s="75" t="str">
        <f>'Permitted Sources'!A509</f>
        <v>WYDEQ Permitted Sources</v>
      </c>
      <c r="B509" s="75">
        <f>'Permitted Sources'!C509</f>
        <v>56037</v>
      </c>
      <c r="C509" s="75">
        <f>'Permitted Sources'!C509</f>
        <v>56037</v>
      </c>
      <c r="D509" s="75">
        <f>'Permitted Sources'!F509</f>
        <v>20200253</v>
      </c>
      <c r="E509" s="75" t="str">
        <f>'Permitted Sources'!I509</f>
        <v>Compressor Engines</v>
      </c>
      <c r="F509" s="386">
        <f>'Permitted Sources'!O509</f>
        <v>36.694812699788862</v>
      </c>
      <c r="G509" s="386">
        <f>'Permitted Sources'!P509</f>
        <v>0.26206090584655956</v>
      </c>
      <c r="H509" s="386">
        <f>'Permitted Sources'!Q509</f>
        <v>5.2310603257659372</v>
      </c>
      <c r="I509" s="386">
        <f>'Permitted Sources'!R509</f>
        <v>0</v>
      </c>
      <c r="J509" s="386">
        <f>'Permitted Sources'!S509</f>
        <v>0.17788671632854111</v>
      </c>
      <c r="K509" s="63" t="str">
        <f t="shared" si="7"/>
        <v>Compressor Engines</v>
      </c>
      <c r="L509" s="135"/>
      <c r="M509" s="135"/>
      <c r="N509" s="135"/>
      <c r="O509" s="135"/>
      <c r="P509" s="62"/>
      <c r="Q509" s="62"/>
      <c r="R509" s="62"/>
      <c r="S509" s="62"/>
      <c r="T509" s="62"/>
      <c r="U509" s="62"/>
    </row>
    <row r="510" spans="1:21" s="198" customFormat="1" x14ac:dyDescent="0.2">
      <c r="A510" s="75" t="str">
        <f>'Permitted Sources'!A510</f>
        <v>WYDEQ Permitted Sources</v>
      </c>
      <c r="B510" s="75">
        <f>'Permitted Sources'!C510</f>
        <v>56037</v>
      </c>
      <c r="C510" s="75">
        <f>'Permitted Sources'!C510</f>
        <v>56037</v>
      </c>
      <c r="D510" s="75">
        <f>'Permitted Sources'!F510</f>
        <v>20200254</v>
      </c>
      <c r="E510" s="75" t="str">
        <f>'Permitted Sources'!I510</f>
        <v>Compressor Engines</v>
      </c>
      <c r="F510" s="386">
        <f>'Permitted Sources'!O510</f>
        <v>2.6719523810525865</v>
      </c>
      <c r="G510" s="386">
        <f>'Permitted Sources'!P510</f>
        <v>1.1205008464664472</v>
      </c>
      <c r="H510" s="386">
        <f>'Permitted Sources'!Q510</f>
        <v>2.9891773290091055</v>
      </c>
      <c r="I510" s="386">
        <f>'Permitted Sources'!R510</f>
        <v>0</v>
      </c>
      <c r="J510" s="386">
        <f>'Permitted Sources'!S510</f>
        <v>9.816960335890193E-2</v>
      </c>
      <c r="K510" s="63" t="str">
        <f t="shared" si="7"/>
        <v>Compressor Engines</v>
      </c>
      <c r="L510" s="135"/>
      <c r="M510" s="135"/>
      <c r="N510" s="135"/>
      <c r="O510" s="135"/>
      <c r="P510" s="62"/>
      <c r="Q510" s="62"/>
      <c r="R510" s="62"/>
      <c r="S510" s="62"/>
      <c r="T510" s="62"/>
      <c r="U510" s="62"/>
    </row>
    <row r="511" spans="1:21" s="198" customFormat="1" x14ac:dyDescent="0.2">
      <c r="A511" s="75" t="str">
        <f>'Permitted Sources'!A511</f>
        <v>WYDEQ Permitted Sources</v>
      </c>
      <c r="B511" s="75">
        <f>'Permitted Sources'!C511</f>
        <v>56037</v>
      </c>
      <c r="C511" s="75">
        <f>'Permitted Sources'!C511</f>
        <v>56037</v>
      </c>
      <c r="D511" s="75">
        <f>'Permitted Sources'!F511</f>
        <v>20200254</v>
      </c>
      <c r="E511" s="75" t="str">
        <f>'Permitted Sources'!I511</f>
        <v>Compressor Engines</v>
      </c>
      <c r="F511" s="386">
        <f>'Permitted Sources'!O511</f>
        <v>3.562603174736783</v>
      </c>
      <c r="G511" s="386">
        <f>'Permitted Sources'!P511</f>
        <v>0.61957105628144726</v>
      </c>
      <c r="H511" s="386">
        <f>'Permitted Sources'!Q511</f>
        <v>4.4837659935136589</v>
      </c>
      <c r="I511" s="386">
        <f>'Permitted Sources'!R511</f>
        <v>0</v>
      </c>
      <c r="J511" s="386">
        <f>'Permitted Sources'!S511</f>
        <v>5.4282015974922236E-2</v>
      </c>
      <c r="K511" s="63" t="str">
        <f t="shared" si="7"/>
        <v>Compressor Engines</v>
      </c>
      <c r="L511" s="135"/>
      <c r="M511" s="135"/>
      <c r="N511" s="135"/>
      <c r="O511" s="135"/>
      <c r="P511" s="62"/>
      <c r="Q511" s="62"/>
      <c r="R511" s="62"/>
      <c r="S511" s="62"/>
      <c r="T511" s="62"/>
      <c r="U511" s="62"/>
    </row>
    <row r="512" spans="1:21" s="198" customFormat="1" x14ac:dyDescent="0.2">
      <c r="A512" s="75" t="str">
        <f>'Permitted Sources'!A512</f>
        <v>WYDEQ Permitted Sources</v>
      </c>
      <c r="B512" s="75">
        <f>'Permitted Sources'!C512</f>
        <v>56037</v>
      </c>
      <c r="C512" s="75">
        <f>'Permitted Sources'!C512</f>
        <v>56037</v>
      </c>
      <c r="D512" s="75">
        <f>'Permitted Sources'!F512</f>
        <v>20200254</v>
      </c>
      <c r="E512" s="75" t="str">
        <f>'Permitted Sources'!I512</f>
        <v>Compressor Engines</v>
      </c>
      <c r="F512" s="386">
        <f>'Permitted Sources'!O512</f>
        <v>3.562603174736783</v>
      </c>
      <c r="G512" s="386">
        <f>'Permitted Sources'!P512</f>
        <v>0.62286664700634875</v>
      </c>
      <c r="H512" s="386">
        <f>'Permitted Sources'!Q512</f>
        <v>4.4837659935136589</v>
      </c>
      <c r="I512" s="386">
        <f>'Permitted Sources'!R512</f>
        <v>0</v>
      </c>
      <c r="J512" s="386">
        <f>'Permitted Sources'!S512</f>
        <v>5.4570750102448419E-2</v>
      </c>
      <c r="K512" s="63" t="str">
        <f t="shared" si="7"/>
        <v>Compressor Engines</v>
      </c>
      <c r="L512" s="135"/>
      <c r="M512" s="135"/>
      <c r="N512" s="135"/>
      <c r="O512" s="135"/>
      <c r="P512" s="62"/>
      <c r="Q512" s="62"/>
      <c r="R512" s="62"/>
      <c r="S512" s="62"/>
      <c r="T512" s="62"/>
      <c r="U512" s="62"/>
    </row>
    <row r="513" spans="1:21" s="198" customFormat="1" x14ac:dyDescent="0.2">
      <c r="A513" s="75" t="str">
        <f>'Permitted Sources'!A513</f>
        <v>WYDEQ Permitted Sources</v>
      </c>
      <c r="B513" s="75">
        <f>'Permitted Sources'!C513</f>
        <v>56037</v>
      </c>
      <c r="C513" s="75">
        <f>'Permitted Sources'!C513</f>
        <v>56037</v>
      </c>
      <c r="D513" s="75">
        <f>'Permitted Sources'!F513</f>
        <v>20200254</v>
      </c>
      <c r="E513" s="75" t="str">
        <f>'Permitted Sources'!I513</f>
        <v>Compressor Engines</v>
      </c>
      <c r="F513" s="386">
        <f>'Permitted Sources'!O513</f>
        <v>1.3359761905262932</v>
      </c>
      <c r="G513" s="386">
        <f>'Permitted Sources'!P513</f>
        <v>0.3954708869881578</v>
      </c>
      <c r="H513" s="386">
        <f>'Permitted Sources'!Q513</f>
        <v>1.4945886645045527</v>
      </c>
      <c r="I513" s="386">
        <f>'Permitted Sources'!R513</f>
        <v>0</v>
      </c>
      <c r="J513" s="386">
        <f>'Permitted Sources'!S513</f>
        <v>3.4648095303141849E-2</v>
      </c>
      <c r="K513" s="63" t="str">
        <f t="shared" si="7"/>
        <v>Compressor Engines</v>
      </c>
      <c r="L513" s="135"/>
      <c r="M513" s="135"/>
      <c r="N513" s="135"/>
      <c r="O513" s="135"/>
      <c r="P513" s="62"/>
      <c r="Q513" s="62"/>
      <c r="R513" s="62"/>
      <c r="S513" s="62"/>
      <c r="T513" s="62"/>
      <c r="U513" s="62"/>
    </row>
    <row r="514" spans="1:21" s="198" customFormat="1" x14ac:dyDescent="0.2">
      <c r="A514" s="75" t="str">
        <f>'Permitted Sources'!A514</f>
        <v>WYDEQ Permitted Sources</v>
      </c>
      <c r="B514" s="75">
        <f>'Permitted Sources'!C514</f>
        <v>56037</v>
      </c>
      <c r="C514" s="75">
        <f>'Permitted Sources'!C514</f>
        <v>56037</v>
      </c>
      <c r="D514" s="75">
        <f>'Permitted Sources'!F514</f>
        <v>20200202</v>
      </c>
      <c r="E514" s="75" t="str">
        <f>'Permitted Sources'!I514</f>
        <v>Compressor Engines</v>
      </c>
      <c r="F514" s="386">
        <f>'Permitted Sources'!O514</f>
        <v>0</v>
      </c>
      <c r="G514" s="386">
        <f>'Permitted Sources'!P514</f>
        <v>0</v>
      </c>
      <c r="H514" s="386">
        <f>'Permitted Sources'!Q514</f>
        <v>0</v>
      </c>
      <c r="I514" s="386">
        <f>'Permitted Sources'!R514</f>
        <v>0</v>
      </c>
      <c r="J514" s="386">
        <f>'Permitted Sources'!S514</f>
        <v>0</v>
      </c>
      <c r="K514" s="63" t="str">
        <f t="shared" si="7"/>
        <v>Compressor Engines</v>
      </c>
      <c r="L514" s="135"/>
      <c r="M514" s="135"/>
      <c r="N514" s="135"/>
      <c r="O514" s="135"/>
      <c r="P514" s="62"/>
      <c r="Q514" s="62"/>
      <c r="R514" s="62"/>
      <c r="S514" s="62"/>
      <c r="T514" s="62"/>
      <c r="U514" s="62"/>
    </row>
    <row r="515" spans="1:21" s="198" customFormat="1" x14ac:dyDescent="0.2">
      <c r="A515" s="75" t="str">
        <f>'Permitted Sources'!A515</f>
        <v>WYDEQ Permitted Sources</v>
      </c>
      <c r="B515" s="75">
        <f>'Permitted Sources'!C515</f>
        <v>56037</v>
      </c>
      <c r="C515" s="75">
        <f>'Permitted Sources'!C515</f>
        <v>56037</v>
      </c>
      <c r="D515" s="75">
        <f>'Permitted Sources'!F515</f>
        <v>20200202</v>
      </c>
      <c r="E515" s="75" t="str">
        <f>'Permitted Sources'!I515</f>
        <v>Compressor Engines</v>
      </c>
      <c r="F515" s="386">
        <f>'Permitted Sources'!O515</f>
        <v>0</v>
      </c>
      <c r="G515" s="386">
        <f>'Permitted Sources'!P515</f>
        <v>0.41364451380646966</v>
      </c>
      <c r="H515" s="386">
        <f>'Permitted Sources'!Q515</f>
        <v>0</v>
      </c>
      <c r="I515" s="386">
        <f>'Permitted Sources'!R515</f>
        <v>0</v>
      </c>
      <c r="J515" s="386">
        <f>'Permitted Sources'!S515</f>
        <v>0</v>
      </c>
      <c r="K515" s="63" t="str">
        <f t="shared" si="7"/>
        <v>Compressor Engines</v>
      </c>
      <c r="L515" s="135"/>
      <c r="M515" s="135"/>
      <c r="N515" s="135"/>
      <c r="O515" s="135"/>
      <c r="P515" s="62"/>
      <c r="Q515" s="62"/>
      <c r="R515" s="62"/>
      <c r="S515" s="62"/>
      <c r="T515" s="62"/>
      <c r="U515" s="62"/>
    </row>
    <row r="516" spans="1:21" s="198" customFormat="1" x14ac:dyDescent="0.2">
      <c r="A516" s="75" t="str">
        <f>'Permitted Sources'!A516</f>
        <v>WYDEQ Permitted Sources</v>
      </c>
      <c r="B516" s="75">
        <f>'Permitted Sources'!C516</f>
        <v>56037</v>
      </c>
      <c r="C516" s="75">
        <f>'Permitted Sources'!C516</f>
        <v>56037</v>
      </c>
      <c r="D516" s="75">
        <f>'Permitted Sources'!F516</f>
        <v>20200253</v>
      </c>
      <c r="E516" s="75" t="str">
        <f>'Permitted Sources'!I516</f>
        <v>Compressor Engines</v>
      </c>
      <c r="F516" s="386">
        <f>'Permitted Sources'!O516</f>
        <v>57.446976192630636</v>
      </c>
      <c r="G516" s="386">
        <f>'Permitted Sources'!P516</f>
        <v>0.66183122209035139</v>
      </c>
      <c r="H516" s="386">
        <f>'Permitted Sources'!Q516</f>
        <v>3.5870127948109278</v>
      </c>
      <c r="I516" s="386">
        <f>'Permitted Sources'!R516</f>
        <v>0</v>
      </c>
      <c r="J516" s="386">
        <f>'Permitted Sources'!S516</f>
        <v>0.1823759709992929</v>
      </c>
      <c r="K516" s="63" t="str">
        <f t="shared" si="7"/>
        <v>Compressor Engines</v>
      </c>
      <c r="L516" s="135"/>
      <c r="M516" s="135"/>
      <c r="N516" s="135"/>
      <c r="O516" s="135"/>
      <c r="P516" s="62"/>
      <c r="Q516" s="62"/>
      <c r="R516" s="62"/>
      <c r="S516" s="62"/>
      <c r="T516" s="62"/>
      <c r="U516" s="62"/>
    </row>
    <row r="517" spans="1:21" s="198" customFormat="1" x14ac:dyDescent="0.2">
      <c r="A517" s="75" t="str">
        <f>'Permitted Sources'!A517</f>
        <v>WYDEQ Permitted Sources</v>
      </c>
      <c r="B517" s="75">
        <f>'Permitted Sources'!C517</f>
        <v>56037</v>
      </c>
      <c r="C517" s="75">
        <f>'Permitted Sources'!C517</f>
        <v>56037</v>
      </c>
      <c r="D517" s="75">
        <f>'Permitted Sources'!F517</f>
        <v>20200253</v>
      </c>
      <c r="E517" s="75" t="str">
        <f>'Permitted Sources'!I517</f>
        <v>Compressor Engines</v>
      </c>
      <c r="F517" s="386">
        <f>'Permitted Sources'!O517</f>
        <v>81.494547622103923</v>
      </c>
      <c r="G517" s="386">
        <f>'Permitted Sources'!P517</f>
        <v>0.91001793037423306</v>
      </c>
      <c r="H517" s="386">
        <f>'Permitted Sources'!Q517</f>
        <v>43.258377912976776</v>
      </c>
      <c r="I517" s="386">
        <f>'Permitted Sources'!R517</f>
        <v>0</v>
      </c>
      <c r="J517" s="386">
        <f>'Permitted Sources'!S517</f>
        <v>0.25644867306669805</v>
      </c>
      <c r="K517" s="63" t="str">
        <f t="shared" si="7"/>
        <v>Compressor Engines</v>
      </c>
      <c r="L517" s="135"/>
      <c r="M517" s="135"/>
      <c r="N517" s="135"/>
      <c r="O517" s="135"/>
      <c r="P517" s="62"/>
      <c r="Q517" s="62"/>
      <c r="R517" s="62"/>
      <c r="S517" s="62"/>
      <c r="T517" s="62"/>
      <c r="U517" s="62"/>
    </row>
    <row r="518" spans="1:21" s="198" customFormat="1" x14ac:dyDescent="0.2">
      <c r="A518" s="75" t="str">
        <f>'Permitted Sources'!A518</f>
        <v>WYDEQ Permitted Sources</v>
      </c>
      <c r="B518" s="75">
        <f>'Permitted Sources'!C518</f>
        <v>56037</v>
      </c>
      <c r="C518" s="75">
        <f>'Permitted Sources'!C518</f>
        <v>56037</v>
      </c>
      <c r="D518" s="75">
        <f>'Permitted Sources'!F518</f>
        <v>20200253</v>
      </c>
      <c r="E518" s="75" t="str">
        <f>'Permitted Sources'!I518</f>
        <v>Compressor Engines</v>
      </c>
      <c r="F518" s="386">
        <f>'Permitted Sources'!O518</f>
        <v>54.81955635126225</v>
      </c>
      <c r="G518" s="386">
        <f>'Permitted Sources'!P518</f>
        <v>0.2496605475257444</v>
      </c>
      <c r="H518" s="386">
        <f>'Permitted Sources'!Q518</f>
        <v>64.914967661647751</v>
      </c>
      <c r="I518" s="386">
        <f>'Permitted Sources'!R518</f>
        <v>0</v>
      </c>
      <c r="J518" s="386">
        <f>'Permitted Sources'!S518</f>
        <v>0.16946936382088137</v>
      </c>
      <c r="K518" s="63" t="str">
        <f t="shared" si="7"/>
        <v>Compressor Engines</v>
      </c>
      <c r="L518" s="135"/>
      <c r="M518" s="135"/>
      <c r="N518" s="135"/>
      <c r="O518" s="135"/>
      <c r="P518" s="62"/>
      <c r="Q518" s="62"/>
      <c r="R518" s="62"/>
      <c r="S518" s="62"/>
      <c r="T518" s="62"/>
      <c r="U518" s="62"/>
    </row>
    <row r="519" spans="1:21" s="198" customFormat="1" x14ac:dyDescent="0.2">
      <c r="A519" s="75" t="str">
        <f>'Permitted Sources'!A519</f>
        <v>WYDEQ Permitted Sources</v>
      </c>
      <c r="B519" s="75">
        <f>'Permitted Sources'!C519</f>
        <v>56037</v>
      </c>
      <c r="C519" s="75">
        <f>'Permitted Sources'!C519</f>
        <v>56037</v>
      </c>
      <c r="D519" s="75">
        <f>'Permitted Sources'!F519</f>
        <v>20200254</v>
      </c>
      <c r="E519" s="75" t="str">
        <f>'Permitted Sources'!I519</f>
        <v>Compressor Engines</v>
      </c>
      <c r="F519" s="386">
        <f>'Permitted Sources'!O519</f>
        <v>3.1172777778946843</v>
      </c>
      <c r="G519" s="386">
        <f>'Permitted Sources'!P519</f>
        <v>0.99526839892019703</v>
      </c>
      <c r="H519" s="386">
        <f>'Permitted Sources'!Q519</f>
        <v>3.4873735505106231</v>
      </c>
      <c r="I519" s="386">
        <f>'Permitted Sources'!R519</f>
        <v>0</v>
      </c>
      <c r="J519" s="386">
        <f>'Permitted Sources'!S519</f>
        <v>8.7197706512906967E-2</v>
      </c>
      <c r="K519" s="63" t="str">
        <f t="shared" ref="K519:K582" si="8">IF(E519="Unpermitted Fugitives","Fugitives",IF(E519="Natural Gas Processing Facilities, Pump Seals","Fugitives",IF(E519="Natural Gas Production, All Equipt Leak Fugitives","Fugitives",IF(E519="External Combustion Boilers","Heaters",IF(E519="Permitted Tank Losses","Condensate tank ",IF(E519="Permitted Fugitives","Fugitives",IF(E519="Process Heaters","Heaters",E519)))))))</f>
        <v>Compressor Engines</v>
      </c>
      <c r="L519" s="135"/>
      <c r="M519" s="135"/>
      <c r="N519" s="135"/>
      <c r="O519" s="135"/>
      <c r="P519" s="62"/>
      <c r="Q519" s="62"/>
      <c r="R519" s="62"/>
      <c r="S519" s="62"/>
      <c r="T519" s="62"/>
      <c r="U519" s="62"/>
    </row>
    <row r="520" spans="1:21" s="198" customFormat="1" x14ac:dyDescent="0.2">
      <c r="A520" s="75" t="str">
        <f>'Permitted Sources'!A520</f>
        <v>WYDEQ Permitted Sources</v>
      </c>
      <c r="B520" s="75">
        <f>'Permitted Sources'!C520</f>
        <v>56037</v>
      </c>
      <c r="C520" s="75">
        <f>'Permitted Sources'!C520</f>
        <v>56037</v>
      </c>
      <c r="D520" s="75">
        <f>'Permitted Sources'!F520</f>
        <v>20200254</v>
      </c>
      <c r="E520" s="75" t="str">
        <f>'Permitted Sources'!I520</f>
        <v>Compressor Engines</v>
      </c>
      <c r="F520" s="386">
        <f>'Permitted Sources'!O520</f>
        <v>0.22266269842104894</v>
      </c>
      <c r="G520" s="386">
        <f>'Permitted Sources'!P520</f>
        <v>6.9207405222927634E-2</v>
      </c>
      <c r="H520" s="386">
        <f>'Permitted Sources'!Q520</f>
        <v>0.49819622150151771</v>
      </c>
      <c r="I520" s="386">
        <f>'Permitted Sources'!R520</f>
        <v>0</v>
      </c>
      <c r="J520" s="386">
        <f>'Permitted Sources'!S520</f>
        <v>6.063416678049824E-3</v>
      </c>
      <c r="K520" s="63" t="str">
        <f t="shared" si="8"/>
        <v>Compressor Engines</v>
      </c>
      <c r="L520" s="135"/>
      <c r="M520" s="135"/>
      <c r="N520" s="135"/>
      <c r="O520" s="135"/>
      <c r="P520" s="62"/>
      <c r="Q520" s="62"/>
      <c r="R520" s="62"/>
      <c r="S520" s="62"/>
      <c r="T520" s="62"/>
      <c r="U520" s="62"/>
    </row>
    <row r="521" spans="1:21" s="198" customFormat="1" x14ac:dyDescent="0.2">
      <c r="A521" s="75" t="str">
        <f>'Permitted Sources'!A521</f>
        <v>WYDEQ Permitted Sources</v>
      </c>
      <c r="B521" s="75">
        <f>'Permitted Sources'!C521</f>
        <v>56037</v>
      </c>
      <c r="C521" s="75">
        <f>'Permitted Sources'!C521</f>
        <v>56037</v>
      </c>
      <c r="D521" s="75">
        <f>'Permitted Sources'!F521</f>
        <v>20100102</v>
      </c>
      <c r="E521" s="75" t="str">
        <f>'Permitted Sources'!I521</f>
        <v>Compressor Engines</v>
      </c>
      <c r="F521" s="386">
        <f>'Permitted Sources'!O521</f>
        <v>0</v>
      </c>
      <c r="G521" s="386">
        <f>'Permitted Sources'!P521</f>
        <v>0</v>
      </c>
      <c r="H521" s="386">
        <f>'Permitted Sources'!Q521</f>
        <v>0</v>
      </c>
      <c r="I521" s="386">
        <f>'Permitted Sources'!R521</f>
        <v>0</v>
      </c>
      <c r="J521" s="386">
        <f>'Permitted Sources'!S521</f>
        <v>0</v>
      </c>
      <c r="K521" s="63" t="str">
        <f t="shared" si="8"/>
        <v>Compressor Engines</v>
      </c>
      <c r="L521" s="135"/>
      <c r="M521" s="135"/>
      <c r="N521" s="135"/>
      <c r="O521" s="135"/>
      <c r="P521" s="62"/>
      <c r="Q521" s="62"/>
      <c r="R521" s="62"/>
      <c r="S521" s="62"/>
      <c r="T521" s="62"/>
      <c r="U521" s="62"/>
    </row>
    <row r="522" spans="1:21" s="198" customFormat="1" x14ac:dyDescent="0.2">
      <c r="A522" s="75" t="str">
        <f>'Permitted Sources'!A522</f>
        <v>WYDEQ Permitted Sources</v>
      </c>
      <c r="B522" s="75">
        <f>'Permitted Sources'!C522</f>
        <v>56037</v>
      </c>
      <c r="C522" s="75">
        <f>'Permitted Sources'!C522</f>
        <v>56037</v>
      </c>
      <c r="D522" s="75">
        <f>'Permitted Sources'!F522</f>
        <v>20100102</v>
      </c>
      <c r="E522" s="75" t="str">
        <f>'Permitted Sources'!I522</f>
        <v>Compressor Engines</v>
      </c>
      <c r="F522" s="386">
        <f>'Permitted Sources'!O522</f>
        <v>0</v>
      </c>
      <c r="G522" s="386">
        <f>'Permitted Sources'!P522</f>
        <v>0</v>
      </c>
      <c r="H522" s="386">
        <f>'Permitted Sources'!Q522</f>
        <v>0</v>
      </c>
      <c r="I522" s="386">
        <f>'Permitted Sources'!R522</f>
        <v>0</v>
      </c>
      <c r="J522" s="386">
        <f>'Permitted Sources'!S522</f>
        <v>0</v>
      </c>
      <c r="K522" s="63" t="str">
        <f t="shared" si="8"/>
        <v>Compressor Engines</v>
      </c>
      <c r="L522" s="135"/>
      <c r="M522" s="135"/>
      <c r="N522" s="135"/>
      <c r="O522" s="135"/>
      <c r="P522" s="62"/>
      <c r="Q522" s="62"/>
      <c r="R522" s="62"/>
      <c r="S522" s="62"/>
      <c r="T522" s="62"/>
      <c r="U522" s="62"/>
    </row>
    <row r="523" spans="1:21" s="198" customFormat="1" x14ac:dyDescent="0.2">
      <c r="A523" s="75" t="str">
        <f>'Permitted Sources'!A523</f>
        <v>WYDEQ Permitted Sources</v>
      </c>
      <c r="B523" s="75">
        <f>'Permitted Sources'!C523</f>
        <v>56037</v>
      </c>
      <c r="C523" s="75">
        <f>'Permitted Sources'!C523</f>
        <v>56037</v>
      </c>
      <c r="D523" s="75">
        <f>'Permitted Sources'!F523</f>
        <v>20200202</v>
      </c>
      <c r="E523" s="75" t="str">
        <f>'Permitted Sources'!I523</f>
        <v>Compressor Engines</v>
      </c>
      <c r="F523" s="386">
        <f>'Permitted Sources'!O523</f>
        <v>0</v>
      </c>
      <c r="G523" s="386">
        <f>'Permitted Sources'!P523</f>
        <v>0</v>
      </c>
      <c r="H523" s="386">
        <f>'Permitted Sources'!Q523</f>
        <v>0</v>
      </c>
      <c r="I523" s="386">
        <f>'Permitted Sources'!R523</f>
        <v>0</v>
      </c>
      <c r="J523" s="386">
        <f>'Permitted Sources'!S523</f>
        <v>0</v>
      </c>
      <c r="K523" s="63" t="str">
        <f t="shared" si="8"/>
        <v>Compressor Engines</v>
      </c>
      <c r="L523" s="135"/>
      <c r="M523" s="135"/>
      <c r="N523" s="135"/>
      <c r="O523" s="135"/>
      <c r="P523" s="62"/>
      <c r="Q523" s="62"/>
      <c r="R523" s="62"/>
      <c r="S523" s="62"/>
      <c r="T523" s="62"/>
      <c r="U523" s="62"/>
    </row>
    <row r="524" spans="1:21" s="198" customFormat="1" x14ac:dyDescent="0.2">
      <c r="A524" s="75" t="str">
        <f>'Permitted Sources'!A524</f>
        <v>WYDEQ Permitted Sources</v>
      </c>
      <c r="B524" s="75">
        <f>'Permitted Sources'!C524</f>
        <v>56037</v>
      </c>
      <c r="C524" s="75">
        <f>'Permitted Sources'!C524</f>
        <v>56037</v>
      </c>
      <c r="D524" s="75">
        <f>'Permitted Sources'!F524</f>
        <v>20200202</v>
      </c>
      <c r="E524" s="75" t="str">
        <f>'Permitted Sources'!I524</f>
        <v>Compressor Engines</v>
      </c>
      <c r="F524" s="386">
        <f>'Permitted Sources'!O524</f>
        <v>0</v>
      </c>
      <c r="G524" s="386">
        <f>'Permitted Sources'!P524</f>
        <v>0</v>
      </c>
      <c r="H524" s="386">
        <f>'Permitted Sources'!Q524</f>
        <v>0</v>
      </c>
      <c r="I524" s="386">
        <f>'Permitted Sources'!R524</f>
        <v>0</v>
      </c>
      <c r="J524" s="386">
        <f>'Permitted Sources'!S524</f>
        <v>0</v>
      </c>
      <c r="K524" s="63" t="str">
        <f t="shared" si="8"/>
        <v>Compressor Engines</v>
      </c>
      <c r="L524" s="135"/>
      <c r="M524" s="135"/>
      <c r="N524" s="135"/>
      <c r="O524" s="135"/>
      <c r="P524" s="62"/>
      <c r="Q524" s="62"/>
      <c r="R524" s="62"/>
      <c r="S524" s="62"/>
      <c r="T524" s="62"/>
      <c r="U524" s="62"/>
    </row>
    <row r="525" spans="1:21" s="198" customFormat="1" x14ac:dyDescent="0.2">
      <c r="A525" s="75" t="str">
        <f>'Permitted Sources'!A525</f>
        <v>WYDEQ Permitted Sources</v>
      </c>
      <c r="B525" s="75">
        <f>'Permitted Sources'!C525</f>
        <v>56037</v>
      </c>
      <c r="C525" s="75">
        <f>'Permitted Sources'!C525</f>
        <v>56037</v>
      </c>
      <c r="D525" s="75">
        <f>'Permitted Sources'!F525</f>
        <v>20200202</v>
      </c>
      <c r="E525" s="75" t="str">
        <f>'Permitted Sources'!I525</f>
        <v>Compressor Engines</v>
      </c>
      <c r="F525" s="386">
        <f>'Permitted Sources'!O525</f>
        <v>0</v>
      </c>
      <c r="G525" s="386">
        <f>'Permitted Sources'!P525</f>
        <v>0</v>
      </c>
      <c r="H525" s="386">
        <f>'Permitted Sources'!Q525</f>
        <v>0</v>
      </c>
      <c r="I525" s="386">
        <f>'Permitted Sources'!R525</f>
        <v>0</v>
      </c>
      <c r="J525" s="386">
        <f>'Permitted Sources'!S525</f>
        <v>0</v>
      </c>
      <c r="K525" s="63" t="str">
        <f t="shared" si="8"/>
        <v>Compressor Engines</v>
      </c>
      <c r="L525" s="135"/>
      <c r="M525" s="135"/>
      <c r="N525" s="135"/>
      <c r="O525" s="135"/>
      <c r="P525" s="62"/>
      <c r="Q525" s="62"/>
      <c r="R525" s="62"/>
      <c r="S525" s="62"/>
      <c r="T525" s="62"/>
      <c r="U525" s="62"/>
    </row>
    <row r="526" spans="1:21" s="198" customFormat="1" x14ac:dyDescent="0.2">
      <c r="A526" s="75" t="str">
        <f>'Permitted Sources'!A526</f>
        <v>WYDEQ Permitted Sources</v>
      </c>
      <c r="B526" s="75">
        <f>'Permitted Sources'!C526</f>
        <v>56037</v>
      </c>
      <c r="C526" s="75">
        <f>'Permitted Sources'!C526</f>
        <v>56037</v>
      </c>
      <c r="D526" s="75">
        <f>'Permitted Sources'!F526</f>
        <v>20200202</v>
      </c>
      <c r="E526" s="75" t="str">
        <f>'Permitted Sources'!I526</f>
        <v>Compressor Engines</v>
      </c>
      <c r="F526" s="386">
        <f>'Permitted Sources'!O526</f>
        <v>0</v>
      </c>
      <c r="G526" s="386">
        <f>'Permitted Sources'!P526</f>
        <v>0</v>
      </c>
      <c r="H526" s="386">
        <f>'Permitted Sources'!Q526</f>
        <v>0</v>
      </c>
      <c r="I526" s="386">
        <f>'Permitted Sources'!R526</f>
        <v>0</v>
      </c>
      <c r="J526" s="386">
        <f>'Permitted Sources'!S526</f>
        <v>0</v>
      </c>
      <c r="K526" s="63" t="str">
        <f t="shared" si="8"/>
        <v>Compressor Engines</v>
      </c>
      <c r="L526" s="135"/>
      <c r="M526" s="135"/>
      <c r="N526" s="135"/>
      <c r="O526" s="135"/>
      <c r="P526" s="62"/>
      <c r="Q526" s="62"/>
      <c r="R526" s="62"/>
      <c r="S526" s="62"/>
      <c r="T526" s="62"/>
      <c r="U526" s="62"/>
    </row>
    <row r="527" spans="1:21" s="198" customFormat="1" x14ac:dyDescent="0.2">
      <c r="A527" s="75" t="str">
        <f>'Permitted Sources'!A527</f>
        <v>WYDEQ Permitted Sources</v>
      </c>
      <c r="B527" s="75">
        <f>'Permitted Sources'!C527</f>
        <v>56037</v>
      </c>
      <c r="C527" s="75">
        <f>'Permitted Sources'!C527</f>
        <v>56037</v>
      </c>
      <c r="D527" s="75">
        <f>'Permitted Sources'!F527</f>
        <v>20200202</v>
      </c>
      <c r="E527" s="75" t="str">
        <f>'Permitted Sources'!I527</f>
        <v>Compressor Engines</v>
      </c>
      <c r="F527" s="386">
        <f>'Permitted Sources'!O527</f>
        <v>0</v>
      </c>
      <c r="G527" s="386">
        <f>'Permitted Sources'!P527</f>
        <v>0</v>
      </c>
      <c r="H527" s="386">
        <f>'Permitted Sources'!Q527</f>
        <v>0</v>
      </c>
      <c r="I527" s="386">
        <f>'Permitted Sources'!R527</f>
        <v>0</v>
      </c>
      <c r="J527" s="386">
        <f>'Permitted Sources'!S527</f>
        <v>0</v>
      </c>
      <c r="K527" s="63" t="str">
        <f t="shared" si="8"/>
        <v>Compressor Engines</v>
      </c>
      <c r="L527" s="135"/>
      <c r="M527" s="135"/>
      <c r="N527" s="135"/>
      <c r="O527" s="135"/>
      <c r="P527" s="62"/>
      <c r="Q527" s="62"/>
      <c r="R527" s="62"/>
      <c r="S527" s="62"/>
      <c r="T527" s="62"/>
      <c r="U527" s="62"/>
    </row>
    <row r="528" spans="1:21" s="198" customFormat="1" x14ac:dyDescent="0.2">
      <c r="A528" s="75" t="str">
        <f>'Permitted Sources'!A528</f>
        <v>WYDEQ Permitted Sources</v>
      </c>
      <c r="B528" s="75">
        <f>'Permitted Sources'!C528</f>
        <v>56037</v>
      </c>
      <c r="C528" s="75">
        <f>'Permitted Sources'!C528</f>
        <v>56037</v>
      </c>
      <c r="D528" s="75">
        <f>'Permitted Sources'!F528</f>
        <v>20200202</v>
      </c>
      <c r="E528" s="75" t="str">
        <f>'Permitted Sources'!I528</f>
        <v>Compressor Engines</v>
      </c>
      <c r="F528" s="386">
        <f>'Permitted Sources'!O528</f>
        <v>0</v>
      </c>
      <c r="G528" s="386">
        <f>'Permitted Sources'!P528</f>
        <v>0</v>
      </c>
      <c r="H528" s="386">
        <f>'Permitted Sources'!Q528</f>
        <v>0</v>
      </c>
      <c r="I528" s="386">
        <f>'Permitted Sources'!R528</f>
        <v>0</v>
      </c>
      <c r="J528" s="386">
        <f>'Permitted Sources'!S528</f>
        <v>0</v>
      </c>
      <c r="K528" s="63" t="str">
        <f t="shared" si="8"/>
        <v>Compressor Engines</v>
      </c>
      <c r="L528" s="135"/>
      <c r="M528" s="135"/>
      <c r="N528" s="135"/>
      <c r="O528" s="135"/>
      <c r="P528" s="62"/>
      <c r="Q528" s="62"/>
      <c r="R528" s="62"/>
      <c r="S528" s="62"/>
      <c r="T528" s="62"/>
      <c r="U528" s="62"/>
    </row>
    <row r="529" spans="1:21" s="198" customFormat="1" x14ac:dyDescent="0.2">
      <c r="A529" s="75" t="str">
        <f>'Permitted Sources'!A529</f>
        <v>WYDEQ Permitted Sources</v>
      </c>
      <c r="B529" s="75">
        <f>'Permitted Sources'!C529</f>
        <v>56037</v>
      </c>
      <c r="C529" s="75">
        <f>'Permitted Sources'!C529</f>
        <v>56037</v>
      </c>
      <c r="D529" s="75">
        <f>'Permitted Sources'!F529</f>
        <v>20200202</v>
      </c>
      <c r="E529" s="75" t="str">
        <f>'Permitted Sources'!I529</f>
        <v>Compressor Engines</v>
      </c>
      <c r="F529" s="386">
        <f>'Permitted Sources'!O529</f>
        <v>0</v>
      </c>
      <c r="G529" s="386">
        <f>'Permitted Sources'!P529</f>
        <v>0</v>
      </c>
      <c r="H529" s="386">
        <f>'Permitted Sources'!Q529</f>
        <v>0</v>
      </c>
      <c r="I529" s="386">
        <f>'Permitted Sources'!R529</f>
        <v>0</v>
      </c>
      <c r="J529" s="386">
        <f>'Permitted Sources'!S529</f>
        <v>0</v>
      </c>
      <c r="K529" s="63" t="str">
        <f t="shared" si="8"/>
        <v>Compressor Engines</v>
      </c>
      <c r="L529" s="135"/>
      <c r="M529" s="135"/>
      <c r="N529" s="135"/>
      <c r="O529" s="135"/>
      <c r="P529" s="62"/>
      <c r="Q529" s="62"/>
      <c r="R529" s="62"/>
      <c r="S529" s="62"/>
      <c r="T529" s="62"/>
      <c r="U529" s="62"/>
    </row>
    <row r="530" spans="1:21" s="198" customFormat="1" x14ac:dyDescent="0.2">
      <c r="A530" s="75" t="str">
        <f>'Permitted Sources'!A530</f>
        <v>WYDEQ Permitted Sources</v>
      </c>
      <c r="B530" s="75">
        <f>'Permitted Sources'!C530</f>
        <v>56037</v>
      </c>
      <c r="C530" s="75">
        <f>'Permitted Sources'!C530</f>
        <v>56037</v>
      </c>
      <c r="D530" s="75">
        <f>'Permitted Sources'!F530</f>
        <v>20200202</v>
      </c>
      <c r="E530" s="75" t="str">
        <f>'Permitted Sources'!I530</f>
        <v>Compressor Engines</v>
      </c>
      <c r="F530" s="386">
        <f>'Permitted Sources'!O530</f>
        <v>0</v>
      </c>
      <c r="G530" s="386">
        <f>'Permitted Sources'!P530</f>
        <v>0</v>
      </c>
      <c r="H530" s="386">
        <f>'Permitted Sources'!Q530</f>
        <v>0</v>
      </c>
      <c r="I530" s="386">
        <f>'Permitted Sources'!R530</f>
        <v>0</v>
      </c>
      <c r="J530" s="386">
        <f>'Permitted Sources'!S530</f>
        <v>0</v>
      </c>
      <c r="K530" s="63" t="str">
        <f t="shared" si="8"/>
        <v>Compressor Engines</v>
      </c>
      <c r="L530" s="135"/>
      <c r="M530" s="135"/>
      <c r="N530" s="135"/>
      <c r="O530" s="135"/>
      <c r="P530" s="62"/>
      <c r="Q530" s="62"/>
      <c r="R530" s="62"/>
      <c r="S530" s="62"/>
      <c r="T530" s="62"/>
      <c r="U530" s="62"/>
    </row>
    <row r="531" spans="1:21" s="198" customFormat="1" x14ac:dyDescent="0.2">
      <c r="A531" s="75" t="str">
        <f>'Permitted Sources'!A531</f>
        <v>WYDEQ Permitted Sources</v>
      </c>
      <c r="B531" s="75">
        <f>'Permitted Sources'!C531</f>
        <v>56037</v>
      </c>
      <c r="C531" s="75">
        <f>'Permitted Sources'!C531</f>
        <v>56037</v>
      </c>
      <c r="D531" s="75">
        <f>'Permitted Sources'!F531</f>
        <v>20200202</v>
      </c>
      <c r="E531" s="75" t="str">
        <f>'Permitted Sources'!I531</f>
        <v>Compressor Engines</v>
      </c>
      <c r="F531" s="386">
        <f>'Permitted Sources'!O531</f>
        <v>0</v>
      </c>
      <c r="G531" s="386">
        <f>'Permitted Sources'!P531</f>
        <v>0</v>
      </c>
      <c r="H531" s="386">
        <f>'Permitted Sources'!Q531</f>
        <v>0</v>
      </c>
      <c r="I531" s="386">
        <f>'Permitted Sources'!R531</f>
        <v>0</v>
      </c>
      <c r="J531" s="386">
        <f>'Permitted Sources'!S531</f>
        <v>0</v>
      </c>
      <c r="K531" s="63" t="str">
        <f t="shared" si="8"/>
        <v>Compressor Engines</v>
      </c>
      <c r="L531" s="135"/>
      <c r="M531" s="135"/>
      <c r="N531" s="135"/>
      <c r="O531" s="135"/>
      <c r="P531" s="62"/>
      <c r="Q531" s="62"/>
      <c r="R531" s="62"/>
      <c r="S531" s="62"/>
      <c r="T531" s="62"/>
      <c r="U531" s="62"/>
    </row>
    <row r="532" spans="1:21" s="198" customFormat="1" x14ac:dyDescent="0.2">
      <c r="A532" s="75" t="str">
        <f>'Permitted Sources'!A532</f>
        <v>WYDEQ Permitted Sources</v>
      </c>
      <c r="B532" s="75">
        <f>'Permitted Sources'!C532</f>
        <v>56037</v>
      </c>
      <c r="C532" s="75">
        <f>'Permitted Sources'!C532</f>
        <v>56037</v>
      </c>
      <c r="D532" s="75">
        <f>'Permitted Sources'!F532</f>
        <v>20200202</v>
      </c>
      <c r="E532" s="75" t="str">
        <f>'Permitted Sources'!I532</f>
        <v>Compressor Engines</v>
      </c>
      <c r="F532" s="386">
        <f>'Permitted Sources'!O532</f>
        <v>0</v>
      </c>
      <c r="G532" s="386">
        <f>'Permitted Sources'!P532</f>
        <v>1.2409335414194085</v>
      </c>
      <c r="H532" s="386">
        <f>'Permitted Sources'!Q532</f>
        <v>0</v>
      </c>
      <c r="I532" s="386">
        <f>'Permitted Sources'!R532</f>
        <v>0</v>
      </c>
      <c r="J532" s="386">
        <f>'Permitted Sources'!S532</f>
        <v>0</v>
      </c>
      <c r="K532" s="63" t="str">
        <f t="shared" si="8"/>
        <v>Compressor Engines</v>
      </c>
      <c r="L532" s="135"/>
      <c r="M532" s="135"/>
      <c r="N532" s="135"/>
      <c r="O532" s="135"/>
      <c r="P532" s="62"/>
      <c r="Q532" s="62"/>
      <c r="R532" s="62"/>
      <c r="S532" s="62"/>
      <c r="T532" s="62"/>
      <c r="U532" s="62"/>
    </row>
    <row r="533" spans="1:21" s="198" customFormat="1" x14ac:dyDescent="0.2">
      <c r="A533" s="75" t="str">
        <f>'Permitted Sources'!A533</f>
        <v>WYDEQ Permitted Sources</v>
      </c>
      <c r="B533" s="75">
        <f>'Permitted Sources'!C533</f>
        <v>56037</v>
      </c>
      <c r="C533" s="75">
        <f>'Permitted Sources'!C533</f>
        <v>56037</v>
      </c>
      <c r="D533" s="75">
        <f>'Permitted Sources'!F533</f>
        <v>20200202</v>
      </c>
      <c r="E533" s="75" t="str">
        <f>'Permitted Sources'!I533</f>
        <v>Compressor Engines</v>
      </c>
      <c r="F533" s="386">
        <f>'Permitted Sources'!O533</f>
        <v>0</v>
      </c>
      <c r="G533" s="386">
        <f>'Permitted Sources'!P533</f>
        <v>0</v>
      </c>
      <c r="H533" s="386">
        <f>'Permitted Sources'!Q533</f>
        <v>0</v>
      </c>
      <c r="I533" s="386">
        <f>'Permitted Sources'!R533</f>
        <v>0</v>
      </c>
      <c r="J533" s="386">
        <f>'Permitted Sources'!S533</f>
        <v>0</v>
      </c>
      <c r="K533" s="63" t="str">
        <f t="shared" si="8"/>
        <v>Compressor Engines</v>
      </c>
      <c r="L533" s="135"/>
      <c r="M533" s="135"/>
      <c r="N533" s="135"/>
      <c r="O533" s="135"/>
      <c r="P533" s="62"/>
      <c r="Q533" s="62"/>
      <c r="R533" s="62"/>
      <c r="S533" s="62"/>
      <c r="T533" s="62"/>
      <c r="U533" s="62"/>
    </row>
    <row r="534" spans="1:21" s="198" customFormat="1" x14ac:dyDescent="0.2">
      <c r="A534" s="75" t="str">
        <f>'Permitted Sources'!A534</f>
        <v>WYDEQ Permitted Sources</v>
      </c>
      <c r="B534" s="75">
        <f>'Permitted Sources'!C534</f>
        <v>56037</v>
      </c>
      <c r="C534" s="75">
        <f>'Permitted Sources'!C534</f>
        <v>56037</v>
      </c>
      <c r="D534" s="75">
        <f>'Permitted Sources'!F534</f>
        <v>20200202</v>
      </c>
      <c r="E534" s="75" t="str">
        <f>'Permitted Sources'!I534</f>
        <v>Compressor Engines</v>
      </c>
      <c r="F534" s="386">
        <f>'Permitted Sources'!O534</f>
        <v>0</v>
      </c>
      <c r="G534" s="386">
        <f>'Permitted Sources'!P534</f>
        <v>0</v>
      </c>
      <c r="H534" s="386">
        <f>'Permitted Sources'!Q534</f>
        <v>0</v>
      </c>
      <c r="I534" s="386">
        <f>'Permitted Sources'!R534</f>
        <v>0</v>
      </c>
      <c r="J534" s="386">
        <f>'Permitted Sources'!S534</f>
        <v>0</v>
      </c>
      <c r="K534" s="63" t="str">
        <f t="shared" si="8"/>
        <v>Compressor Engines</v>
      </c>
      <c r="L534" s="135"/>
      <c r="M534" s="135"/>
      <c r="N534" s="135"/>
      <c r="O534" s="135"/>
      <c r="P534" s="62"/>
      <c r="Q534" s="62"/>
      <c r="R534" s="62"/>
      <c r="S534" s="62"/>
      <c r="T534" s="62"/>
      <c r="U534" s="62"/>
    </row>
    <row r="535" spans="1:21" s="198" customFormat="1" x14ac:dyDescent="0.2">
      <c r="A535" s="75" t="str">
        <f>'Permitted Sources'!A535</f>
        <v>WYDEQ Permitted Sources</v>
      </c>
      <c r="B535" s="75">
        <f>'Permitted Sources'!C535</f>
        <v>56037</v>
      </c>
      <c r="C535" s="75">
        <f>'Permitted Sources'!C535</f>
        <v>56037</v>
      </c>
      <c r="D535" s="75">
        <f>'Permitted Sources'!F535</f>
        <v>20200202</v>
      </c>
      <c r="E535" s="75" t="str">
        <f>'Permitted Sources'!I535</f>
        <v>Compressor Engines</v>
      </c>
      <c r="F535" s="386">
        <f>'Permitted Sources'!O535</f>
        <v>0</v>
      </c>
      <c r="G535" s="386">
        <f>'Permitted Sources'!P535</f>
        <v>0</v>
      </c>
      <c r="H535" s="386">
        <f>'Permitted Sources'!Q535</f>
        <v>0</v>
      </c>
      <c r="I535" s="386">
        <f>'Permitted Sources'!R535</f>
        <v>0</v>
      </c>
      <c r="J535" s="386">
        <f>'Permitted Sources'!S535</f>
        <v>0</v>
      </c>
      <c r="K535" s="63" t="str">
        <f t="shared" si="8"/>
        <v>Compressor Engines</v>
      </c>
      <c r="L535" s="135"/>
      <c r="M535" s="135"/>
      <c r="N535" s="135"/>
      <c r="O535" s="135"/>
      <c r="P535" s="62"/>
      <c r="Q535" s="62"/>
      <c r="R535" s="62"/>
      <c r="S535" s="62"/>
      <c r="T535" s="62"/>
      <c r="U535" s="62"/>
    </row>
    <row r="536" spans="1:21" s="198" customFormat="1" x14ac:dyDescent="0.2">
      <c r="A536" s="75" t="str">
        <f>'Permitted Sources'!A536</f>
        <v>WYDEQ Permitted Sources</v>
      </c>
      <c r="B536" s="75">
        <f>'Permitted Sources'!C536</f>
        <v>56037</v>
      </c>
      <c r="C536" s="75">
        <f>'Permitted Sources'!C536</f>
        <v>56037</v>
      </c>
      <c r="D536" s="75">
        <f>'Permitted Sources'!F536</f>
        <v>20200202</v>
      </c>
      <c r="E536" s="75" t="str">
        <f>'Permitted Sources'!I536</f>
        <v>Compressor Engines</v>
      </c>
      <c r="F536" s="386">
        <f>'Permitted Sources'!O536</f>
        <v>0</v>
      </c>
      <c r="G536" s="386">
        <f>'Permitted Sources'!P536</f>
        <v>0</v>
      </c>
      <c r="H536" s="386">
        <f>'Permitted Sources'!Q536</f>
        <v>0</v>
      </c>
      <c r="I536" s="386">
        <f>'Permitted Sources'!R536</f>
        <v>0</v>
      </c>
      <c r="J536" s="386">
        <f>'Permitted Sources'!S536</f>
        <v>0</v>
      </c>
      <c r="K536" s="63" t="str">
        <f t="shared" si="8"/>
        <v>Compressor Engines</v>
      </c>
      <c r="L536" s="135"/>
      <c r="M536" s="135"/>
      <c r="N536" s="135"/>
      <c r="O536" s="135"/>
      <c r="P536" s="62"/>
      <c r="Q536" s="62"/>
      <c r="R536" s="62"/>
      <c r="S536" s="62"/>
      <c r="T536" s="62"/>
      <c r="U536" s="62"/>
    </row>
    <row r="537" spans="1:21" s="198" customFormat="1" x14ac:dyDescent="0.2">
      <c r="A537" s="75" t="str">
        <f>'Permitted Sources'!A537</f>
        <v>WYDEQ Permitted Sources</v>
      </c>
      <c r="B537" s="75">
        <f>'Permitted Sources'!C537</f>
        <v>56037</v>
      </c>
      <c r="C537" s="75">
        <f>'Permitted Sources'!C537</f>
        <v>56037</v>
      </c>
      <c r="D537" s="75">
        <f>'Permitted Sources'!F537</f>
        <v>20200202</v>
      </c>
      <c r="E537" s="75" t="str">
        <f>'Permitted Sources'!I537</f>
        <v>Compressor Engines</v>
      </c>
      <c r="F537" s="386">
        <f>'Permitted Sources'!O537</f>
        <v>0</v>
      </c>
      <c r="G537" s="386">
        <f>'Permitted Sources'!P537</f>
        <v>0</v>
      </c>
      <c r="H537" s="386">
        <f>'Permitted Sources'!Q537</f>
        <v>0</v>
      </c>
      <c r="I537" s="386">
        <f>'Permitted Sources'!R537</f>
        <v>0</v>
      </c>
      <c r="J537" s="386">
        <f>'Permitted Sources'!S537</f>
        <v>0</v>
      </c>
      <c r="K537" s="63" t="str">
        <f t="shared" si="8"/>
        <v>Compressor Engines</v>
      </c>
      <c r="L537" s="135"/>
      <c r="M537" s="135"/>
      <c r="N537" s="135"/>
      <c r="O537" s="135"/>
      <c r="P537" s="62"/>
      <c r="Q537" s="62"/>
      <c r="R537" s="62"/>
      <c r="S537" s="62"/>
      <c r="T537" s="62"/>
      <c r="U537" s="62"/>
    </row>
    <row r="538" spans="1:21" s="198" customFormat="1" x14ac:dyDescent="0.2">
      <c r="A538" s="75" t="str">
        <f>'Permitted Sources'!A538</f>
        <v>WYDEQ Permitted Sources</v>
      </c>
      <c r="B538" s="75">
        <f>'Permitted Sources'!C538</f>
        <v>56037</v>
      </c>
      <c r="C538" s="75">
        <f>'Permitted Sources'!C538</f>
        <v>56037</v>
      </c>
      <c r="D538" s="75">
        <f>'Permitted Sources'!F538</f>
        <v>20200202</v>
      </c>
      <c r="E538" s="75" t="str">
        <f>'Permitted Sources'!I538</f>
        <v>Compressor Engines</v>
      </c>
      <c r="F538" s="386">
        <f>'Permitted Sources'!O538</f>
        <v>0</v>
      </c>
      <c r="G538" s="386">
        <f>'Permitted Sources'!P538</f>
        <v>0</v>
      </c>
      <c r="H538" s="386">
        <f>'Permitted Sources'!Q538</f>
        <v>0</v>
      </c>
      <c r="I538" s="386">
        <f>'Permitted Sources'!R538</f>
        <v>0</v>
      </c>
      <c r="J538" s="386">
        <f>'Permitted Sources'!S538</f>
        <v>0</v>
      </c>
      <c r="K538" s="63" t="str">
        <f t="shared" si="8"/>
        <v>Compressor Engines</v>
      </c>
      <c r="L538" s="135"/>
      <c r="M538" s="135"/>
      <c r="N538" s="135"/>
      <c r="O538" s="135"/>
      <c r="P538" s="62"/>
      <c r="Q538" s="62"/>
      <c r="R538" s="62"/>
      <c r="S538" s="62"/>
      <c r="T538" s="62"/>
      <c r="U538" s="62"/>
    </row>
    <row r="539" spans="1:21" s="198" customFormat="1" x14ac:dyDescent="0.2">
      <c r="A539" s="75" t="str">
        <f>'Permitted Sources'!A539</f>
        <v>WYDEQ Permitted Sources</v>
      </c>
      <c r="B539" s="75">
        <f>'Permitted Sources'!C539</f>
        <v>56037</v>
      </c>
      <c r="C539" s="75">
        <f>'Permitted Sources'!C539</f>
        <v>56037</v>
      </c>
      <c r="D539" s="75">
        <f>'Permitted Sources'!F539</f>
        <v>20200202</v>
      </c>
      <c r="E539" s="75" t="str">
        <f>'Permitted Sources'!I539</f>
        <v>Compressor Engines</v>
      </c>
      <c r="F539" s="386">
        <f>'Permitted Sources'!O539</f>
        <v>0</v>
      </c>
      <c r="G539" s="386">
        <f>'Permitted Sources'!P539</f>
        <v>0</v>
      </c>
      <c r="H539" s="386">
        <f>'Permitted Sources'!Q539</f>
        <v>0</v>
      </c>
      <c r="I539" s="386">
        <f>'Permitted Sources'!R539</f>
        <v>0</v>
      </c>
      <c r="J539" s="386">
        <f>'Permitted Sources'!S539</f>
        <v>0</v>
      </c>
      <c r="K539" s="63" t="str">
        <f t="shared" si="8"/>
        <v>Compressor Engines</v>
      </c>
      <c r="L539" s="135"/>
      <c r="M539" s="135"/>
      <c r="N539" s="135"/>
      <c r="O539" s="135"/>
      <c r="P539" s="62"/>
      <c r="Q539" s="62"/>
      <c r="R539" s="62"/>
      <c r="S539" s="62"/>
      <c r="T539" s="62"/>
      <c r="U539" s="62"/>
    </row>
    <row r="540" spans="1:21" s="198" customFormat="1" x14ac:dyDescent="0.2">
      <c r="A540" s="75" t="str">
        <f>'Permitted Sources'!A540</f>
        <v>WYDEQ Permitted Sources</v>
      </c>
      <c r="B540" s="75">
        <f>'Permitted Sources'!C540</f>
        <v>56037</v>
      </c>
      <c r="C540" s="75">
        <f>'Permitted Sources'!C540</f>
        <v>56037</v>
      </c>
      <c r="D540" s="75">
        <f>'Permitted Sources'!F540</f>
        <v>20200202</v>
      </c>
      <c r="E540" s="75" t="str">
        <f>'Permitted Sources'!I540</f>
        <v>Compressor Engines</v>
      </c>
      <c r="F540" s="386">
        <f>'Permitted Sources'!O540</f>
        <v>0</v>
      </c>
      <c r="G540" s="386">
        <f>'Permitted Sources'!P540</f>
        <v>0</v>
      </c>
      <c r="H540" s="386">
        <f>'Permitted Sources'!Q540</f>
        <v>0</v>
      </c>
      <c r="I540" s="386">
        <f>'Permitted Sources'!R540</f>
        <v>0</v>
      </c>
      <c r="J540" s="386">
        <f>'Permitted Sources'!S540</f>
        <v>0</v>
      </c>
      <c r="K540" s="63" t="str">
        <f t="shared" si="8"/>
        <v>Compressor Engines</v>
      </c>
      <c r="L540" s="135"/>
      <c r="M540" s="135"/>
      <c r="N540" s="135"/>
      <c r="O540" s="135"/>
      <c r="P540" s="62"/>
      <c r="Q540" s="62"/>
      <c r="R540" s="62"/>
      <c r="S540" s="62"/>
      <c r="T540" s="62"/>
      <c r="U540" s="62"/>
    </row>
    <row r="541" spans="1:21" s="198" customFormat="1" x14ac:dyDescent="0.2">
      <c r="A541" s="75" t="str">
        <f>'Permitted Sources'!A541</f>
        <v>WYDEQ Permitted Sources</v>
      </c>
      <c r="B541" s="75">
        <f>'Permitted Sources'!C541</f>
        <v>56037</v>
      </c>
      <c r="C541" s="75">
        <f>'Permitted Sources'!C541</f>
        <v>56037</v>
      </c>
      <c r="D541" s="75">
        <f>'Permitted Sources'!F541</f>
        <v>20200202</v>
      </c>
      <c r="E541" s="75" t="str">
        <f>'Permitted Sources'!I541</f>
        <v>Compressor Engines</v>
      </c>
      <c r="F541" s="386">
        <f>'Permitted Sources'!O541</f>
        <v>0</v>
      </c>
      <c r="G541" s="386">
        <f>'Permitted Sources'!P541</f>
        <v>0</v>
      </c>
      <c r="H541" s="386">
        <f>'Permitted Sources'!Q541</f>
        <v>0</v>
      </c>
      <c r="I541" s="386">
        <f>'Permitted Sources'!R541</f>
        <v>0</v>
      </c>
      <c r="J541" s="386">
        <f>'Permitted Sources'!S541</f>
        <v>0</v>
      </c>
      <c r="K541" s="63" t="str">
        <f t="shared" si="8"/>
        <v>Compressor Engines</v>
      </c>
      <c r="L541" s="135"/>
      <c r="M541" s="135"/>
      <c r="N541" s="135"/>
      <c r="O541" s="135"/>
      <c r="P541" s="62"/>
      <c r="Q541" s="62"/>
      <c r="R541" s="62"/>
      <c r="S541" s="62"/>
      <c r="T541" s="62"/>
      <c r="U541" s="62"/>
    </row>
    <row r="542" spans="1:21" s="198" customFormat="1" x14ac:dyDescent="0.2">
      <c r="A542" s="75" t="str">
        <f>'Permitted Sources'!A542</f>
        <v>WYDEQ Permitted Sources</v>
      </c>
      <c r="B542" s="75">
        <f>'Permitted Sources'!C542</f>
        <v>56037</v>
      </c>
      <c r="C542" s="75">
        <f>'Permitted Sources'!C542</f>
        <v>56037</v>
      </c>
      <c r="D542" s="75">
        <f>'Permitted Sources'!F542</f>
        <v>20200202</v>
      </c>
      <c r="E542" s="75" t="str">
        <f>'Permitted Sources'!I542</f>
        <v>Compressor Engines</v>
      </c>
      <c r="F542" s="386">
        <f>'Permitted Sources'!O542</f>
        <v>0</v>
      </c>
      <c r="G542" s="386">
        <f>'Permitted Sources'!P542</f>
        <v>0</v>
      </c>
      <c r="H542" s="386">
        <f>'Permitted Sources'!Q542</f>
        <v>0</v>
      </c>
      <c r="I542" s="386">
        <f>'Permitted Sources'!R542</f>
        <v>0</v>
      </c>
      <c r="J542" s="386">
        <f>'Permitted Sources'!S542</f>
        <v>0</v>
      </c>
      <c r="K542" s="63" t="str">
        <f t="shared" si="8"/>
        <v>Compressor Engines</v>
      </c>
      <c r="L542" s="135"/>
      <c r="M542" s="135"/>
      <c r="N542" s="135"/>
      <c r="O542" s="135"/>
      <c r="P542" s="62"/>
      <c r="Q542" s="62"/>
      <c r="R542" s="62"/>
      <c r="S542" s="62"/>
      <c r="T542" s="62"/>
      <c r="U542" s="62"/>
    </row>
    <row r="543" spans="1:21" s="198" customFormat="1" x14ac:dyDescent="0.2">
      <c r="A543" s="75" t="str">
        <f>'Permitted Sources'!A543</f>
        <v>WYDEQ Permitted Sources</v>
      </c>
      <c r="B543" s="75">
        <f>'Permitted Sources'!C543</f>
        <v>56037</v>
      </c>
      <c r="C543" s="75">
        <f>'Permitted Sources'!C543</f>
        <v>56037</v>
      </c>
      <c r="D543" s="75">
        <f>'Permitted Sources'!F543</f>
        <v>20200202</v>
      </c>
      <c r="E543" s="75" t="str">
        <f>'Permitted Sources'!I543</f>
        <v>Compressor Engines</v>
      </c>
      <c r="F543" s="386">
        <f>'Permitted Sources'!O543</f>
        <v>0</v>
      </c>
      <c r="G543" s="386">
        <f>'Permitted Sources'!P543</f>
        <v>0</v>
      </c>
      <c r="H543" s="386">
        <f>'Permitted Sources'!Q543</f>
        <v>0</v>
      </c>
      <c r="I543" s="386">
        <f>'Permitted Sources'!R543</f>
        <v>0</v>
      </c>
      <c r="J543" s="386">
        <f>'Permitted Sources'!S543</f>
        <v>0</v>
      </c>
      <c r="K543" s="63" t="str">
        <f t="shared" si="8"/>
        <v>Compressor Engines</v>
      </c>
      <c r="L543" s="135"/>
      <c r="M543" s="135"/>
      <c r="N543" s="135"/>
      <c r="O543" s="135"/>
      <c r="P543" s="62"/>
      <c r="Q543" s="62"/>
      <c r="R543" s="62"/>
      <c r="S543" s="62"/>
      <c r="T543" s="62"/>
      <c r="U543" s="62"/>
    </row>
    <row r="544" spans="1:21" s="198" customFormat="1" x14ac:dyDescent="0.2">
      <c r="A544" s="75" t="str">
        <f>'Permitted Sources'!A544</f>
        <v>WYDEQ Permitted Sources</v>
      </c>
      <c r="B544" s="75">
        <f>'Permitted Sources'!C544</f>
        <v>56037</v>
      </c>
      <c r="C544" s="75">
        <f>'Permitted Sources'!C544</f>
        <v>56037</v>
      </c>
      <c r="D544" s="75">
        <f>'Permitted Sources'!F544</f>
        <v>20200202</v>
      </c>
      <c r="E544" s="75" t="str">
        <f>'Permitted Sources'!I544</f>
        <v>Compressor Engines</v>
      </c>
      <c r="F544" s="386">
        <f>'Permitted Sources'!O544</f>
        <v>0</v>
      </c>
      <c r="G544" s="386">
        <f>'Permitted Sources'!P544</f>
        <v>0</v>
      </c>
      <c r="H544" s="386">
        <f>'Permitted Sources'!Q544</f>
        <v>0</v>
      </c>
      <c r="I544" s="386">
        <f>'Permitted Sources'!R544</f>
        <v>0</v>
      </c>
      <c r="J544" s="386">
        <f>'Permitted Sources'!S544</f>
        <v>0</v>
      </c>
      <c r="K544" s="63" t="str">
        <f t="shared" si="8"/>
        <v>Compressor Engines</v>
      </c>
      <c r="L544" s="135"/>
      <c r="M544" s="135"/>
      <c r="N544" s="135"/>
      <c r="O544" s="135"/>
      <c r="P544" s="62"/>
      <c r="Q544" s="62"/>
      <c r="R544" s="62"/>
      <c r="S544" s="62"/>
      <c r="T544" s="62"/>
      <c r="U544" s="62"/>
    </row>
    <row r="545" spans="1:21" s="198" customFormat="1" x14ac:dyDescent="0.2">
      <c r="A545" s="75" t="str">
        <f>'Permitted Sources'!A545</f>
        <v>WYDEQ Permitted Sources</v>
      </c>
      <c r="B545" s="75">
        <f>'Permitted Sources'!C545</f>
        <v>56037</v>
      </c>
      <c r="C545" s="75">
        <f>'Permitted Sources'!C545</f>
        <v>56037</v>
      </c>
      <c r="D545" s="75">
        <f>'Permitted Sources'!F545</f>
        <v>20200202</v>
      </c>
      <c r="E545" s="75" t="str">
        <f>'Permitted Sources'!I545</f>
        <v>Compressor Engines</v>
      </c>
      <c r="F545" s="386">
        <f>'Permitted Sources'!O545</f>
        <v>0</v>
      </c>
      <c r="G545" s="386">
        <f>'Permitted Sources'!P545</f>
        <v>0</v>
      </c>
      <c r="H545" s="386">
        <f>'Permitted Sources'!Q545</f>
        <v>0</v>
      </c>
      <c r="I545" s="386">
        <f>'Permitted Sources'!R545</f>
        <v>0</v>
      </c>
      <c r="J545" s="386">
        <f>'Permitted Sources'!S545</f>
        <v>0</v>
      </c>
      <c r="K545" s="63" t="str">
        <f t="shared" si="8"/>
        <v>Compressor Engines</v>
      </c>
      <c r="L545" s="135"/>
      <c r="M545" s="135"/>
      <c r="N545" s="135"/>
      <c r="O545" s="135"/>
      <c r="P545" s="62"/>
      <c r="Q545" s="62"/>
      <c r="R545" s="62"/>
      <c r="S545" s="62"/>
      <c r="T545" s="62"/>
      <c r="U545" s="62"/>
    </row>
    <row r="546" spans="1:21" s="198" customFormat="1" x14ac:dyDescent="0.2">
      <c r="A546" s="75" t="str">
        <f>'Permitted Sources'!A546</f>
        <v>WYDEQ Permitted Sources</v>
      </c>
      <c r="B546" s="75">
        <f>'Permitted Sources'!C546</f>
        <v>56037</v>
      </c>
      <c r="C546" s="75">
        <f>'Permitted Sources'!C546</f>
        <v>56037</v>
      </c>
      <c r="D546" s="75">
        <f>'Permitted Sources'!F546</f>
        <v>20200202</v>
      </c>
      <c r="E546" s="75" t="str">
        <f>'Permitted Sources'!I546</f>
        <v>Compressor Engines</v>
      </c>
      <c r="F546" s="386">
        <f>'Permitted Sources'!O546</f>
        <v>0</v>
      </c>
      <c r="G546" s="386">
        <f>'Permitted Sources'!P546</f>
        <v>0</v>
      </c>
      <c r="H546" s="386">
        <f>'Permitted Sources'!Q546</f>
        <v>0</v>
      </c>
      <c r="I546" s="386">
        <f>'Permitted Sources'!R546</f>
        <v>0</v>
      </c>
      <c r="J546" s="386">
        <f>'Permitted Sources'!S546</f>
        <v>0</v>
      </c>
      <c r="K546" s="63" t="str">
        <f t="shared" si="8"/>
        <v>Compressor Engines</v>
      </c>
      <c r="L546" s="135"/>
      <c r="M546" s="135"/>
      <c r="N546" s="135"/>
      <c r="O546" s="135"/>
      <c r="P546" s="62"/>
      <c r="Q546" s="62"/>
      <c r="R546" s="62"/>
      <c r="S546" s="62"/>
      <c r="T546" s="62"/>
      <c r="U546" s="62"/>
    </row>
    <row r="547" spans="1:21" s="198" customFormat="1" x14ac:dyDescent="0.2">
      <c r="A547" s="75" t="str">
        <f>'Permitted Sources'!A547</f>
        <v>WYDEQ Permitted Sources</v>
      </c>
      <c r="B547" s="75">
        <f>'Permitted Sources'!C547</f>
        <v>56037</v>
      </c>
      <c r="C547" s="75">
        <f>'Permitted Sources'!C547</f>
        <v>56037</v>
      </c>
      <c r="D547" s="75">
        <f>'Permitted Sources'!F547</f>
        <v>20200202</v>
      </c>
      <c r="E547" s="75" t="str">
        <f>'Permitted Sources'!I547</f>
        <v>Compressor Engines</v>
      </c>
      <c r="F547" s="386">
        <f>'Permitted Sources'!O547</f>
        <v>0</v>
      </c>
      <c r="G547" s="386">
        <f>'Permitted Sources'!P547</f>
        <v>0</v>
      </c>
      <c r="H547" s="386">
        <f>'Permitted Sources'!Q547</f>
        <v>0</v>
      </c>
      <c r="I547" s="386">
        <f>'Permitted Sources'!R547</f>
        <v>0</v>
      </c>
      <c r="J547" s="386">
        <f>'Permitted Sources'!S547</f>
        <v>0</v>
      </c>
      <c r="K547" s="63" t="str">
        <f t="shared" si="8"/>
        <v>Compressor Engines</v>
      </c>
      <c r="L547" s="135"/>
      <c r="M547" s="135"/>
      <c r="N547" s="135"/>
      <c r="O547" s="135"/>
      <c r="P547" s="62"/>
      <c r="Q547" s="62"/>
      <c r="R547" s="62"/>
      <c r="S547" s="62"/>
      <c r="T547" s="62"/>
      <c r="U547" s="62"/>
    </row>
    <row r="548" spans="1:21" s="198" customFormat="1" x14ac:dyDescent="0.2">
      <c r="A548" s="75" t="str">
        <f>'Permitted Sources'!A548</f>
        <v>WYDEQ Permitted Sources</v>
      </c>
      <c r="B548" s="75">
        <f>'Permitted Sources'!C548</f>
        <v>56037</v>
      </c>
      <c r="C548" s="75">
        <f>'Permitted Sources'!C548</f>
        <v>56037</v>
      </c>
      <c r="D548" s="75">
        <f>'Permitted Sources'!F548</f>
        <v>20200202</v>
      </c>
      <c r="E548" s="75" t="str">
        <f>'Permitted Sources'!I548</f>
        <v>Compressor Engines</v>
      </c>
      <c r="F548" s="386">
        <f>'Permitted Sources'!O548</f>
        <v>0</v>
      </c>
      <c r="G548" s="386">
        <f>'Permitted Sources'!P548</f>
        <v>0</v>
      </c>
      <c r="H548" s="386">
        <f>'Permitted Sources'!Q548</f>
        <v>0</v>
      </c>
      <c r="I548" s="386">
        <f>'Permitted Sources'!R548</f>
        <v>0</v>
      </c>
      <c r="J548" s="386">
        <f>'Permitted Sources'!S548</f>
        <v>0</v>
      </c>
      <c r="K548" s="63" t="str">
        <f t="shared" si="8"/>
        <v>Compressor Engines</v>
      </c>
      <c r="L548" s="135"/>
      <c r="M548" s="135"/>
      <c r="N548" s="135"/>
      <c r="O548" s="135"/>
      <c r="P548" s="62"/>
      <c r="Q548" s="62"/>
      <c r="R548" s="62"/>
      <c r="S548" s="62"/>
      <c r="T548" s="62"/>
      <c r="U548" s="62"/>
    </row>
    <row r="549" spans="1:21" s="198" customFormat="1" x14ac:dyDescent="0.2">
      <c r="A549" s="75" t="str">
        <f>'Permitted Sources'!A549</f>
        <v>WYDEQ Permitted Sources</v>
      </c>
      <c r="B549" s="75">
        <f>'Permitted Sources'!C549</f>
        <v>56037</v>
      </c>
      <c r="C549" s="75">
        <f>'Permitted Sources'!C549</f>
        <v>56037</v>
      </c>
      <c r="D549" s="75">
        <f>'Permitted Sources'!F549</f>
        <v>20200202</v>
      </c>
      <c r="E549" s="75" t="str">
        <f>'Permitted Sources'!I549</f>
        <v>Compressor Engines</v>
      </c>
      <c r="F549" s="386">
        <f>'Permitted Sources'!O549</f>
        <v>0</v>
      </c>
      <c r="G549" s="386">
        <f>'Permitted Sources'!P549</f>
        <v>0</v>
      </c>
      <c r="H549" s="386">
        <f>'Permitted Sources'!Q549</f>
        <v>0</v>
      </c>
      <c r="I549" s="386">
        <f>'Permitted Sources'!R549</f>
        <v>0</v>
      </c>
      <c r="J549" s="386">
        <f>'Permitted Sources'!S549</f>
        <v>0</v>
      </c>
      <c r="K549" s="63" t="str">
        <f t="shared" si="8"/>
        <v>Compressor Engines</v>
      </c>
      <c r="L549" s="135"/>
      <c r="M549" s="135"/>
      <c r="N549" s="135"/>
      <c r="O549" s="135"/>
      <c r="P549" s="62"/>
      <c r="Q549" s="62"/>
      <c r="R549" s="62"/>
      <c r="S549" s="62"/>
      <c r="T549" s="62"/>
      <c r="U549" s="62"/>
    </row>
    <row r="550" spans="1:21" s="198" customFormat="1" x14ac:dyDescent="0.2">
      <c r="A550" s="75" t="str">
        <f>'Permitted Sources'!A550</f>
        <v>WYDEQ Permitted Sources</v>
      </c>
      <c r="B550" s="75">
        <f>'Permitted Sources'!C550</f>
        <v>56037</v>
      </c>
      <c r="C550" s="75">
        <f>'Permitted Sources'!C550</f>
        <v>56037</v>
      </c>
      <c r="D550" s="75">
        <f>'Permitted Sources'!F550</f>
        <v>20200202</v>
      </c>
      <c r="E550" s="75" t="str">
        <f>'Permitted Sources'!I550</f>
        <v>Compressor Engines</v>
      </c>
      <c r="F550" s="386">
        <f>'Permitted Sources'!O550</f>
        <v>0</v>
      </c>
      <c r="G550" s="386">
        <f>'Permitted Sources'!P550</f>
        <v>0</v>
      </c>
      <c r="H550" s="386">
        <f>'Permitted Sources'!Q550</f>
        <v>0</v>
      </c>
      <c r="I550" s="386">
        <f>'Permitted Sources'!R550</f>
        <v>0</v>
      </c>
      <c r="J550" s="386">
        <f>'Permitted Sources'!S550</f>
        <v>0</v>
      </c>
      <c r="K550" s="63" t="str">
        <f t="shared" si="8"/>
        <v>Compressor Engines</v>
      </c>
      <c r="L550" s="135"/>
      <c r="M550" s="135"/>
      <c r="N550" s="135"/>
      <c r="O550" s="135"/>
      <c r="P550" s="62"/>
      <c r="Q550" s="62"/>
      <c r="R550" s="62"/>
      <c r="S550" s="62"/>
      <c r="T550" s="62"/>
      <c r="U550" s="62"/>
    </row>
    <row r="551" spans="1:21" s="198" customFormat="1" x14ac:dyDescent="0.2">
      <c r="A551" s="75" t="str">
        <f>'Permitted Sources'!A551</f>
        <v>WYDEQ Permitted Sources</v>
      </c>
      <c r="B551" s="75">
        <f>'Permitted Sources'!C551</f>
        <v>56037</v>
      </c>
      <c r="C551" s="75">
        <f>'Permitted Sources'!C551</f>
        <v>56037</v>
      </c>
      <c r="D551" s="75">
        <f>'Permitted Sources'!F551</f>
        <v>20200202</v>
      </c>
      <c r="E551" s="75" t="str">
        <f>'Permitted Sources'!I551</f>
        <v>Compressor Engines</v>
      </c>
      <c r="F551" s="386">
        <f>'Permitted Sources'!O551</f>
        <v>0</v>
      </c>
      <c r="G551" s="386">
        <f>'Permitted Sources'!P551</f>
        <v>6.2046677070970446</v>
      </c>
      <c r="H551" s="386">
        <f>'Permitted Sources'!Q551</f>
        <v>0</v>
      </c>
      <c r="I551" s="386">
        <f>'Permitted Sources'!R551</f>
        <v>0</v>
      </c>
      <c r="J551" s="386">
        <f>'Permitted Sources'!S551</f>
        <v>0</v>
      </c>
      <c r="K551" s="63" t="str">
        <f t="shared" si="8"/>
        <v>Compressor Engines</v>
      </c>
      <c r="L551" s="135"/>
      <c r="M551" s="135"/>
      <c r="N551" s="135"/>
      <c r="O551" s="135"/>
      <c r="P551" s="62"/>
      <c r="Q551" s="62"/>
      <c r="R551" s="62"/>
      <c r="S551" s="62"/>
      <c r="T551" s="62"/>
      <c r="U551" s="62"/>
    </row>
    <row r="552" spans="1:21" s="198" customFormat="1" x14ac:dyDescent="0.2">
      <c r="A552" s="75" t="str">
        <f>'Permitted Sources'!A552</f>
        <v>WYDEQ Permitted Sources</v>
      </c>
      <c r="B552" s="75">
        <f>'Permitted Sources'!C552</f>
        <v>56037</v>
      </c>
      <c r="C552" s="75">
        <f>'Permitted Sources'!C552</f>
        <v>56037</v>
      </c>
      <c r="D552" s="75">
        <f>'Permitted Sources'!F552</f>
        <v>20200202</v>
      </c>
      <c r="E552" s="75" t="str">
        <f>'Permitted Sources'!I552</f>
        <v>Compressor Engines</v>
      </c>
      <c r="F552" s="386">
        <f>'Permitted Sources'!O552</f>
        <v>0</v>
      </c>
      <c r="G552" s="386">
        <f>'Permitted Sources'!P552</f>
        <v>0</v>
      </c>
      <c r="H552" s="386">
        <f>'Permitted Sources'!Q552</f>
        <v>0</v>
      </c>
      <c r="I552" s="386">
        <f>'Permitted Sources'!R552</f>
        <v>0</v>
      </c>
      <c r="J552" s="386">
        <f>'Permitted Sources'!S552</f>
        <v>0</v>
      </c>
      <c r="K552" s="63" t="str">
        <f t="shared" si="8"/>
        <v>Compressor Engines</v>
      </c>
      <c r="L552" s="135"/>
      <c r="M552" s="135"/>
      <c r="N552" s="135"/>
      <c r="O552" s="135"/>
      <c r="P552" s="62"/>
      <c r="Q552" s="62"/>
      <c r="R552" s="62"/>
      <c r="S552" s="62"/>
      <c r="T552" s="62"/>
      <c r="U552" s="62"/>
    </row>
    <row r="553" spans="1:21" s="198" customFormat="1" x14ac:dyDescent="0.2">
      <c r="A553" s="75" t="str">
        <f>'Permitted Sources'!A553</f>
        <v>WYDEQ Permitted Sources</v>
      </c>
      <c r="B553" s="75">
        <f>'Permitted Sources'!C553</f>
        <v>56037</v>
      </c>
      <c r="C553" s="75">
        <f>'Permitted Sources'!C553</f>
        <v>56037</v>
      </c>
      <c r="D553" s="75">
        <f>'Permitted Sources'!F553</f>
        <v>20200253</v>
      </c>
      <c r="E553" s="75" t="str">
        <f>'Permitted Sources'!I553</f>
        <v>Compressor Engines</v>
      </c>
      <c r="F553" s="386">
        <f>'Permitted Sources'!O553</f>
        <v>6.2345555557893686</v>
      </c>
      <c r="G553" s="386">
        <f>'Permitted Sources'!P553</f>
        <v>0.11987013043454613</v>
      </c>
      <c r="H553" s="386">
        <f>'Permitted Sources'!Q553</f>
        <v>4.4837659935136589</v>
      </c>
      <c r="I553" s="386">
        <f>'Permitted Sources'!R553</f>
        <v>0</v>
      </c>
      <c r="J553" s="386">
        <f>'Permitted Sources'!S553</f>
        <v>8.1367740907376807E-2</v>
      </c>
      <c r="K553" s="63" t="str">
        <f t="shared" si="8"/>
        <v>Compressor Engines</v>
      </c>
      <c r="L553" s="135"/>
      <c r="M553" s="135"/>
      <c r="N553" s="135"/>
      <c r="O553" s="135"/>
      <c r="P553" s="62"/>
      <c r="Q553" s="62"/>
      <c r="R553" s="62"/>
      <c r="S553" s="62"/>
      <c r="T553" s="62"/>
      <c r="U553" s="62"/>
    </row>
    <row r="554" spans="1:21" s="198" customFormat="1" x14ac:dyDescent="0.2">
      <c r="A554" s="75" t="str">
        <f>'Permitted Sources'!A554</f>
        <v>WYDEQ Permitted Sources</v>
      </c>
      <c r="B554" s="75">
        <f>'Permitted Sources'!C554</f>
        <v>56037</v>
      </c>
      <c r="C554" s="75">
        <f>'Permitted Sources'!C554</f>
        <v>56037</v>
      </c>
      <c r="D554" s="75">
        <f>'Permitted Sources'!F554</f>
        <v>20200253</v>
      </c>
      <c r="E554" s="75" t="str">
        <f>'Permitted Sources'!I554</f>
        <v>Compressor Engines</v>
      </c>
      <c r="F554" s="386">
        <f>'Permitted Sources'!O554</f>
        <v>6.6798809526314677</v>
      </c>
      <c r="G554" s="386">
        <f>'Permitted Sources'!P554</f>
        <v>0.10416300989484702</v>
      </c>
      <c r="H554" s="386">
        <f>'Permitted Sources'!Q554</f>
        <v>1.4945886645045527</v>
      </c>
      <c r="I554" s="386">
        <f>'Permitted Sources'!R554</f>
        <v>0</v>
      </c>
      <c r="J554" s="386">
        <f>'Permitted Sources'!S554</f>
        <v>7.070576106434126E-2</v>
      </c>
      <c r="K554" s="63" t="str">
        <f t="shared" si="8"/>
        <v>Compressor Engines</v>
      </c>
      <c r="L554" s="135"/>
      <c r="M554" s="135"/>
      <c r="N554" s="135"/>
      <c r="O554" s="135"/>
      <c r="P554" s="62"/>
      <c r="Q554" s="62"/>
      <c r="R554" s="62"/>
      <c r="S554" s="62"/>
      <c r="T554" s="62"/>
      <c r="U554" s="62"/>
    </row>
    <row r="555" spans="1:21" s="198" customFormat="1" x14ac:dyDescent="0.2">
      <c r="A555" s="75" t="str">
        <f>'Permitted Sources'!A555</f>
        <v>WYDEQ Permitted Sources</v>
      </c>
      <c r="B555" s="75">
        <f>'Permitted Sources'!C555</f>
        <v>56037</v>
      </c>
      <c r="C555" s="75">
        <f>'Permitted Sources'!C555</f>
        <v>56037</v>
      </c>
      <c r="D555" s="75">
        <f>'Permitted Sources'!F555</f>
        <v>20200254</v>
      </c>
      <c r="E555" s="75" t="str">
        <f>'Permitted Sources'!I555</f>
        <v>Compressor Engines</v>
      </c>
      <c r="F555" s="386">
        <f>'Permitted Sources'!O555</f>
        <v>3.1172777778946843</v>
      </c>
      <c r="G555" s="386">
        <f>'Permitted Sources'!P555</f>
        <v>0.36251497973914459</v>
      </c>
      <c r="H555" s="386">
        <f>'Permitted Sources'!Q555</f>
        <v>2.4909811075075883</v>
      </c>
      <c r="I555" s="386">
        <f>'Permitted Sources'!R555</f>
        <v>0</v>
      </c>
      <c r="J555" s="386">
        <f>'Permitted Sources'!S555</f>
        <v>3.1760754027880027E-2</v>
      </c>
      <c r="K555" s="63" t="str">
        <f t="shared" si="8"/>
        <v>Compressor Engines</v>
      </c>
      <c r="L555" s="135"/>
      <c r="M555" s="135"/>
      <c r="N555" s="135"/>
      <c r="O555" s="135"/>
      <c r="P555" s="62"/>
      <c r="Q555" s="62"/>
      <c r="R555" s="62"/>
      <c r="S555" s="62"/>
      <c r="T555" s="62"/>
      <c r="U555" s="62"/>
    </row>
    <row r="556" spans="1:21" s="198" customFormat="1" x14ac:dyDescent="0.2">
      <c r="A556" s="75" t="str">
        <f>'Permitted Sources'!A556</f>
        <v>WYDEQ Permitted Sources</v>
      </c>
      <c r="B556" s="75">
        <f>'Permitted Sources'!C556</f>
        <v>56037</v>
      </c>
      <c r="C556" s="75">
        <f>'Permitted Sources'!C556</f>
        <v>56037</v>
      </c>
      <c r="D556" s="75">
        <f>'Permitted Sources'!F556</f>
        <v>20200254</v>
      </c>
      <c r="E556" s="75" t="str">
        <f>'Permitted Sources'!I556</f>
        <v>Compressor Engines</v>
      </c>
      <c r="F556" s="386">
        <f>'Permitted Sources'!O556</f>
        <v>3.1172777778946843</v>
      </c>
      <c r="G556" s="386">
        <f>'Permitted Sources'!P556</f>
        <v>0.36251497973914459</v>
      </c>
      <c r="H556" s="386">
        <f>'Permitted Sources'!Q556</f>
        <v>2.4909811075075883</v>
      </c>
      <c r="I556" s="386">
        <f>'Permitted Sources'!R556</f>
        <v>0</v>
      </c>
      <c r="J556" s="386">
        <f>'Permitted Sources'!S556</f>
        <v>3.1760754027880027E-2</v>
      </c>
      <c r="K556" s="63" t="str">
        <f t="shared" si="8"/>
        <v>Compressor Engines</v>
      </c>
      <c r="L556" s="135"/>
      <c r="M556" s="135"/>
      <c r="N556" s="135"/>
      <c r="O556" s="135"/>
      <c r="P556" s="62"/>
      <c r="Q556" s="62"/>
      <c r="R556" s="62"/>
      <c r="S556" s="62"/>
      <c r="T556" s="62"/>
      <c r="U556" s="62"/>
    </row>
    <row r="557" spans="1:21" s="198" customFormat="1" x14ac:dyDescent="0.2">
      <c r="A557" s="75" t="str">
        <f>'Permitted Sources'!A557</f>
        <v>WYDEQ Permitted Sources</v>
      </c>
      <c r="B557" s="75">
        <f>'Permitted Sources'!C557</f>
        <v>56037</v>
      </c>
      <c r="C557" s="75">
        <f>'Permitted Sources'!C557</f>
        <v>56037</v>
      </c>
      <c r="D557" s="75">
        <f>'Permitted Sources'!F557</f>
        <v>20200254</v>
      </c>
      <c r="E557" s="75" t="str">
        <f>'Permitted Sources'!I557</f>
        <v>Compressor Engines</v>
      </c>
      <c r="F557" s="386">
        <f>'Permitted Sources'!O557</f>
        <v>2.6719523810525865</v>
      </c>
      <c r="G557" s="386">
        <f>'Permitted Sources'!P557</f>
        <v>0.87992272354865109</v>
      </c>
      <c r="H557" s="386">
        <f>'Permitted Sources'!Q557</f>
        <v>7.4729433225227648</v>
      </c>
      <c r="I557" s="386">
        <f>'Permitted Sources'!R557</f>
        <v>0</v>
      </c>
      <c r="J557" s="386">
        <f>'Permitted Sources'!S557</f>
        <v>7.7092012049490607E-2</v>
      </c>
      <c r="K557" s="63" t="str">
        <f t="shared" si="8"/>
        <v>Compressor Engines</v>
      </c>
      <c r="L557" s="135"/>
      <c r="M557" s="135"/>
      <c r="N557" s="135"/>
      <c r="O557" s="135"/>
      <c r="P557" s="62"/>
      <c r="Q557" s="62"/>
      <c r="R557" s="62"/>
      <c r="S557" s="62"/>
      <c r="T557" s="62"/>
      <c r="U557" s="62"/>
    </row>
    <row r="558" spans="1:21" s="198" customFormat="1" x14ac:dyDescent="0.2">
      <c r="A558" s="75" t="str">
        <f>'Permitted Sources'!A558</f>
        <v>WYDEQ Permitted Sources</v>
      </c>
      <c r="B558" s="75">
        <f>'Permitted Sources'!C558</f>
        <v>56037</v>
      </c>
      <c r="C558" s="75">
        <f>'Permitted Sources'!C558</f>
        <v>56037</v>
      </c>
      <c r="D558" s="75">
        <f>'Permitted Sources'!F558</f>
        <v>20200254</v>
      </c>
      <c r="E558" s="75" t="str">
        <f>'Permitted Sources'!I558</f>
        <v>Compressor Engines</v>
      </c>
      <c r="F558" s="386">
        <f>'Permitted Sources'!O558</f>
        <v>0.89065079368419575</v>
      </c>
      <c r="G558" s="386">
        <f>'Permitted Sources'!P558</f>
        <v>0.27353403016680927</v>
      </c>
      <c r="H558" s="386">
        <f>'Permitted Sources'!Q558</f>
        <v>1.9927848860060708</v>
      </c>
      <c r="I558" s="386">
        <f>'Permitted Sources'!R558</f>
        <v>0</v>
      </c>
      <c r="J558" s="386">
        <f>'Permitted Sources'!S558</f>
        <v>2.396493258467312E-2</v>
      </c>
      <c r="K558" s="63" t="str">
        <f t="shared" si="8"/>
        <v>Compressor Engines</v>
      </c>
      <c r="L558" s="135"/>
      <c r="M558" s="135"/>
      <c r="N558" s="135"/>
      <c r="O558" s="135"/>
      <c r="P558" s="62"/>
      <c r="Q558" s="62"/>
      <c r="R558" s="62"/>
      <c r="S558" s="62"/>
      <c r="T558" s="62"/>
      <c r="U558" s="62"/>
    </row>
    <row r="559" spans="1:21" s="198" customFormat="1" x14ac:dyDescent="0.2">
      <c r="A559" s="75" t="str">
        <f>'Permitted Sources'!A559</f>
        <v>WYDEQ Permitted Sources</v>
      </c>
      <c r="B559" s="75">
        <f>'Permitted Sources'!C559</f>
        <v>56037</v>
      </c>
      <c r="C559" s="75">
        <f>'Permitted Sources'!C559</f>
        <v>56037</v>
      </c>
      <c r="D559" s="75">
        <f>'Permitted Sources'!F559</f>
        <v>20200254</v>
      </c>
      <c r="E559" s="75" t="str">
        <f>'Permitted Sources'!I559</f>
        <v>Compressor Engines</v>
      </c>
      <c r="F559" s="386">
        <f>'Permitted Sources'!O559</f>
        <v>3.562603174736783</v>
      </c>
      <c r="G559" s="386">
        <f>'Permitted Sources'!P559</f>
        <v>1.2852803827115129</v>
      </c>
      <c r="H559" s="386">
        <f>'Permitted Sources'!Q559</f>
        <v>6.4765508795197304</v>
      </c>
      <c r="I559" s="386">
        <f>'Permitted Sources'!R559</f>
        <v>0</v>
      </c>
      <c r="J559" s="386">
        <f>'Permitted Sources'!S559</f>
        <v>0.11260630973521103</v>
      </c>
      <c r="K559" s="63" t="str">
        <f t="shared" si="8"/>
        <v>Compressor Engines</v>
      </c>
      <c r="L559" s="135"/>
      <c r="M559" s="135"/>
      <c r="N559" s="135"/>
      <c r="O559" s="135"/>
      <c r="P559" s="62"/>
      <c r="Q559" s="62"/>
      <c r="R559" s="62"/>
      <c r="S559" s="62"/>
      <c r="T559" s="62"/>
      <c r="U559" s="62"/>
    </row>
    <row r="560" spans="1:21" s="198" customFormat="1" x14ac:dyDescent="0.2">
      <c r="A560" s="75" t="str">
        <f>'Permitted Sources'!A560</f>
        <v>WYDEQ Permitted Sources</v>
      </c>
      <c r="B560" s="75">
        <f>'Permitted Sources'!C560</f>
        <v>56037</v>
      </c>
      <c r="C560" s="75">
        <f>'Permitted Sources'!C560</f>
        <v>56037</v>
      </c>
      <c r="D560" s="75">
        <f>'Permitted Sources'!F560</f>
        <v>20200254</v>
      </c>
      <c r="E560" s="75" t="str">
        <f>'Permitted Sources'!I560</f>
        <v>Compressor Engines</v>
      </c>
      <c r="F560" s="386">
        <f>'Permitted Sources'!O560</f>
        <v>2.2266269842104891</v>
      </c>
      <c r="G560" s="386">
        <f>'Permitted Sources'!P560</f>
        <v>0.70855200585378286</v>
      </c>
      <c r="H560" s="386">
        <f>'Permitted Sources'!Q560</f>
        <v>2.4909811075075883</v>
      </c>
      <c r="I560" s="386">
        <f>'Permitted Sources'!R560</f>
        <v>0</v>
      </c>
      <c r="J560" s="386">
        <f>'Permitted Sources'!S560</f>
        <v>6.2077837418129146E-2</v>
      </c>
      <c r="K560" s="63" t="str">
        <f t="shared" si="8"/>
        <v>Compressor Engines</v>
      </c>
      <c r="L560" s="135"/>
      <c r="M560" s="135"/>
      <c r="N560" s="135"/>
      <c r="O560" s="135"/>
      <c r="P560" s="62"/>
      <c r="Q560" s="62"/>
      <c r="R560" s="62"/>
      <c r="S560" s="62"/>
      <c r="T560" s="62"/>
      <c r="U560" s="62"/>
    </row>
    <row r="561" spans="1:21" s="198" customFormat="1" x14ac:dyDescent="0.2">
      <c r="A561" s="75" t="str">
        <f>'Permitted Sources'!A561</f>
        <v>WYDEQ Permitted Sources</v>
      </c>
      <c r="B561" s="75">
        <f>'Permitted Sources'!C561</f>
        <v>56037</v>
      </c>
      <c r="C561" s="75">
        <f>'Permitted Sources'!C561</f>
        <v>56037</v>
      </c>
      <c r="D561" s="75">
        <f>'Permitted Sources'!F561</f>
        <v>20200254</v>
      </c>
      <c r="E561" s="75" t="str">
        <f>'Permitted Sources'!I561</f>
        <v>Compressor Engines</v>
      </c>
      <c r="F561" s="386">
        <f>'Permitted Sources'!O561</f>
        <v>0.71252063494735651</v>
      </c>
      <c r="G561" s="386">
        <f>'Permitted Sources'!P561</f>
        <v>0.26035166726720393</v>
      </c>
      <c r="H561" s="386">
        <f>'Permitted Sources'!Q561</f>
        <v>0.79711395440242816</v>
      </c>
      <c r="I561" s="386">
        <f>'Permitted Sources'!R561</f>
        <v>0</v>
      </c>
      <c r="J561" s="386">
        <f>'Permitted Sources'!S561</f>
        <v>2.2809996074568382E-2</v>
      </c>
      <c r="K561" s="63" t="str">
        <f t="shared" si="8"/>
        <v>Compressor Engines</v>
      </c>
      <c r="L561" s="135"/>
      <c r="M561" s="135"/>
      <c r="N561" s="135"/>
      <c r="O561" s="135"/>
      <c r="P561" s="62"/>
      <c r="Q561" s="62"/>
      <c r="R561" s="62"/>
      <c r="S561" s="62"/>
      <c r="T561" s="62"/>
      <c r="U561" s="62"/>
    </row>
    <row r="562" spans="1:21" s="198" customFormat="1" x14ac:dyDescent="0.2">
      <c r="A562" s="75" t="str">
        <f>'Permitted Sources'!A562</f>
        <v>WYDEQ Permitted Sources</v>
      </c>
      <c r="B562" s="75">
        <f>'Permitted Sources'!C562</f>
        <v>56037</v>
      </c>
      <c r="C562" s="75">
        <f>'Permitted Sources'!C562</f>
        <v>56037</v>
      </c>
      <c r="D562" s="75">
        <f>'Permitted Sources'!F562</f>
        <v>20200254</v>
      </c>
      <c r="E562" s="75" t="str">
        <f>'Permitted Sources'!I562</f>
        <v>Compressor Engines</v>
      </c>
      <c r="F562" s="386">
        <f>'Permitted Sources'!O562</f>
        <v>1.7813015873683915</v>
      </c>
      <c r="G562" s="386">
        <f>'Permitted Sources'!P562</f>
        <v>0.38228852408855257</v>
      </c>
      <c r="H562" s="386">
        <f>'Permitted Sources'!Q562</f>
        <v>1.9927848860060708</v>
      </c>
      <c r="I562" s="386">
        <f>'Permitted Sources'!R562</f>
        <v>0</v>
      </c>
      <c r="J562" s="386">
        <f>'Permitted Sources'!S562</f>
        <v>3.3493158793037124E-2</v>
      </c>
      <c r="K562" s="63" t="str">
        <f t="shared" si="8"/>
        <v>Compressor Engines</v>
      </c>
      <c r="L562" s="135"/>
      <c r="M562" s="135"/>
      <c r="N562" s="135"/>
      <c r="O562" s="135"/>
      <c r="P562" s="62"/>
      <c r="Q562" s="62"/>
      <c r="R562" s="62"/>
      <c r="S562" s="62"/>
      <c r="T562" s="62"/>
      <c r="U562" s="62"/>
    </row>
    <row r="563" spans="1:21" s="198" customFormat="1" x14ac:dyDescent="0.2">
      <c r="A563" s="75" t="str">
        <f>'Permitted Sources'!A563</f>
        <v>WYDEQ Permitted Sources</v>
      </c>
      <c r="B563" s="75">
        <f>'Permitted Sources'!C563</f>
        <v>56037</v>
      </c>
      <c r="C563" s="75">
        <f>'Permitted Sources'!C563</f>
        <v>56037</v>
      </c>
      <c r="D563" s="75">
        <f>'Permitted Sources'!F563</f>
        <v>20200254</v>
      </c>
      <c r="E563" s="75" t="str">
        <f>'Permitted Sources'!I563</f>
        <v>Compressor Engines</v>
      </c>
      <c r="F563" s="386">
        <f>'Permitted Sources'!O563</f>
        <v>1.8258341270526011</v>
      </c>
      <c r="G563" s="386">
        <f>'Permitted Sources'!P563</f>
        <v>0.60309310265694072</v>
      </c>
      <c r="H563" s="386">
        <f>'Permitted Sources'!Q563</f>
        <v>2.0426045081562223</v>
      </c>
      <c r="I563" s="386">
        <f>'Permitted Sources'!R563</f>
        <v>0</v>
      </c>
      <c r="J563" s="386">
        <f>'Permitted Sources'!S563</f>
        <v>5.2838345337291329E-2</v>
      </c>
      <c r="K563" s="63" t="str">
        <f t="shared" si="8"/>
        <v>Compressor Engines</v>
      </c>
      <c r="L563" s="135"/>
      <c r="M563" s="135"/>
      <c r="N563" s="135"/>
      <c r="O563" s="135"/>
      <c r="P563" s="62"/>
      <c r="Q563" s="62"/>
      <c r="R563" s="62"/>
      <c r="S563" s="62"/>
      <c r="T563" s="62"/>
      <c r="U563" s="62"/>
    </row>
    <row r="564" spans="1:21" s="198" customFormat="1" x14ac:dyDescent="0.2">
      <c r="A564" s="75" t="str">
        <f>'Permitted Sources'!A564</f>
        <v>WYDEQ Permitted Sources</v>
      </c>
      <c r="B564" s="75">
        <f>'Permitted Sources'!C564</f>
        <v>56037</v>
      </c>
      <c r="C564" s="75">
        <f>'Permitted Sources'!C564</f>
        <v>56037</v>
      </c>
      <c r="D564" s="75">
        <f>'Permitted Sources'!F564</f>
        <v>20200254</v>
      </c>
      <c r="E564" s="75" t="str">
        <f>'Permitted Sources'!I564</f>
        <v>Compressor Engines</v>
      </c>
      <c r="F564" s="386">
        <f>'Permitted Sources'!O564</f>
        <v>1.3359761905262932</v>
      </c>
      <c r="G564" s="386">
        <f>'Permitted Sources'!P564</f>
        <v>0.41524443133756567</v>
      </c>
      <c r="H564" s="386">
        <f>'Permitted Sources'!Q564</f>
        <v>1.4945886645045527</v>
      </c>
      <c r="I564" s="386">
        <f>'Permitted Sources'!R564</f>
        <v>0</v>
      </c>
      <c r="J564" s="386">
        <f>'Permitted Sources'!S564</f>
        <v>3.6380500068298932E-2</v>
      </c>
      <c r="K564" s="63" t="str">
        <f t="shared" si="8"/>
        <v>Compressor Engines</v>
      </c>
      <c r="L564" s="135"/>
      <c r="M564" s="135"/>
      <c r="N564" s="135"/>
      <c r="O564" s="135"/>
      <c r="P564" s="62"/>
      <c r="Q564" s="62"/>
      <c r="R564" s="62"/>
      <c r="S564" s="62"/>
      <c r="T564" s="62"/>
      <c r="U564" s="62"/>
    </row>
    <row r="565" spans="1:21" s="198" customFormat="1" x14ac:dyDescent="0.2">
      <c r="A565" s="75" t="str">
        <f>'Permitted Sources'!A565</f>
        <v>WYDEQ Permitted Sources</v>
      </c>
      <c r="B565" s="75">
        <f>'Permitted Sources'!C565</f>
        <v>56037</v>
      </c>
      <c r="C565" s="75">
        <f>'Permitted Sources'!C565</f>
        <v>56037</v>
      </c>
      <c r="D565" s="75">
        <f>'Permitted Sources'!F565</f>
        <v>20200254</v>
      </c>
      <c r="E565" s="75" t="str">
        <f>'Permitted Sources'!I565</f>
        <v>Compressor Engines</v>
      </c>
      <c r="F565" s="386">
        <f>'Permitted Sources'!O565</f>
        <v>0.13359761905262937</v>
      </c>
      <c r="G565" s="386">
        <f>'Permitted Sources'!P565</f>
        <v>0.5272945159842104</v>
      </c>
      <c r="H565" s="386">
        <f>'Permitted Sources'!Q565</f>
        <v>4.981962215015176E-2</v>
      </c>
      <c r="I565" s="386">
        <f>'Permitted Sources'!R565</f>
        <v>0</v>
      </c>
      <c r="J565" s="386">
        <f>'Permitted Sources'!S565</f>
        <v>4.6197460404189136E-2</v>
      </c>
      <c r="K565" s="63" t="str">
        <f t="shared" si="8"/>
        <v>Compressor Engines</v>
      </c>
      <c r="L565" s="135"/>
      <c r="M565" s="135"/>
      <c r="N565" s="135"/>
      <c r="O565" s="135"/>
      <c r="P565" s="62"/>
      <c r="Q565" s="62"/>
      <c r="R565" s="62"/>
      <c r="S565" s="62"/>
      <c r="T565" s="62"/>
      <c r="U565" s="62"/>
    </row>
    <row r="566" spans="1:21" s="198" customFormat="1" x14ac:dyDescent="0.2">
      <c r="A566" s="75" t="str">
        <f>'Permitted Sources'!A566</f>
        <v>WYDEQ Permitted Sources</v>
      </c>
      <c r="B566" s="75">
        <f>'Permitted Sources'!C566</f>
        <v>56037</v>
      </c>
      <c r="C566" s="75">
        <f>'Permitted Sources'!C566</f>
        <v>56037</v>
      </c>
      <c r="D566" s="75">
        <f>'Permitted Sources'!F566</f>
        <v>20200254</v>
      </c>
      <c r="E566" s="75" t="str">
        <f>'Permitted Sources'!I566</f>
        <v>Compressor Engines</v>
      </c>
      <c r="F566" s="386">
        <f>'Permitted Sources'!O566</f>
        <v>1.8258341270526011</v>
      </c>
      <c r="G566" s="386">
        <f>'Permitted Sources'!P566</f>
        <v>1.1995950238640791</v>
      </c>
      <c r="H566" s="386">
        <f>'Permitted Sources'!Q566</f>
        <v>0.24909811075075886</v>
      </c>
      <c r="I566" s="386">
        <f>'Permitted Sources'!R566</f>
        <v>0</v>
      </c>
      <c r="J566" s="386">
        <f>'Permitted Sources'!S566</f>
        <v>0.10509922241953032</v>
      </c>
      <c r="K566" s="63" t="str">
        <f t="shared" si="8"/>
        <v>Compressor Engines</v>
      </c>
      <c r="L566" s="135"/>
      <c r="M566" s="135"/>
      <c r="N566" s="135"/>
      <c r="O566" s="135"/>
      <c r="P566" s="62"/>
      <c r="Q566" s="62"/>
      <c r="R566" s="62"/>
      <c r="S566" s="62"/>
      <c r="T566" s="62"/>
      <c r="U566" s="62"/>
    </row>
    <row r="567" spans="1:21" s="198" customFormat="1" x14ac:dyDescent="0.2">
      <c r="A567" s="75" t="str">
        <f>'Permitted Sources'!A567</f>
        <v>WYDEQ Permitted Sources</v>
      </c>
      <c r="B567" s="75">
        <f>'Permitted Sources'!C567</f>
        <v>56037</v>
      </c>
      <c r="C567" s="75">
        <f>'Permitted Sources'!C567</f>
        <v>56037</v>
      </c>
      <c r="D567" s="75">
        <f>'Permitted Sources'!F567</f>
        <v>20200254</v>
      </c>
      <c r="E567" s="75" t="str">
        <f>'Permitted Sources'!I567</f>
        <v>Compressor Engines</v>
      </c>
      <c r="F567" s="386">
        <f>'Permitted Sources'!O567</f>
        <v>7.5705317463156616</v>
      </c>
      <c r="G567" s="386">
        <f>'Permitted Sources'!P567</f>
        <v>2.6035166726720393</v>
      </c>
      <c r="H567" s="386">
        <f>'Permitted Sources'!Q567</f>
        <v>8.4693357655257984</v>
      </c>
      <c r="I567" s="386">
        <f>'Permitted Sources'!R567</f>
        <v>0</v>
      </c>
      <c r="J567" s="386">
        <f>'Permitted Sources'!S567</f>
        <v>0.22809996074568381</v>
      </c>
      <c r="K567" s="63" t="str">
        <f t="shared" si="8"/>
        <v>Compressor Engines</v>
      </c>
      <c r="L567" s="135"/>
      <c r="M567" s="135"/>
      <c r="N567" s="135"/>
      <c r="O567" s="135"/>
      <c r="P567" s="62"/>
      <c r="Q567" s="62"/>
      <c r="R567" s="62"/>
      <c r="S567" s="62"/>
      <c r="T567" s="62"/>
      <c r="U567" s="62"/>
    </row>
    <row r="568" spans="1:21" s="198" customFormat="1" x14ac:dyDescent="0.2">
      <c r="A568" s="75" t="str">
        <f>'Permitted Sources'!A568</f>
        <v>WYDEQ Permitted Sources</v>
      </c>
      <c r="B568" s="75">
        <f>'Permitted Sources'!C568</f>
        <v>56037</v>
      </c>
      <c r="C568" s="75">
        <f>'Permitted Sources'!C568</f>
        <v>56037</v>
      </c>
      <c r="D568" s="75">
        <f>'Permitted Sources'!F568</f>
        <v>20200254</v>
      </c>
      <c r="E568" s="75" t="str">
        <f>'Permitted Sources'!I568</f>
        <v>Compressor Engines</v>
      </c>
      <c r="F568" s="386">
        <f>'Permitted Sources'!O568</f>
        <v>3.562603174736783</v>
      </c>
      <c r="G568" s="386">
        <f>'Permitted Sources'!P568</f>
        <v>1.1534567537154605</v>
      </c>
      <c r="H568" s="386">
        <f>'Permitted Sources'!Q568</f>
        <v>7.4729433225227648</v>
      </c>
      <c r="I568" s="386">
        <f>'Permitted Sources'!R568</f>
        <v>0</v>
      </c>
      <c r="J568" s="386">
        <f>'Permitted Sources'!S568</f>
        <v>0.10105694463416376</v>
      </c>
      <c r="K568" s="63" t="str">
        <f t="shared" si="8"/>
        <v>Compressor Engines</v>
      </c>
      <c r="L568" s="135"/>
      <c r="M568" s="135"/>
      <c r="N568" s="135"/>
      <c r="O568" s="135"/>
      <c r="P568" s="62"/>
      <c r="Q568" s="62"/>
      <c r="R568" s="62"/>
      <c r="S568" s="62"/>
      <c r="T568" s="62"/>
      <c r="U568" s="62"/>
    </row>
    <row r="569" spans="1:21" s="198" customFormat="1" x14ac:dyDescent="0.2">
      <c r="A569" s="75" t="str">
        <f>'Permitted Sources'!A569</f>
        <v>WYDEQ Permitted Sources</v>
      </c>
      <c r="B569" s="75">
        <f>'Permitted Sources'!C569</f>
        <v>56037</v>
      </c>
      <c r="C569" s="75">
        <f>'Permitted Sources'!C569</f>
        <v>56037</v>
      </c>
      <c r="D569" s="75">
        <f>'Permitted Sources'!F569</f>
        <v>20200254</v>
      </c>
      <c r="E569" s="75" t="str">
        <f>'Permitted Sources'!I569</f>
        <v>Compressor Engines</v>
      </c>
      <c r="F569" s="386">
        <f>'Permitted Sources'!O569</f>
        <v>0.44532539684209788</v>
      </c>
      <c r="G569" s="386">
        <f>'Permitted Sources'!P569</f>
        <v>0.16148394552016448</v>
      </c>
      <c r="H569" s="386">
        <f>'Permitted Sources'!Q569</f>
        <v>0.99639244300303542</v>
      </c>
      <c r="I569" s="386">
        <f>'Permitted Sources'!R569</f>
        <v>0</v>
      </c>
      <c r="J569" s="386">
        <f>'Permitted Sources'!S569</f>
        <v>1.4147972248782923E-2</v>
      </c>
      <c r="K569" s="63" t="str">
        <f t="shared" si="8"/>
        <v>Compressor Engines</v>
      </c>
      <c r="L569" s="135"/>
      <c r="M569" s="135"/>
      <c r="N569" s="135"/>
      <c r="O569" s="135"/>
      <c r="P569" s="62"/>
      <c r="Q569" s="62"/>
      <c r="R569" s="62"/>
      <c r="S569" s="62"/>
      <c r="T569" s="62"/>
      <c r="U569" s="62"/>
    </row>
    <row r="570" spans="1:21" s="198" customFormat="1" x14ac:dyDescent="0.2">
      <c r="A570" s="75" t="str">
        <f>'Permitted Sources'!A570</f>
        <v>WYDEQ Permitted Sources</v>
      </c>
      <c r="B570" s="75">
        <f>'Permitted Sources'!C570</f>
        <v>56037</v>
      </c>
      <c r="C570" s="75">
        <f>'Permitted Sources'!C570</f>
        <v>56037</v>
      </c>
      <c r="D570" s="75">
        <f>'Permitted Sources'!F570</f>
        <v>20200254</v>
      </c>
      <c r="E570" s="75" t="str">
        <f>'Permitted Sources'!I570</f>
        <v>Compressor Engines</v>
      </c>
      <c r="F570" s="386">
        <f>'Permitted Sources'!O570</f>
        <v>1.6477039683157617</v>
      </c>
      <c r="G570" s="386">
        <f>'Permitted Sources'!P570</f>
        <v>0.55365924178342096</v>
      </c>
      <c r="H570" s="386">
        <f>'Permitted Sources'!Q570</f>
        <v>1.8433260195556151</v>
      </c>
      <c r="I570" s="386">
        <f>'Permitted Sources'!R570</f>
        <v>0</v>
      </c>
      <c r="J570" s="386">
        <f>'Permitted Sources'!S570</f>
        <v>4.8507333424398585E-2</v>
      </c>
      <c r="K570" s="63" t="str">
        <f t="shared" si="8"/>
        <v>Compressor Engines</v>
      </c>
      <c r="L570" s="135"/>
      <c r="M570" s="135"/>
      <c r="N570" s="135"/>
      <c r="O570" s="135"/>
      <c r="P570" s="62"/>
      <c r="Q570" s="62"/>
      <c r="R570" s="62"/>
      <c r="S570" s="62"/>
      <c r="T570" s="62"/>
      <c r="U570" s="62"/>
    </row>
    <row r="571" spans="1:21" s="198" customFormat="1" x14ac:dyDescent="0.2">
      <c r="A571" s="75" t="str">
        <f>'Permitted Sources'!A571</f>
        <v>WYDEQ Permitted Sources</v>
      </c>
      <c r="B571" s="75">
        <f>'Permitted Sources'!C571</f>
        <v>56037</v>
      </c>
      <c r="C571" s="75">
        <f>'Permitted Sources'!C571</f>
        <v>56037</v>
      </c>
      <c r="D571" s="75">
        <f>'Permitted Sources'!F571</f>
        <v>20200254</v>
      </c>
      <c r="E571" s="75" t="str">
        <f>'Permitted Sources'!I571</f>
        <v>Compressor Engines</v>
      </c>
      <c r="F571" s="386">
        <f>'Permitted Sources'!O571</f>
        <v>3.429005555684153</v>
      </c>
      <c r="G571" s="386">
        <f>'Permitted Sources'!P571</f>
        <v>1.1534567537154603</v>
      </c>
      <c r="H571" s="386">
        <f>'Permitted Sources'!Q571</f>
        <v>7.6722218111233715</v>
      </c>
      <c r="I571" s="386">
        <f>'Permitted Sources'!R571</f>
        <v>0</v>
      </c>
      <c r="J571" s="386">
        <f>'Permitted Sources'!S571</f>
        <v>0.10105694463416373</v>
      </c>
      <c r="K571" s="63" t="str">
        <f t="shared" si="8"/>
        <v>Compressor Engines</v>
      </c>
      <c r="L571" s="135"/>
      <c r="M571" s="135"/>
      <c r="N571" s="135"/>
      <c r="O571" s="135"/>
      <c r="P571" s="62"/>
      <c r="Q571" s="62"/>
      <c r="R571" s="62"/>
      <c r="S571" s="62"/>
      <c r="T571" s="62"/>
      <c r="U571" s="62"/>
    </row>
    <row r="572" spans="1:21" s="198" customFormat="1" x14ac:dyDescent="0.2">
      <c r="A572" s="75" t="str">
        <f>'Permitted Sources'!A572</f>
        <v>WYDEQ Permitted Sources</v>
      </c>
      <c r="B572" s="75">
        <f>'Permitted Sources'!C572</f>
        <v>56037</v>
      </c>
      <c r="C572" s="75">
        <f>'Permitted Sources'!C572</f>
        <v>56037</v>
      </c>
      <c r="D572" s="75">
        <f>'Permitted Sources'!F572</f>
        <v>20200254</v>
      </c>
      <c r="E572" s="75" t="str">
        <f>'Permitted Sources'!I572</f>
        <v>Compressor Engines</v>
      </c>
      <c r="F572" s="386">
        <f>'Permitted Sources'!O572</f>
        <v>0.89065079368419575</v>
      </c>
      <c r="G572" s="386">
        <f>'Permitted Sources'!P572</f>
        <v>0.28342080234151318</v>
      </c>
      <c r="H572" s="386">
        <f>'Permitted Sources'!Q572</f>
        <v>0.99639244300303542</v>
      </c>
      <c r="I572" s="386">
        <f>'Permitted Sources'!R572</f>
        <v>0</v>
      </c>
      <c r="J572" s="386">
        <f>'Permitted Sources'!S572</f>
        <v>2.4831134967251662E-2</v>
      </c>
      <c r="K572" s="63" t="str">
        <f t="shared" si="8"/>
        <v>Compressor Engines</v>
      </c>
      <c r="L572" s="135"/>
      <c r="M572" s="135"/>
      <c r="N572" s="135"/>
      <c r="O572" s="135"/>
      <c r="P572" s="62"/>
      <c r="Q572" s="62"/>
      <c r="R572" s="62"/>
      <c r="S572" s="62"/>
      <c r="T572" s="62"/>
      <c r="U572" s="62"/>
    </row>
    <row r="573" spans="1:21" s="198" customFormat="1" x14ac:dyDescent="0.2">
      <c r="A573" s="75" t="str">
        <f>'Permitted Sources'!A573</f>
        <v>WYDEQ Permitted Sources</v>
      </c>
      <c r="B573" s="75">
        <f>'Permitted Sources'!C573</f>
        <v>56037</v>
      </c>
      <c r="C573" s="75">
        <f>'Permitted Sources'!C573</f>
        <v>56037</v>
      </c>
      <c r="D573" s="75">
        <f>'Permitted Sources'!F573</f>
        <v>20200202</v>
      </c>
      <c r="E573" s="75" t="str">
        <f>'Permitted Sources'!I573</f>
        <v>Compressor Engines</v>
      </c>
      <c r="F573" s="386">
        <f>'Permitted Sources'!O573</f>
        <v>0</v>
      </c>
      <c r="G573" s="386">
        <f>'Permitted Sources'!P573</f>
        <v>0</v>
      </c>
      <c r="H573" s="386">
        <f>'Permitted Sources'!Q573</f>
        <v>0</v>
      </c>
      <c r="I573" s="386">
        <f>'Permitted Sources'!R573</f>
        <v>0</v>
      </c>
      <c r="J573" s="386">
        <f>'Permitted Sources'!S573</f>
        <v>0</v>
      </c>
      <c r="K573" s="63" t="str">
        <f t="shared" si="8"/>
        <v>Compressor Engines</v>
      </c>
      <c r="L573" s="135"/>
      <c r="M573" s="135"/>
      <c r="N573" s="135"/>
      <c r="O573" s="135"/>
      <c r="P573" s="62"/>
      <c r="Q573" s="62"/>
      <c r="R573" s="62"/>
      <c r="S573" s="62"/>
      <c r="T573" s="62"/>
      <c r="U573" s="62"/>
    </row>
    <row r="574" spans="1:21" s="198" customFormat="1" x14ac:dyDescent="0.2">
      <c r="A574" s="75" t="str">
        <f>'Permitted Sources'!A574</f>
        <v>WYDEQ Permitted Sources</v>
      </c>
      <c r="B574" s="75">
        <f>'Permitted Sources'!C574</f>
        <v>56037</v>
      </c>
      <c r="C574" s="75">
        <f>'Permitted Sources'!C574</f>
        <v>56037</v>
      </c>
      <c r="D574" s="75">
        <f>'Permitted Sources'!F574</f>
        <v>20200202</v>
      </c>
      <c r="E574" s="75" t="str">
        <f>'Permitted Sources'!I574</f>
        <v>Compressor Engines</v>
      </c>
      <c r="F574" s="386">
        <f>'Permitted Sources'!O574</f>
        <v>0</v>
      </c>
      <c r="G574" s="386">
        <f>'Permitted Sources'!P574</f>
        <v>0</v>
      </c>
      <c r="H574" s="386">
        <f>'Permitted Sources'!Q574</f>
        <v>0</v>
      </c>
      <c r="I574" s="386">
        <f>'Permitted Sources'!R574</f>
        <v>0</v>
      </c>
      <c r="J574" s="386">
        <f>'Permitted Sources'!S574</f>
        <v>0</v>
      </c>
      <c r="K574" s="63" t="str">
        <f t="shared" si="8"/>
        <v>Compressor Engines</v>
      </c>
      <c r="L574" s="135"/>
      <c r="M574" s="135"/>
      <c r="N574" s="135"/>
      <c r="O574" s="135"/>
      <c r="P574" s="62"/>
      <c r="Q574" s="62"/>
      <c r="R574" s="62"/>
      <c r="S574" s="62"/>
      <c r="T574" s="62"/>
      <c r="U574" s="62"/>
    </row>
    <row r="575" spans="1:21" s="198" customFormat="1" x14ac:dyDescent="0.2">
      <c r="A575" s="75" t="str">
        <f>'Permitted Sources'!A575</f>
        <v>WYDEQ Permitted Sources</v>
      </c>
      <c r="B575" s="75">
        <f>'Permitted Sources'!C575</f>
        <v>56037</v>
      </c>
      <c r="C575" s="75">
        <f>'Permitted Sources'!C575</f>
        <v>56037</v>
      </c>
      <c r="D575" s="75">
        <f>'Permitted Sources'!F575</f>
        <v>20200202</v>
      </c>
      <c r="E575" s="75" t="str">
        <f>'Permitted Sources'!I575</f>
        <v>Compressor Engines</v>
      </c>
      <c r="F575" s="386">
        <f>'Permitted Sources'!O575</f>
        <v>0</v>
      </c>
      <c r="G575" s="386">
        <f>'Permitted Sources'!P575</f>
        <v>0</v>
      </c>
      <c r="H575" s="386">
        <f>'Permitted Sources'!Q575</f>
        <v>0</v>
      </c>
      <c r="I575" s="386">
        <f>'Permitted Sources'!R575</f>
        <v>0</v>
      </c>
      <c r="J575" s="386">
        <f>'Permitted Sources'!S575</f>
        <v>0</v>
      </c>
      <c r="K575" s="63" t="str">
        <f t="shared" si="8"/>
        <v>Compressor Engines</v>
      </c>
      <c r="L575" s="135"/>
      <c r="M575" s="135"/>
      <c r="N575" s="135"/>
      <c r="O575" s="135"/>
      <c r="P575" s="62"/>
      <c r="Q575" s="62"/>
      <c r="R575" s="62"/>
      <c r="S575" s="62"/>
      <c r="T575" s="62"/>
      <c r="U575" s="62"/>
    </row>
    <row r="576" spans="1:21" s="198" customFormat="1" x14ac:dyDescent="0.2">
      <c r="A576" s="75" t="str">
        <f>'Permitted Sources'!A576</f>
        <v>WYDEQ Permitted Sources</v>
      </c>
      <c r="B576" s="75">
        <f>'Permitted Sources'!C576</f>
        <v>56037</v>
      </c>
      <c r="C576" s="75">
        <f>'Permitted Sources'!C576</f>
        <v>56037</v>
      </c>
      <c r="D576" s="75">
        <f>'Permitted Sources'!F576</f>
        <v>20200202</v>
      </c>
      <c r="E576" s="75" t="str">
        <f>'Permitted Sources'!I576</f>
        <v>Compressor Engines</v>
      </c>
      <c r="F576" s="386">
        <f>'Permitted Sources'!O576</f>
        <v>0</v>
      </c>
      <c r="G576" s="386">
        <f>'Permitted Sources'!P576</f>
        <v>0</v>
      </c>
      <c r="H576" s="386">
        <f>'Permitted Sources'!Q576</f>
        <v>0</v>
      </c>
      <c r="I576" s="386">
        <f>'Permitted Sources'!R576</f>
        <v>0</v>
      </c>
      <c r="J576" s="386">
        <f>'Permitted Sources'!S576</f>
        <v>0</v>
      </c>
      <c r="K576" s="63" t="str">
        <f t="shared" si="8"/>
        <v>Compressor Engines</v>
      </c>
      <c r="L576" s="135"/>
      <c r="M576" s="135"/>
      <c r="N576" s="135"/>
      <c r="O576" s="135"/>
      <c r="P576" s="62"/>
      <c r="Q576" s="62"/>
      <c r="R576" s="62"/>
      <c r="S576" s="62"/>
      <c r="T576" s="62"/>
      <c r="U576" s="62"/>
    </row>
    <row r="577" spans="1:21" s="198" customFormat="1" x14ac:dyDescent="0.2">
      <c r="A577" s="75" t="str">
        <f>'Permitted Sources'!A577</f>
        <v>WYDEQ Permitted Sources</v>
      </c>
      <c r="B577" s="75">
        <f>'Permitted Sources'!C577</f>
        <v>56037</v>
      </c>
      <c r="C577" s="75">
        <f>'Permitted Sources'!C577</f>
        <v>56037</v>
      </c>
      <c r="D577" s="75">
        <f>'Permitted Sources'!F577</f>
        <v>20200254</v>
      </c>
      <c r="E577" s="75" t="str">
        <f>'Permitted Sources'!I577</f>
        <v>Compressor Engines</v>
      </c>
      <c r="F577" s="386">
        <f>'Permitted Sources'!O577</f>
        <v>4.4532539684209782</v>
      </c>
      <c r="G577" s="386">
        <f>'Permitted Sources'!P577</f>
        <v>0.74150791310279596</v>
      </c>
      <c r="H577" s="386">
        <f>'Permitted Sources'!Q577</f>
        <v>2.9891773290091055</v>
      </c>
      <c r="I577" s="386">
        <f>'Permitted Sources'!R577</f>
        <v>0</v>
      </c>
      <c r="J577" s="386">
        <f>'Permitted Sources'!S577</f>
        <v>6.4965178693390982E-2</v>
      </c>
      <c r="K577" s="63" t="str">
        <f t="shared" si="8"/>
        <v>Compressor Engines</v>
      </c>
      <c r="L577" s="135"/>
      <c r="M577" s="135"/>
      <c r="N577" s="135"/>
      <c r="O577" s="135"/>
      <c r="P577" s="62"/>
      <c r="Q577" s="62"/>
      <c r="R577" s="62"/>
      <c r="S577" s="62"/>
      <c r="T577" s="62"/>
      <c r="U577" s="62"/>
    </row>
    <row r="578" spans="1:21" s="198" customFormat="1" x14ac:dyDescent="0.2">
      <c r="A578" s="75" t="str">
        <f>'Permitted Sources'!A578</f>
        <v>WYDEQ Permitted Sources</v>
      </c>
      <c r="B578" s="75">
        <f>'Permitted Sources'!C578</f>
        <v>56037</v>
      </c>
      <c r="C578" s="75">
        <f>'Permitted Sources'!C578</f>
        <v>56037</v>
      </c>
      <c r="D578" s="75">
        <f>'Permitted Sources'!F578</f>
        <v>20200254</v>
      </c>
      <c r="E578" s="75" t="str">
        <f>'Permitted Sources'!I578</f>
        <v>Compressor Engines</v>
      </c>
      <c r="F578" s="386">
        <f>'Permitted Sources'!O578</f>
        <v>1.3359761905262932</v>
      </c>
      <c r="G578" s="386">
        <f>'Permitted Sources'!P578</f>
        <v>0.3954708869881578</v>
      </c>
      <c r="H578" s="386">
        <f>'Permitted Sources'!Q578</f>
        <v>1.4945886645045527</v>
      </c>
      <c r="I578" s="386">
        <f>'Permitted Sources'!R578</f>
        <v>0</v>
      </c>
      <c r="J578" s="386">
        <f>'Permitted Sources'!S578</f>
        <v>3.4648095303141849E-2</v>
      </c>
      <c r="K578" s="63" t="str">
        <f t="shared" si="8"/>
        <v>Compressor Engines</v>
      </c>
      <c r="L578" s="135"/>
      <c r="M578" s="135"/>
      <c r="N578" s="135"/>
      <c r="O578" s="135"/>
      <c r="P578" s="62"/>
      <c r="Q578" s="62"/>
      <c r="R578" s="62"/>
      <c r="S578" s="62"/>
      <c r="T578" s="62"/>
      <c r="U578" s="62"/>
    </row>
    <row r="579" spans="1:21" s="198" customFormat="1" x14ac:dyDescent="0.2">
      <c r="A579" s="75" t="str">
        <f>'Permitted Sources'!A579</f>
        <v>WYDEQ Permitted Sources</v>
      </c>
      <c r="B579" s="75">
        <f>'Permitted Sources'!C579</f>
        <v>56037</v>
      </c>
      <c r="C579" s="75">
        <f>'Permitted Sources'!C579</f>
        <v>56037</v>
      </c>
      <c r="D579" s="75">
        <f>'Permitted Sources'!F579</f>
        <v>20200254</v>
      </c>
      <c r="E579" s="75" t="str">
        <f>'Permitted Sources'!I579</f>
        <v>Compressor Engines</v>
      </c>
      <c r="F579" s="386">
        <f>'Permitted Sources'!O579</f>
        <v>1.3359761905262932</v>
      </c>
      <c r="G579" s="386">
        <f>'Permitted Sources'!P579</f>
        <v>0.3954708869881578</v>
      </c>
      <c r="H579" s="386">
        <f>'Permitted Sources'!Q579</f>
        <v>1.4945886645045527</v>
      </c>
      <c r="I579" s="386">
        <f>'Permitted Sources'!R579</f>
        <v>0</v>
      </c>
      <c r="J579" s="386">
        <f>'Permitted Sources'!S579</f>
        <v>3.4648095303141849E-2</v>
      </c>
      <c r="K579" s="63" t="str">
        <f t="shared" si="8"/>
        <v>Compressor Engines</v>
      </c>
      <c r="L579" s="135"/>
      <c r="M579" s="135"/>
      <c r="N579" s="135"/>
      <c r="O579" s="135"/>
      <c r="P579" s="62"/>
      <c r="Q579" s="62"/>
      <c r="R579" s="62"/>
      <c r="S579" s="62"/>
      <c r="T579" s="62"/>
      <c r="U579" s="62"/>
    </row>
    <row r="580" spans="1:21" s="198" customFormat="1" x14ac:dyDescent="0.2">
      <c r="A580" s="75" t="str">
        <f>'Permitted Sources'!A580</f>
        <v>WYDEQ Permitted Sources</v>
      </c>
      <c r="B580" s="75">
        <f>'Permitted Sources'!C580</f>
        <v>56037</v>
      </c>
      <c r="C580" s="75">
        <f>'Permitted Sources'!C580</f>
        <v>56037</v>
      </c>
      <c r="D580" s="75">
        <f>'Permitted Sources'!F580</f>
        <v>20200254</v>
      </c>
      <c r="E580" s="75" t="str">
        <f>'Permitted Sources'!I580</f>
        <v>Compressor Engines</v>
      </c>
      <c r="F580" s="386">
        <f>'Permitted Sources'!O580</f>
        <v>2.2266269842104891</v>
      </c>
      <c r="G580" s="386">
        <f>'Permitted Sources'!P580</f>
        <v>0.74150791310279596</v>
      </c>
      <c r="H580" s="386">
        <f>'Permitted Sources'!Q580</f>
        <v>4.9819622150151766</v>
      </c>
      <c r="I580" s="386">
        <f>'Permitted Sources'!R580</f>
        <v>0</v>
      </c>
      <c r="J580" s="386">
        <f>'Permitted Sources'!S580</f>
        <v>6.4965178693390982E-2</v>
      </c>
      <c r="K580" s="63" t="str">
        <f t="shared" si="8"/>
        <v>Compressor Engines</v>
      </c>
      <c r="L580" s="135"/>
      <c r="M580" s="135"/>
      <c r="N580" s="135"/>
      <c r="O580" s="135"/>
      <c r="P580" s="62"/>
      <c r="Q580" s="62"/>
      <c r="R580" s="62"/>
      <c r="S580" s="62"/>
      <c r="T580" s="62"/>
      <c r="U580" s="62"/>
    </row>
    <row r="581" spans="1:21" s="198" customFormat="1" x14ac:dyDescent="0.2">
      <c r="A581" s="75" t="str">
        <f>'Permitted Sources'!A581</f>
        <v>WYDEQ Permitted Sources</v>
      </c>
      <c r="B581" s="75">
        <f>'Permitted Sources'!C581</f>
        <v>56037</v>
      </c>
      <c r="C581" s="75">
        <f>'Permitted Sources'!C581</f>
        <v>56037</v>
      </c>
      <c r="D581" s="75">
        <f>'Permitted Sources'!F581</f>
        <v>20200202</v>
      </c>
      <c r="E581" s="75" t="str">
        <f>'Permitted Sources'!I581</f>
        <v>Compressor Engines</v>
      </c>
      <c r="F581" s="386">
        <f>'Permitted Sources'!O581</f>
        <v>0</v>
      </c>
      <c r="G581" s="386">
        <f>'Permitted Sources'!P581</f>
        <v>0</v>
      </c>
      <c r="H581" s="386">
        <f>'Permitted Sources'!Q581</f>
        <v>0</v>
      </c>
      <c r="I581" s="386">
        <f>'Permitted Sources'!R581</f>
        <v>0</v>
      </c>
      <c r="J581" s="386">
        <f>'Permitted Sources'!S581</f>
        <v>0</v>
      </c>
      <c r="K581" s="63" t="str">
        <f t="shared" si="8"/>
        <v>Compressor Engines</v>
      </c>
      <c r="L581" s="135"/>
      <c r="M581" s="135"/>
      <c r="N581" s="135"/>
      <c r="O581" s="135"/>
      <c r="P581" s="62"/>
      <c r="Q581" s="62"/>
      <c r="R581" s="62"/>
      <c r="S581" s="62"/>
      <c r="T581" s="62"/>
      <c r="U581" s="62"/>
    </row>
    <row r="582" spans="1:21" s="198" customFormat="1" x14ac:dyDescent="0.2">
      <c r="A582" s="75" t="str">
        <f>'Permitted Sources'!A582</f>
        <v>WYDEQ Permitted Sources</v>
      </c>
      <c r="B582" s="75">
        <f>'Permitted Sources'!C582</f>
        <v>56037</v>
      </c>
      <c r="C582" s="75">
        <f>'Permitted Sources'!C582</f>
        <v>56037</v>
      </c>
      <c r="D582" s="75">
        <f>'Permitted Sources'!F582</f>
        <v>20200202</v>
      </c>
      <c r="E582" s="75" t="str">
        <f>'Permitted Sources'!I582</f>
        <v>Compressor Engines</v>
      </c>
      <c r="F582" s="386">
        <f>'Permitted Sources'!O582</f>
        <v>0</v>
      </c>
      <c r="G582" s="386">
        <f>'Permitted Sources'!P582</f>
        <v>0</v>
      </c>
      <c r="H582" s="386">
        <f>'Permitted Sources'!Q582</f>
        <v>0</v>
      </c>
      <c r="I582" s="386">
        <f>'Permitted Sources'!R582</f>
        <v>0</v>
      </c>
      <c r="J582" s="386">
        <f>'Permitted Sources'!S582</f>
        <v>0</v>
      </c>
      <c r="K582" s="63" t="str">
        <f t="shared" si="8"/>
        <v>Compressor Engines</v>
      </c>
      <c r="L582" s="135"/>
      <c r="M582" s="135"/>
      <c r="N582" s="135"/>
      <c r="O582" s="135"/>
      <c r="P582" s="62"/>
      <c r="Q582" s="62"/>
      <c r="R582" s="62"/>
      <c r="S582" s="62"/>
      <c r="T582" s="62"/>
      <c r="U582" s="62"/>
    </row>
    <row r="583" spans="1:21" s="198" customFormat="1" x14ac:dyDescent="0.2">
      <c r="A583" s="75" t="str">
        <f>'Permitted Sources'!A583</f>
        <v>WYDEQ Permitted Sources</v>
      </c>
      <c r="B583" s="75">
        <f>'Permitted Sources'!C583</f>
        <v>56037</v>
      </c>
      <c r="C583" s="75">
        <f>'Permitted Sources'!C583</f>
        <v>56037</v>
      </c>
      <c r="D583" s="75">
        <f>'Permitted Sources'!F583</f>
        <v>20200202</v>
      </c>
      <c r="E583" s="75" t="str">
        <f>'Permitted Sources'!I583</f>
        <v>Compressor Engines</v>
      </c>
      <c r="F583" s="386">
        <f>'Permitted Sources'!O583</f>
        <v>0</v>
      </c>
      <c r="G583" s="386">
        <f>'Permitted Sources'!P583</f>
        <v>0</v>
      </c>
      <c r="H583" s="386">
        <f>'Permitted Sources'!Q583</f>
        <v>0</v>
      </c>
      <c r="I583" s="386">
        <f>'Permitted Sources'!R583</f>
        <v>0</v>
      </c>
      <c r="J583" s="386">
        <f>'Permitted Sources'!S583</f>
        <v>0</v>
      </c>
      <c r="K583" s="63" t="str">
        <f t="shared" ref="K583:K646" si="9">IF(E583="Unpermitted Fugitives","Fugitives",IF(E583="Natural Gas Processing Facilities, Pump Seals","Fugitives",IF(E583="Natural Gas Production, All Equipt Leak Fugitives","Fugitives",IF(E583="External Combustion Boilers","Heaters",IF(E583="Permitted Tank Losses","Condensate tank ",IF(E583="Permitted Fugitives","Fugitives",IF(E583="Process Heaters","Heaters",E583)))))))</f>
        <v>Compressor Engines</v>
      </c>
      <c r="L583" s="135"/>
      <c r="M583" s="135"/>
      <c r="N583" s="135"/>
      <c r="O583" s="135"/>
      <c r="P583" s="62"/>
      <c r="Q583" s="62"/>
      <c r="R583" s="62"/>
      <c r="S583" s="62"/>
      <c r="T583" s="62"/>
      <c r="U583" s="62"/>
    </row>
    <row r="584" spans="1:21" s="198" customFormat="1" x14ac:dyDescent="0.2">
      <c r="A584" s="75" t="str">
        <f>'Permitted Sources'!A584</f>
        <v>WYDEQ Permitted Sources</v>
      </c>
      <c r="B584" s="75">
        <f>'Permitted Sources'!C584</f>
        <v>56037</v>
      </c>
      <c r="C584" s="75">
        <f>'Permitted Sources'!C584</f>
        <v>56037</v>
      </c>
      <c r="D584" s="75">
        <f>'Permitted Sources'!F584</f>
        <v>20200202</v>
      </c>
      <c r="E584" s="75" t="str">
        <f>'Permitted Sources'!I584</f>
        <v>Compressor Engines</v>
      </c>
      <c r="F584" s="386">
        <f>'Permitted Sources'!O584</f>
        <v>0</v>
      </c>
      <c r="G584" s="386">
        <f>'Permitted Sources'!P584</f>
        <v>0</v>
      </c>
      <c r="H584" s="386">
        <f>'Permitted Sources'!Q584</f>
        <v>0</v>
      </c>
      <c r="I584" s="386">
        <f>'Permitted Sources'!R584</f>
        <v>0</v>
      </c>
      <c r="J584" s="386">
        <f>'Permitted Sources'!S584</f>
        <v>0</v>
      </c>
      <c r="K584" s="63" t="str">
        <f t="shared" si="9"/>
        <v>Compressor Engines</v>
      </c>
      <c r="L584" s="135"/>
      <c r="M584" s="135"/>
      <c r="N584" s="135"/>
      <c r="O584" s="135"/>
      <c r="P584" s="62"/>
      <c r="Q584" s="62"/>
      <c r="R584" s="62"/>
      <c r="S584" s="62"/>
      <c r="T584" s="62"/>
      <c r="U584" s="62"/>
    </row>
    <row r="585" spans="1:21" s="198" customFormat="1" x14ac:dyDescent="0.2">
      <c r="A585" s="75" t="str">
        <f>'Permitted Sources'!A585</f>
        <v>WYDEQ Permitted Sources</v>
      </c>
      <c r="B585" s="75">
        <f>'Permitted Sources'!C585</f>
        <v>56037</v>
      </c>
      <c r="C585" s="75">
        <f>'Permitted Sources'!C585</f>
        <v>56037</v>
      </c>
      <c r="D585" s="75">
        <f>'Permitted Sources'!F585</f>
        <v>20200202</v>
      </c>
      <c r="E585" s="75" t="str">
        <f>'Permitted Sources'!I585</f>
        <v>Compressor Engines</v>
      </c>
      <c r="F585" s="386">
        <f>'Permitted Sources'!O585</f>
        <v>0</v>
      </c>
      <c r="G585" s="386">
        <f>'Permitted Sources'!P585</f>
        <v>0</v>
      </c>
      <c r="H585" s="386">
        <f>'Permitted Sources'!Q585</f>
        <v>0</v>
      </c>
      <c r="I585" s="386">
        <f>'Permitted Sources'!R585</f>
        <v>0</v>
      </c>
      <c r="J585" s="386">
        <f>'Permitted Sources'!S585</f>
        <v>0</v>
      </c>
      <c r="K585" s="63" t="str">
        <f t="shared" si="9"/>
        <v>Compressor Engines</v>
      </c>
      <c r="L585" s="135"/>
      <c r="M585" s="135"/>
      <c r="N585" s="135"/>
      <c r="O585" s="135"/>
      <c r="P585" s="62"/>
      <c r="Q585" s="62"/>
      <c r="R585" s="62"/>
      <c r="S585" s="62"/>
      <c r="T585" s="62"/>
      <c r="U585" s="62"/>
    </row>
    <row r="586" spans="1:21" s="198" customFormat="1" x14ac:dyDescent="0.2">
      <c r="A586" s="75" t="str">
        <f>'Permitted Sources'!A586</f>
        <v>WYDEQ Permitted Sources</v>
      </c>
      <c r="B586" s="75">
        <f>'Permitted Sources'!C586</f>
        <v>56037</v>
      </c>
      <c r="C586" s="75">
        <f>'Permitted Sources'!C586</f>
        <v>56037</v>
      </c>
      <c r="D586" s="75">
        <f>'Permitted Sources'!F586</f>
        <v>20200202</v>
      </c>
      <c r="E586" s="75" t="str">
        <f>'Permitted Sources'!I586</f>
        <v>Compressor Engines</v>
      </c>
      <c r="F586" s="386">
        <f>'Permitted Sources'!O586</f>
        <v>0</v>
      </c>
      <c r="G586" s="386">
        <f>'Permitted Sources'!P586</f>
        <v>0.82728902761293932</v>
      </c>
      <c r="H586" s="386">
        <f>'Permitted Sources'!Q586</f>
        <v>0</v>
      </c>
      <c r="I586" s="386">
        <f>'Permitted Sources'!R586</f>
        <v>0</v>
      </c>
      <c r="J586" s="386">
        <f>'Permitted Sources'!S586</f>
        <v>0</v>
      </c>
      <c r="K586" s="63" t="str">
        <f t="shared" si="9"/>
        <v>Compressor Engines</v>
      </c>
      <c r="L586" s="135"/>
      <c r="M586" s="135"/>
      <c r="N586" s="135"/>
      <c r="O586" s="135"/>
      <c r="P586" s="62"/>
      <c r="Q586" s="62"/>
      <c r="R586" s="62"/>
      <c r="S586" s="62"/>
      <c r="T586" s="62"/>
      <c r="U586" s="62"/>
    </row>
    <row r="587" spans="1:21" s="198" customFormat="1" x14ac:dyDescent="0.2">
      <c r="A587" s="75" t="str">
        <f>'Permitted Sources'!A587</f>
        <v>WYDEQ Permitted Sources</v>
      </c>
      <c r="B587" s="75">
        <f>'Permitted Sources'!C587</f>
        <v>56037</v>
      </c>
      <c r="C587" s="75">
        <f>'Permitted Sources'!C587</f>
        <v>56037</v>
      </c>
      <c r="D587" s="75">
        <f>'Permitted Sources'!F587</f>
        <v>20200202</v>
      </c>
      <c r="E587" s="75" t="str">
        <f>'Permitted Sources'!I587</f>
        <v>Compressor Engines</v>
      </c>
      <c r="F587" s="386">
        <f>'Permitted Sources'!O587</f>
        <v>0</v>
      </c>
      <c r="G587" s="386">
        <f>'Permitted Sources'!P587</f>
        <v>0</v>
      </c>
      <c r="H587" s="386">
        <f>'Permitted Sources'!Q587</f>
        <v>0</v>
      </c>
      <c r="I587" s="386">
        <f>'Permitted Sources'!R587</f>
        <v>0</v>
      </c>
      <c r="J587" s="386">
        <f>'Permitted Sources'!S587</f>
        <v>0</v>
      </c>
      <c r="K587" s="63" t="str">
        <f t="shared" si="9"/>
        <v>Compressor Engines</v>
      </c>
      <c r="L587" s="135"/>
      <c r="M587" s="135"/>
      <c r="N587" s="135"/>
      <c r="O587" s="135"/>
      <c r="P587" s="62"/>
      <c r="Q587" s="62"/>
      <c r="R587" s="62"/>
      <c r="S587" s="62"/>
      <c r="T587" s="62"/>
      <c r="U587" s="62"/>
    </row>
    <row r="588" spans="1:21" s="198" customFormat="1" x14ac:dyDescent="0.2">
      <c r="A588" s="75" t="str">
        <f>'Permitted Sources'!A588</f>
        <v>WYDEQ Permitted Sources</v>
      </c>
      <c r="B588" s="75">
        <f>'Permitted Sources'!C588</f>
        <v>56037</v>
      </c>
      <c r="C588" s="75">
        <f>'Permitted Sources'!C588</f>
        <v>56037</v>
      </c>
      <c r="D588" s="75">
        <f>'Permitted Sources'!F588</f>
        <v>20200202</v>
      </c>
      <c r="E588" s="75" t="str">
        <f>'Permitted Sources'!I588</f>
        <v>Compressor Engines</v>
      </c>
      <c r="F588" s="386">
        <f>'Permitted Sources'!O588</f>
        <v>0</v>
      </c>
      <c r="G588" s="386">
        <f>'Permitted Sources'!P588</f>
        <v>0</v>
      </c>
      <c r="H588" s="386">
        <f>'Permitted Sources'!Q588</f>
        <v>0</v>
      </c>
      <c r="I588" s="386">
        <f>'Permitted Sources'!R588</f>
        <v>0</v>
      </c>
      <c r="J588" s="386">
        <f>'Permitted Sources'!S588</f>
        <v>0</v>
      </c>
      <c r="K588" s="63" t="str">
        <f t="shared" si="9"/>
        <v>Compressor Engines</v>
      </c>
      <c r="L588" s="135"/>
      <c r="M588" s="135"/>
      <c r="N588" s="135"/>
      <c r="O588" s="135"/>
      <c r="P588" s="62"/>
      <c r="Q588" s="62"/>
      <c r="R588" s="62"/>
      <c r="S588" s="62"/>
      <c r="T588" s="62"/>
      <c r="U588" s="62"/>
    </row>
    <row r="589" spans="1:21" s="198" customFormat="1" x14ac:dyDescent="0.2">
      <c r="A589" s="75" t="str">
        <f>'Permitted Sources'!A589</f>
        <v>WYDEQ Permitted Sources</v>
      </c>
      <c r="B589" s="75">
        <f>'Permitted Sources'!C589</f>
        <v>56037</v>
      </c>
      <c r="C589" s="75">
        <f>'Permitted Sources'!C589</f>
        <v>56037</v>
      </c>
      <c r="D589" s="75">
        <f>'Permitted Sources'!F589</f>
        <v>20200254</v>
      </c>
      <c r="E589" s="75" t="str">
        <f>'Permitted Sources'!I589</f>
        <v>Compressor Engines</v>
      </c>
      <c r="F589" s="386">
        <f>'Permitted Sources'!O589</f>
        <v>1.6031714286315524</v>
      </c>
      <c r="G589" s="386">
        <f>'Permitted Sources'!P589</f>
        <v>0.53059010670911189</v>
      </c>
      <c r="H589" s="386">
        <f>'Permitted Sources'!Q589</f>
        <v>1.7935063974054639</v>
      </c>
      <c r="I589" s="386">
        <f>'Permitted Sources'!R589</f>
        <v>0</v>
      </c>
      <c r="J589" s="386">
        <f>'Permitted Sources'!S589</f>
        <v>4.6486194531715319E-2</v>
      </c>
      <c r="K589" s="63" t="str">
        <f t="shared" si="9"/>
        <v>Compressor Engines</v>
      </c>
      <c r="L589" s="135"/>
      <c r="M589" s="135"/>
      <c r="N589" s="135"/>
      <c r="O589" s="135"/>
      <c r="P589" s="62"/>
      <c r="Q589" s="62"/>
      <c r="R589" s="62"/>
      <c r="S589" s="62"/>
      <c r="T589" s="62"/>
      <c r="U589" s="62"/>
    </row>
    <row r="590" spans="1:21" s="198" customFormat="1" x14ac:dyDescent="0.2">
      <c r="A590" s="75" t="str">
        <f>'Permitted Sources'!A590</f>
        <v>WYDEQ Permitted Sources</v>
      </c>
      <c r="B590" s="75">
        <f>'Permitted Sources'!C590</f>
        <v>56041</v>
      </c>
      <c r="C590" s="75">
        <f>'Permitted Sources'!C590</f>
        <v>56041</v>
      </c>
      <c r="D590" s="75">
        <f>'Permitted Sources'!F590</f>
        <v>20200202</v>
      </c>
      <c r="E590" s="75" t="str">
        <f>'Permitted Sources'!I590</f>
        <v>Compressor Engines</v>
      </c>
      <c r="F590" s="386">
        <f>'Permitted Sources'!O590</f>
        <v>0</v>
      </c>
      <c r="G590" s="386">
        <f>'Permitted Sources'!P590</f>
        <v>0</v>
      </c>
      <c r="H590" s="386">
        <f>'Permitted Sources'!Q590</f>
        <v>0</v>
      </c>
      <c r="I590" s="386">
        <f>'Permitted Sources'!R590</f>
        <v>0</v>
      </c>
      <c r="J590" s="386">
        <f>'Permitted Sources'!S590</f>
        <v>0</v>
      </c>
      <c r="K590" s="63" t="str">
        <f t="shared" si="9"/>
        <v>Compressor Engines</v>
      </c>
      <c r="L590" s="135"/>
      <c r="M590" s="135"/>
      <c r="N590" s="135"/>
      <c r="O590" s="135"/>
      <c r="P590" s="62"/>
      <c r="Q590" s="62"/>
      <c r="R590" s="62"/>
      <c r="S590" s="62"/>
      <c r="T590" s="62"/>
      <c r="U590" s="62"/>
    </row>
    <row r="591" spans="1:21" s="198" customFormat="1" x14ac:dyDescent="0.2">
      <c r="A591" s="75" t="str">
        <f>'Permitted Sources'!A591</f>
        <v>WYDEQ Permitted Sources</v>
      </c>
      <c r="B591" s="75">
        <f>'Permitted Sources'!C591</f>
        <v>56041</v>
      </c>
      <c r="C591" s="75">
        <f>'Permitted Sources'!C591</f>
        <v>56041</v>
      </c>
      <c r="D591" s="75">
        <f>'Permitted Sources'!F591</f>
        <v>20200202</v>
      </c>
      <c r="E591" s="75" t="str">
        <f>'Permitted Sources'!I591</f>
        <v>Compressor Engines</v>
      </c>
      <c r="F591" s="386">
        <f>'Permitted Sources'!O591</f>
        <v>0</v>
      </c>
      <c r="G591" s="386">
        <f>'Permitted Sources'!P591</f>
        <v>0</v>
      </c>
      <c r="H591" s="386">
        <f>'Permitted Sources'!Q591</f>
        <v>0</v>
      </c>
      <c r="I591" s="386">
        <f>'Permitted Sources'!R591</f>
        <v>0</v>
      </c>
      <c r="J591" s="386">
        <f>'Permitted Sources'!S591</f>
        <v>0</v>
      </c>
      <c r="K591" s="63" t="str">
        <f t="shared" si="9"/>
        <v>Compressor Engines</v>
      </c>
      <c r="L591" s="135"/>
      <c r="M591" s="135"/>
      <c r="N591" s="135"/>
      <c r="O591" s="135"/>
      <c r="P591" s="62"/>
      <c r="Q591" s="62"/>
      <c r="R591" s="62"/>
      <c r="S591" s="62"/>
      <c r="T591" s="62"/>
      <c r="U591" s="62"/>
    </row>
    <row r="592" spans="1:21" s="198" customFormat="1" x14ac:dyDescent="0.2">
      <c r="A592" s="75" t="str">
        <f>'Permitted Sources'!A592</f>
        <v>WYDEQ Permitted Sources</v>
      </c>
      <c r="B592" s="75">
        <f>'Permitted Sources'!C592</f>
        <v>56041</v>
      </c>
      <c r="C592" s="75">
        <f>'Permitted Sources'!C592</f>
        <v>56041</v>
      </c>
      <c r="D592" s="75">
        <f>'Permitted Sources'!F592</f>
        <v>20200202</v>
      </c>
      <c r="E592" s="75" t="str">
        <f>'Permitted Sources'!I592</f>
        <v>Compressor Engines</v>
      </c>
      <c r="F592" s="386">
        <f>'Permitted Sources'!O592</f>
        <v>0</v>
      </c>
      <c r="G592" s="386">
        <f>'Permitted Sources'!P592</f>
        <v>0</v>
      </c>
      <c r="H592" s="386">
        <f>'Permitted Sources'!Q592</f>
        <v>0</v>
      </c>
      <c r="I592" s="386">
        <f>'Permitted Sources'!R592</f>
        <v>0</v>
      </c>
      <c r="J592" s="386">
        <f>'Permitted Sources'!S592</f>
        <v>0</v>
      </c>
      <c r="K592" s="63" t="str">
        <f t="shared" si="9"/>
        <v>Compressor Engines</v>
      </c>
      <c r="L592" s="135"/>
      <c r="M592" s="135"/>
      <c r="N592" s="135"/>
      <c r="O592" s="135"/>
      <c r="P592" s="62"/>
      <c r="Q592" s="62"/>
      <c r="R592" s="62"/>
      <c r="S592" s="62"/>
      <c r="T592" s="62"/>
      <c r="U592" s="62"/>
    </row>
    <row r="593" spans="1:21" s="198" customFormat="1" x14ac:dyDescent="0.2">
      <c r="A593" s="75" t="str">
        <f>'Permitted Sources'!A593</f>
        <v>WYDEQ Permitted Sources</v>
      </c>
      <c r="B593" s="75">
        <f>'Permitted Sources'!C593</f>
        <v>56041</v>
      </c>
      <c r="C593" s="75">
        <f>'Permitted Sources'!C593</f>
        <v>56041</v>
      </c>
      <c r="D593" s="75">
        <f>'Permitted Sources'!F593</f>
        <v>20200254</v>
      </c>
      <c r="E593" s="75" t="str">
        <f>'Permitted Sources'!I593</f>
        <v>Compressor Engines</v>
      </c>
      <c r="F593" s="386">
        <f>'Permitted Sources'!O593</f>
        <v>2.6719523810525865</v>
      </c>
      <c r="G593" s="386">
        <f>'Permitted Sources'!P593</f>
        <v>0.89310508644825626</v>
      </c>
      <c r="H593" s="386">
        <f>'Permitted Sources'!Q593</f>
        <v>2.9891773290091055</v>
      </c>
      <c r="I593" s="386">
        <f>'Permitted Sources'!R593</f>
        <v>0</v>
      </c>
      <c r="J593" s="386">
        <f>'Permitted Sources'!S593</f>
        <v>7.8246948559595325E-2</v>
      </c>
      <c r="K593" s="63" t="str">
        <f t="shared" si="9"/>
        <v>Compressor Engines</v>
      </c>
      <c r="L593" s="135"/>
      <c r="M593" s="135"/>
      <c r="N593" s="135"/>
      <c r="O593" s="135"/>
      <c r="P593" s="62"/>
      <c r="Q593" s="62"/>
      <c r="R593" s="62"/>
      <c r="S593" s="62"/>
      <c r="T593" s="62"/>
      <c r="U593" s="62"/>
    </row>
    <row r="594" spans="1:21" s="198" customFormat="1" x14ac:dyDescent="0.2">
      <c r="A594" s="75" t="str">
        <f>'Permitted Sources'!A594</f>
        <v>WYDEQ Permitted Sources</v>
      </c>
      <c r="B594" s="75">
        <f>'Permitted Sources'!C594</f>
        <v>56041</v>
      </c>
      <c r="C594" s="75">
        <f>'Permitted Sources'!C594</f>
        <v>56041</v>
      </c>
      <c r="D594" s="75">
        <f>'Permitted Sources'!F594</f>
        <v>20200202</v>
      </c>
      <c r="E594" s="75" t="str">
        <f>'Permitted Sources'!I594</f>
        <v>Compressor Engines</v>
      </c>
      <c r="F594" s="386">
        <f>'Permitted Sources'!O594</f>
        <v>0</v>
      </c>
      <c r="G594" s="386">
        <f>'Permitted Sources'!P594</f>
        <v>0</v>
      </c>
      <c r="H594" s="386">
        <f>'Permitted Sources'!Q594</f>
        <v>0</v>
      </c>
      <c r="I594" s="386">
        <f>'Permitted Sources'!R594</f>
        <v>0</v>
      </c>
      <c r="J594" s="386">
        <f>'Permitted Sources'!S594</f>
        <v>0</v>
      </c>
      <c r="K594" s="63" t="str">
        <f t="shared" si="9"/>
        <v>Compressor Engines</v>
      </c>
      <c r="L594" s="135"/>
      <c r="M594" s="135"/>
      <c r="N594" s="135"/>
      <c r="O594" s="135"/>
      <c r="P594" s="62"/>
      <c r="Q594" s="62"/>
      <c r="R594" s="62"/>
      <c r="S594" s="62"/>
      <c r="T594" s="62"/>
      <c r="U594" s="62"/>
    </row>
    <row r="595" spans="1:21" s="198" customFormat="1" x14ac:dyDescent="0.2">
      <c r="A595" s="75" t="str">
        <f>'Permitted Sources'!A595</f>
        <v>WYDEQ Permitted Sources</v>
      </c>
      <c r="B595" s="75">
        <f>'Permitted Sources'!C595</f>
        <v>56041</v>
      </c>
      <c r="C595" s="75">
        <f>'Permitted Sources'!C595</f>
        <v>56041</v>
      </c>
      <c r="D595" s="75">
        <f>'Permitted Sources'!F595</f>
        <v>20200254</v>
      </c>
      <c r="E595" s="75" t="str">
        <f>'Permitted Sources'!I595</f>
        <v>Compressor Engines</v>
      </c>
      <c r="F595" s="386">
        <f>'Permitted Sources'!O595</f>
        <v>16.165311905368153</v>
      </c>
      <c r="G595" s="386">
        <f>'Permitted Sources'!P595</f>
        <v>5.005098617058283</v>
      </c>
      <c r="H595" s="386">
        <f>'Permitted Sources'!Q595</f>
        <v>31.934377798247283</v>
      </c>
      <c r="I595" s="386">
        <f>'Permitted Sources'!R595</f>
        <v>0</v>
      </c>
      <c r="J595" s="386">
        <f>'Permitted Sources'!S595</f>
        <v>0.31674133789622178</v>
      </c>
      <c r="K595" s="63" t="str">
        <f t="shared" si="9"/>
        <v>Compressor Engines</v>
      </c>
      <c r="L595" s="135"/>
      <c r="M595" s="135"/>
      <c r="N595" s="135"/>
      <c r="O595" s="135"/>
      <c r="P595" s="62"/>
      <c r="Q595" s="62"/>
      <c r="R595" s="62"/>
      <c r="S595" s="62"/>
      <c r="T595" s="62"/>
      <c r="U595" s="62"/>
    </row>
    <row r="596" spans="1:21" s="198" customFormat="1" x14ac:dyDescent="0.2">
      <c r="A596" s="75" t="str">
        <f>'Permitted Sources'!A596</f>
        <v>WYDEQ Permitted Sources</v>
      </c>
      <c r="B596" s="75">
        <f>'Permitted Sources'!C596</f>
        <v>56041</v>
      </c>
      <c r="C596" s="75">
        <f>'Permitted Sources'!C596</f>
        <v>56041</v>
      </c>
      <c r="D596" s="75">
        <f>'Permitted Sources'!F596</f>
        <v>20200202</v>
      </c>
      <c r="E596" s="75" t="str">
        <f>'Permitted Sources'!I596</f>
        <v>Compressor Engines</v>
      </c>
      <c r="F596" s="386">
        <f>'Permitted Sources'!O596</f>
        <v>0</v>
      </c>
      <c r="G596" s="386">
        <f>'Permitted Sources'!P596</f>
        <v>0</v>
      </c>
      <c r="H596" s="386">
        <f>'Permitted Sources'!Q596</f>
        <v>0</v>
      </c>
      <c r="I596" s="386">
        <f>'Permitted Sources'!R596</f>
        <v>0</v>
      </c>
      <c r="J596" s="386">
        <f>'Permitted Sources'!S596</f>
        <v>0</v>
      </c>
      <c r="K596" s="63" t="str">
        <f t="shared" si="9"/>
        <v>Compressor Engines</v>
      </c>
      <c r="L596" s="135"/>
      <c r="M596" s="135"/>
      <c r="N596" s="135"/>
      <c r="O596" s="135"/>
      <c r="P596" s="62"/>
      <c r="Q596" s="62"/>
      <c r="R596" s="62"/>
      <c r="S596" s="62"/>
      <c r="T596" s="62"/>
      <c r="U596" s="62"/>
    </row>
    <row r="597" spans="1:21" s="198" customFormat="1" x14ac:dyDescent="0.2">
      <c r="A597" s="75" t="str">
        <f>'Permitted Sources'!A597</f>
        <v>WYDEQ Permitted Sources</v>
      </c>
      <c r="B597" s="75">
        <f>'Permitted Sources'!C597</f>
        <v>56041</v>
      </c>
      <c r="C597" s="75">
        <f>'Permitted Sources'!C597</f>
        <v>56041</v>
      </c>
      <c r="D597" s="75">
        <f>'Permitted Sources'!F597</f>
        <v>20200202</v>
      </c>
      <c r="E597" s="75" t="str">
        <f>'Permitted Sources'!I597</f>
        <v>Compressor Engines</v>
      </c>
      <c r="F597" s="386">
        <f>'Permitted Sources'!O597</f>
        <v>0</v>
      </c>
      <c r="G597" s="386">
        <f>'Permitted Sources'!P597</f>
        <v>0</v>
      </c>
      <c r="H597" s="386">
        <f>'Permitted Sources'!Q597</f>
        <v>0</v>
      </c>
      <c r="I597" s="386">
        <f>'Permitted Sources'!R597</f>
        <v>0</v>
      </c>
      <c r="J597" s="386">
        <f>'Permitted Sources'!S597</f>
        <v>0</v>
      </c>
      <c r="K597" s="63" t="str">
        <f t="shared" si="9"/>
        <v>Compressor Engines</v>
      </c>
      <c r="L597" s="135"/>
      <c r="M597" s="135"/>
      <c r="N597" s="135"/>
      <c r="O597" s="135"/>
      <c r="P597" s="62"/>
      <c r="Q597" s="62"/>
      <c r="R597" s="62"/>
      <c r="S597" s="62"/>
      <c r="T597" s="62"/>
      <c r="U597" s="62"/>
    </row>
    <row r="598" spans="1:21" s="198" customFormat="1" x14ac:dyDescent="0.2">
      <c r="A598" s="75" t="str">
        <f>'Permitted Sources'!A598</f>
        <v>WYDEQ Permitted Sources</v>
      </c>
      <c r="B598" s="75">
        <f>'Permitted Sources'!C598</f>
        <v>56041</v>
      </c>
      <c r="C598" s="75">
        <f>'Permitted Sources'!C598</f>
        <v>56041</v>
      </c>
      <c r="D598" s="75">
        <f>'Permitted Sources'!F598</f>
        <v>20200202</v>
      </c>
      <c r="E598" s="75" t="str">
        <f>'Permitted Sources'!I598</f>
        <v>Compressor Engines</v>
      </c>
      <c r="F598" s="386">
        <f>'Permitted Sources'!O598</f>
        <v>0</v>
      </c>
      <c r="G598" s="386">
        <f>'Permitted Sources'!P598</f>
        <v>0</v>
      </c>
      <c r="H598" s="386">
        <f>'Permitted Sources'!Q598</f>
        <v>0</v>
      </c>
      <c r="I598" s="386">
        <f>'Permitted Sources'!R598</f>
        <v>0</v>
      </c>
      <c r="J598" s="386">
        <f>'Permitted Sources'!S598</f>
        <v>0</v>
      </c>
      <c r="K598" s="63" t="str">
        <f t="shared" si="9"/>
        <v>Compressor Engines</v>
      </c>
      <c r="L598" s="135"/>
      <c r="M598" s="135"/>
      <c r="N598" s="135"/>
      <c r="O598" s="135"/>
      <c r="P598" s="62"/>
      <c r="Q598" s="62"/>
      <c r="R598" s="62"/>
      <c r="S598" s="62"/>
      <c r="T598" s="62"/>
      <c r="U598" s="62"/>
    </row>
    <row r="599" spans="1:21" s="198" customFormat="1" x14ac:dyDescent="0.2">
      <c r="A599" s="75" t="str">
        <f>'Permitted Sources'!A599</f>
        <v>WYDEQ Permitted Sources</v>
      </c>
      <c r="B599" s="75">
        <f>'Permitted Sources'!C599</f>
        <v>56041</v>
      </c>
      <c r="C599" s="75">
        <f>'Permitted Sources'!C599</f>
        <v>56041</v>
      </c>
      <c r="D599" s="75">
        <f>'Permitted Sources'!F599</f>
        <v>20200253</v>
      </c>
      <c r="E599" s="75" t="str">
        <f>'Permitted Sources'!I599</f>
        <v>Compressor Engines</v>
      </c>
      <c r="F599" s="386">
        <f>'Permitted Sources'!O599</f>
        <v>6.2345555557893686</v>
      </c>
      <c r="G599" s="386">
        <f>'Permitted Sources'!P599</f>
        <v>8.5149127136263811E-2</v>
      </c>
      <c r="H599" s="386">
        <f>'Permitted Sources'!Q599</f>
        <v>2.4909811075075883</v>
      </c>
      <c r="I599" s="386">
        <f>'Permitted Sources'!R599</f>
        <v>0</v>
      </c>
      <c r="J599" s="386">
        <f>'Permitted Sources'!S599</f>
        <v>5.7799153885929745E-2</v>
      </c>
      <c r="K599" s="63" t="str">
        <f t="shared" si="9"/>
        <v>Compressor Engines</v>
      </c>
      <c r="L599" s="135"/>
      <c r="M599" s="135"/>
      <c r="N599" s="135"/>
      <c r="O599" s="135"/>
      <c r="P599" s="62"/>
      <c r="Q599" s="62"/>
      <c r="R599" s="62"/>
      <c r="S599" s="62"/>
      <c r="T599" s="62"/>
      <c r="U599" s="62"/>
    </row>
    <row r="600" spans="1:21" s="198" customFormat="1" x14ac:dyDescent="0.2">
      <c r="A600" s="75" t="str">
        <f>'Permitted Sources'!A600</f>
        <v>WYDEQ Permitted Sources</v>
      </c>
      <c r="B600" s="75">
        <f>'Permitted Sources'!C600</f>
        <v>56041</v>
      </c>
      <c r="C600" s="75">
        <f>'Permitted Sources'!C600</f>
        <v>56041</v>
      </c>
      <c r="D600" s="75">
        <f>'Permitted Sources'!F600</f>
        <v>20200254</v>
      </c>
      <c r="E600" s="75" t="str">
        <f>'Permitted Sources'!I600</f>
        <v>Compressor Engines</v>
      </c>
      <c r="F600" s="386">
        <f>'Permitted Sources'!O600</f>
        <v>3.562603174736783</v>
      </c>
      <c r="G600" s="386">
        <f>'Permitted Sources'!P600</f>
        <v>0.98867721747039472</v>
      </c>
      <c r="H600" s="386">
        <f>'Permitted Sources'!Q600</f>
        <v>11.956709316036422</v>
      </c>
      <c r="I600" s="386">
        <f>'Permitted Sources'!R600</f>
        <v>0</v>
      </c>
      <c r="J600" s="386">
        <f>'Permitted Sources'!S600</f>
        <v>8.6620238257854629E-2</v>
      </c>
      <c r="K600" s="63" t="str">
        <f t="shared" si="9"/>
        <v>Compressor Engines</v>
      </c>
      <c r="L600" s="135"/>
      <c r="M600" s="135"/>
      <c r="N600" s="135"/>
      <c r="O600" s="135"/>
      <c r="P600" s="62"/>
      <c r="Q600" s="62"/>
      <c r="R600" s="62"/>
      <c r="S600" s="62"/>
      <c r="T600" s="62"/>
      <c r="U600" s="62"/>
    </row>
    <row r="601" spans="1:21" s="198" customFormat="1" x14ac:dyDescent="0.2">
      <c r="A601" s="75" t="str">
        <f>'Permitted Sources'!A601</f>
        <v>WYDEQ Permitted Sources</v>
      </c>
      <c r="B601" s="75">
        <f>'Permitted Sources'!C601</f>
        <v>56041</v>
      </c>
      <c r="C601" s="75">
        <f>'Permitted Sources'!C601</f>
        <v>56041</v>
      </c>
      <c r="D601" s="75">
        <f>'Permitted Sources'!F601</f>
        <v>20200202</v>
      </c>
      <c r="E601" s="75" t="str">
        <f>'Permitted Sources'!I601</f>
        <v>Compressor Engines</v>
      </c>
      <c r="F601" s="386">
        <f>'Permitted Sources'!O601</f>
        <v>0</v>
      </c>
      <c r="G601" s="386">
        <f>'Permitted Sources'!P601</f>
        <v>0</v>
      </c>
      <c r="H601" s="386">
        <f>'Permitted Sources'!Q601</f>
        <v>0</v>
      </c>
      <c r="I601" s="386">
        <f>'Permitted Sources'!R601</f>
        <v>0</v>
      </c>
      <c r="J601" s="386">
        <f>'Permitted Sources'!S601</f>
        <v>0</v>
      </c>
      <c r="K601" s="63" t="str">
        <f t="shared" si="9"/>
        <v>Compressor Engines</v>
      </c>
      <c r="L601" s="135"/>
      <c r="M601" s="135"/>
      <c r="N601" s="135"/>
      <c r="O601" s="135"/>
      <c r="P601" s="62"/>
      <c r="Q601" s="62"/>
      <c r="R601" s="62"/>
      <c r="S601" s="62"/>
      <c r="T601" s="62"/>
      <c r="U601" s="62"/>
    </row>
    <row r="602" spans="1:21" s="198" customFormat="1" x14ac:dyDescent="0.2">
      <c r="A602" s="75" t="str">
        <f>'Permitted Sources'!A602</f>
        <v>WYDEQ Permitted Sources</v>
      </c>
      <c r="B602" s="75">
        <f>'Permitted Sources'!C602</f>
        <v>56041</v>
      </c>
      <c r="C602" s="75">
        <f>'Permitted Sources'!C602</f>
        <v>56041</v>
      </c>
      <c r="D602" s="75">
        <f>'Permitted Sources'!F602</f>
        <v>20200254</v>
      </c>
      <c r="E602" s="75" t="str">
        <f>'Permitted Sources'!I602</f>
        <v>Compressor Engines</v>
      </c>
      <c r="F602" s="386">
        <f>'Permitted Sources'!O602</f>
        <v>15.586388889473426</v>
      </c>
      <c r="G602" s="386">
        <f>'Permitted Sources'!P602</f>
        <v>3.4603702611463807</v>
      </c>
      <c r="H602" s="386">
        <f>'Permitted Sources'!Q602</f>
        <v>5.978354658018211</v>
      </c>
      <c r="I602" s="386">
        <f>'Permitted Sources'!R602</f>
        <v>0</v>
      </c>
      <c r="J602" s="386">
        <f>'Permitted Sources'!S602</f>
        <v>0.30317083390249117</v>
      </c>
      <c r="K602" s="63" t="str">
        <f t="shared" si="9"/>
        <v>Compressor Engines</v>
      </c>
      <c r="L602" s="135"/>
      <c r="M602" s="135"/>
      <c r="N602" s="135"/>
      <c r="O602" s="135"/>
      <c r="P602" s="62"/>
      <c r="Q602" s="62"/>
      <c r="R602" s="62"/>
      <c r="S602" s="62"/>
      <c r="T602" s="62"/>
      <c r="U602" s="62"/>
    </row>
    <row r="603" spans="1:21" s="198" customFormat="1" x14ac:dyDescent="0.2">
      <c r="A603" s="75" t="str">
        <f>'Permitted Sources'!A603</f>
        <v>WYDEQ Permitted Sources</v>
      </c>
      <c r="B603" s="75">
        <f>'Permitted Sources'!C603</f>
        <v>56041</v>
      </c>
      <c r="C603" s="75">
        <f>'Permitted Sources'!C603</f>
        <v>56041</v>
      </c>
      <c r="D603" s="75">
        <f>'Permitted Sources'!F603</f>
        <v>20200202</v>
      </c>
      <c r="E603" s="75" t="str">
        <f>'Permitted Sources'!I603</f>
        <v>Compressor Engines</v>
      </c>
      <c r="F603" s="386">
        <f>'Permitted Sources'!O603</f>
        <v>0</v>
      </c>
      <c r="G603" s="386">
        <f>'Permitted Sources'!P603</f>
        <v>0</v>
      </c>
      <c r="H603" s="386">
        <f>'Permitted Sources'!Q603</f>
        <v>0</v>
      </c>
      <c r="I603" s="386">
        <f>'Permitted Sources'!R603</f>
        <v>0</v>
      </c>
      <c r="J603" s="386">
        <f>'Permitted Sources'!S603</f>
        <v>0</v>
      </c>
      <c r="K603" s="63" t="str">
        <f t="shared" si="9"/>
        <v>Compressor Engines</v>
      </c>
      <c r="L603" s="135"/>
      <c r="M603" s="135"/>
      <c r="N603" s="135"/>
      <c r="O603" s="135"/>
      <c r="P603" s="62"/>
      <c r="Q603" s="62"/>
      <c r="R603" s="62"/>
      <c r="S603" s="62"/>
      <c r="T603" s="62"/>
      <c r="U603" s="62"/>
    </row>
    <row r="604" spans="1:21" s="198" customFormat="1" x14ac:dyDescent="0.2">
      <c r="A604" s="75" t="str">
        <f>'Permitted Sources'!A604</f>
        <v>WYDEQ Permitted Sources</v>
      </c>
      <c r="B604" s="75">
        <f>'Permitted Sources'!C604</f>
        <v>56041</v>
      </c>
      <c r="C604" s="75">
        <f>'Permitted Sources'!C604</f>
        <v>56041</v>
      </c>
      <c r="D604" s="75">
        <f>'Permitted Sources'!F604</f>
        <v>20200202</v>
      </c>
      <c r="E604" s="75" t="str">
        <f>'Permitted Sources'!I604</f>
        <v>Compressor Engines</v>
      </c>
      <c r="F604" s="386">
        <f>'Permitted Sources'!O604</f>
        <v>5.343904762105173</v>
      </c>
      <c r="G604" s="386">
        <f>'Permitted Sources'!P604</f>
        <v>0</v>
      </c>
      <c r="H604" s="386">
        <f>'Permitted Sources'!Q604</f>
        <v>14.44769042354401</v>
      </c>
      <c r="I604" s="386">
        <f>'Permitted Sources'!R604</f>
        <v>0</v>
      </c>
      <c r="J604" s="386">
        <f>'Permitted Sources'!S604</f>
        <v>0</v>
      </c>
      <c r="K604" s="63" t="str">
        <f t="shared" si="9"/>
        <v>Compressor Engines</v>
      </c>
      <c r="L604" s="135"/>
      <c r="M604" s="135"/>
      <c r="N604" s="135"/>
      <c r="O604" s="135"/>
      <c r="P604" s="62"/>
      <c r="Q604" s="62"/>
      <c r="R604" s="62"/>
      <c r="S604" s="62"/>
      <c r="T604" s="62"/>
      <c r="U604" s="62"/>
    </row>
    <row r="605" spans="1:21" s="198" customFormat="1" x14ac:dyDescent="0.2">
      <c r="A605" s="75" t="str">
        <f>'Permitted Sources'!A605</f>
        <v>WYDEQ Permitted Sources</v>
      </c>
      <c r="B605" s="75">
        <f>'Permitted Sources'!C605</f>
        <v>56041</v>
      </c>
      <c r="C605" s="75">
        <f>'Permitted Sources'!C605</f>
        <v>56041</v>
      </c>
      <c r="D605" s="75">
        <f>'Permitted Sources'!F605</f>
        <v>20200202</v>
      </c>
      <c r="E605" s="75" t="str">
        <f>'Permitted Sources'!I605</f>
        <v>Compressor Engines</v>
      </c>
      <c r="F605" s="386">
        <f>'Permitted Sources'!O605</f>
        <v>0</v>
      </c>
      <c r="G605" s="386">
        <f>'Permitted Sources'!P605</f>
        <v>0</v>
      </c>
      <c r="H605" s="386">
        <f>'Permitted Sources'!Q605</f>
        <v>0</v>
      </c>
      <c r="I605" s="386">
        <f>'Permitted Sources'!R605</f>
        <v>0</v>
      </c>
      <c r="J605" s="386">
        <f>'Permitted Sources'!S605</f>
        <v>0</v>
      </c>
      <c r="K605" s="63" t="str">
        <f t="shared" si="9"/>
        <v>Compressor Engines</v>
      </c>
      <c r="L605" s="135"/>
      <c r="M605" s="135"/>
      <c r="N605" s="135"/>
      <c r="O605" s="135"/>
      <c r="P605" s="62"/>
      <c r="Q605" s="62"/>
      <c r="R605" s="62"/>
      <c r="S605" s="62"/>
      <c r="T605" s="62"/>
      <c r="U605" s="62"/>
    </row>
    <row r="606" spans="1:21" s="198" customFormat="1" x14ac:dyDescent="0.2">
      <c r="A606" s="75" t="str">
        <f>'Permitted Sources'!A606</f>
        <v>WYDEQ Permitted Sources</v>
      </c>
      <c r="B606" s="75">
        <f>'Permitted Sources'!C606</f>
        <v>56041</v>
      </c>
      <c r="C606" s="75">
        <f>'Permitted Sources'!C606</f>
        <v>56041</v>
      </c>
      <c r="D606" s="75">
        <f>'Permitted Sources'!F606</f>
        <v>20200202</v>
      </c>
      <c r="E606" s="75" t="str">
        <f>'Permitted Sources'!I606</f>
        <v>Compressor Engines</v>
      </c>
      <c r="F606" s="386">
        <f>'Permitted Sources'!O606</f>
        <v>0</v>
      </c>
      <c r="G606" s="386">
        <f>'Permitted Sources'!P606</f>
        <v>0</v>
      </c>
      <c r="H606" s="386">
        <f>'Permitted Sources'!Q606</f>
        <v>0</v>
      </c>
      <c r="I606" s="386">
        <f>'Permitted Sources'!R606</f>
        <v>0</v>
      </c>
      <c r="J606" s="386">
        <f>'Permitted Sources'!S606</f>
        <v>0</v>
      </c>
      <c r="K606" s="63" t="str">
        <f t="shared" si="9"/>
        <v>Compressor Engines</v>
      </c>
      <c r="L606" s="135"/>
      <c r="M606" s="135"/>
      <c r="N606" s="135"/>
      <c r="O606" s="135"/>
      <c r="P606" s="62"/>
      <c r="Q606" s="62"/>
      <c r="R606" s="62"/>
      <c r="S606" s="62"/>
      <c r="T606" s="62"/>
      <c r="U606" s="62"/>
    </row>
    <row r="607" spans="1:21" s="198" customFormat="1" x14ac:dyDescent="0.2">
      <c r="A607" s="75" t="str">
        <f>'Permitted Sources'!A607</f>
        <v>WYDEQ Permitted Sources</v>
      </c>
      <c r="B607" s="75">
        <f>'Permitted Sources'!C607</f>
        <v>56041</v>
      </c>
      <c r="C607" s="75">
        <f>'Permitted Sources'!C607</f>
        <v>56041</v>
      </c>
      <c r="D607" s="75">
        <f>'Permitted Sources'!F607</f>
        <v>20200202</v>
      </c>
      <c r="E607" s="75" t="str">
        <f>'Permitted Sources'!I607</f>
        <v>Compressor Engines</v>
      </c>
      <c r="F607" s="386">
        <f>'Permitted Sources'!O607</f>
        <v>0</v>
      </c>
      <c r="G607" s="386">
        <f>'Permitted Sources'!P607</f>
        <v>0</v>
      </c>
      <c r="H607" s="386">
        <f>'Permitted Sources'!Q607</f>
        <v>0</v>
      </c>
      <c r="I607" s="386">
        <f>'Permitted Sources'!R607</f>
        <v>0</v>
      </c>
      <c r="J607" s="386">
        <f>'Permitted Sources'!S607</f>
        <v>0</v>
      </c>
      <c r="K607" s="63" t="str">
        <f t="shared" si="9"/>
        <v>Compressor Engines</v>
      </c>
      <c r="L607" s="135"/>
      <c r="M607" s="135"/>
      <c r="N607" s="135"/>
      <c r="O607" s="135"/>
      <c r="P607" s="62"/>
      <c r="Q607" s="62"/>
      <c r="R607" s="62"/>
      <c r="S607" s="62"/>
      <c r="T607" s="62"/>
      <c r="U607" s="62"/>
    </row>
    <row r="608" spans="1:21" s="198" customFormat="1" x14ac:dyDescent="0.2">
      <c r="A608" s="75" t="str">
        <f>'Permitted Sources'!A608</f>
        <v>WYDEQ Permitted Sources</v>
      </c>
      <c r="B608" s="75">
        <f>'Permitted Sources'!C608</f>
        <v>56041</v>
      </c>
      <c r="C608" s="75">
        <f>'Permitted Sources'!C608</f>
        <v>56041</v>
      </c>
      <c r="D608" s="75">
        <f>'Permitted Sources'!F608</f>
        <v>20200202</v>
      </c>
      <c r="E608" s="75" t="str">
        <f>'Permitted Sources'!I608</f>
        <v>Compressor Engines</v>
      </c>
      <c r="F608" s="386">
        <f>'Permitted Sources'!O608</f>
        <v>0</v>
      </c>
      <c r="G608" s="386">
        <f>'Permitted Sources'!P608</f>
        <v>0</v>
      </c>
      <c r="H608" s="386">
        <f>'Permitted Sources'!Q608</f>
        <v>0</v>
      </c>
      <c r="I608" s="386">
        <f>'Permitted Sources'!R608</f>
        <v>0</v>
      </c>
      <c r="J608" s="386">
        <f>'Permitted Sources'!S608</f>
        <v>0</v>
      </c>
      <c r="K608" s="63" t="str">
        <f t="shared" si="9"/>
        <v>Compressor Engines</v>
      </c>
      <c r="L608" s="135"/>
      <c r="M608" s="135"/>
      <c r="N608" s="135"/>
      <c r="O608" s="135"/>
      <c r="P608" s="62"/>
      <c r="Q608" s="62"/>
      <c r="R608" s="62"/>
      <c r="S608" s="62"/>
      <c r="T608" s="62"/>
      <c r="U608" s="62"/>
    </row>
    <row r="609" spans="1:21" s="198" customFormat="1" x14ac:dyDescent="0.2">
      <c r="A609" s="75" t="str">
        <f>'Permitted Sources'!A609</f>
        <v>WYDEQ Permitted Sources</v>
      </c>
      <c r="B609" s="75">
        <f>'Permitted Sources'!C609</f>
        <v>56041</v>
      </c>
      <c r="C609" s="75">
        <f>'Permitted Sources'!C609</f>
        <v>56041</v>
      </c>
      <c r="D609" s="75">
        <f>'Permitted Sources'!F609</f>
        <v>20200202</v>
      </c>
      <c r="E609" s="75" t="str">
        <f>'Permitted Sources'!I609</f>
        <v>Compressor Engines</v>
      </c>
      <c r="F609" s="386">
        <f>'Permitted Sources'!O609</f>
        <v>4.6313841271578173</v>
      </c>
      <c r="G609" s="386">
        <f>'Permitted Sources'!P609</f>
        <v>0</v>
      </c>
      <c r="H609" s="386">
        <f>'Permitted Sources'!Q609</f>
        <v>0.64765508795197291</v>
      </c>
      <c r="I609" s="386">
        <f>'Permitted Sources'!R609</f>
        <v>0</v>
      </c>
      <c r="J609" s="386">
        <f>'Permitted Sources'!S609</f>
        <v>0</v>
      </c>
      <c r="K609" s="63" t="str">
        <f t="shared" si="9"/>
        <v>Compressor Engines</v>
      </c>
      <c r="L609" s="135"/>
      <c r="M609" s="135"/>
      <c r="N609" s="135"/>
      <c r="O609" s="135"/>
      <c r="P609" s="62"/>
      <c r="Q609" s="62"/>
      <c r="R609" s="62"/>
      <c r="S609" s="62"/>
      <c r="T609" s="62"/>
      <c r="U609" s="62"/>
    </row>
    <row r="610" spans="1:21" s="198" customFormat="1" x14ac:dyDescent="0.2">
      <c r="A610" s="75" t="str">
        <f>'Permitted Sources'!A610</f>
        <v>WYDEQ Permitted Sources</v>
      </c>
      <c r="B610" s="75">
        <f>'Permitted Sources'!C610</f>
        <v>56041</v>
      </c>
      <c r="C610" s="75">
        <f>'Permitted Sources'!C610</f>
        <v>56041</v>
      </c>
      <c r="D610" s="75">
        <f>'Permitted Sources'!F610</f>
        <v>20200202</v>
      </c>
      <c r="E610" s="75" t="str">
        <f>'Permitted Sources'!I610</f>
        <v>Compressor Engines</v>
      </c>
      <c r="F610" s="386">
        <f>'Permitted Sources'!O610</f>
        <v>0</v>
      </c>
      <c r="G610" s="386">
        <f>'Permitted Sources'!P610</f>
        <v>0</v>
      </c>
      <c r="H610" s="386">
        <f>'Permitted Sources'!Q610</f>
        <v>0</v>
      </c>
      <c r="I610" s="386">
        <f>'Permitted Sources'!R610</f>
        <v>0</v>
      </c>
      <c r="J610" s="386">
        <f>'Permitted Sources'!S610</f>
        <v>0</v>
      </c>
      <c r="K610" s="63" t="str">
        <f t="shared" si="9"/>
        <v>Compressor Engines</v>
      </c>
      <c r="L610" s="135"/>
      <c r="M610" s="135"/>
      <c r="N610" s="135"/>
      <c r="O610" s="135"/>
      <c r="P610" s="62"/>
      <c r="Q610" s="62"/>
      <c r="R610" s="62"/>
      <c r="S610" s="62"/>
      <c r="T610" s="62"/>
      <c r="U610" s="62"/>
    </row>
    <row r="611" spans="1:21" s="198" customFormat="1" x14ac:dyDescent="0.2">
      <c r="A611" s="75" t="str">
        <f>'Permitted Sources'!A611</f>
        <v>WYDEQ Permitted Sources</v>
      </c>
      <c r="B611" s="75">
        <f>'Permitted Sources'!C611</f>
        <v>56041</v>
      </c>
      <c r="C611" s="75">
        <f>'Permitted Sources'!C611</f>
        <v>56041</v>
      </c>
      <c r="D611" s="75">
        <f>'Permitted Sources'!F611</f>
        <v>20200202</v>
      </c>
      <c r="E611" s="75" t="str">
        <f>'Permitted Sources'!I611</f>
        <v>Compressor Engines</v>
      </c>
      <c r="F611" s="386">
        <f>'Permitted Sources'!O611</f>
        <v>0</v>
      </c>
      <c r="G611" s="386">
        <f>'Permitted Sources'!P611</f>
        <v>0</v>
      </c>
      <c r="H611" s="386">
        <f>'Permitted Sources'!Q611</f>
        <v>0</v>
      </c>
      <c r="I611" s="386">
        <f>'Permitted Sources'!R611</f>
        <v>0</v>
      </c>
      <c r="J611" s="386">
        <f>'Permitted Sources'!S611</f>
        <v>0</v>
      </c>
      <c r="K611" s="63" t="str">
        <f t="shared" si="9"/>
        <v>Compressor Engines</v>
      </c>
      <c r="L611" s="135"/>
      <c r="M611" s="135"/>
      <c r="N611" s="135"/>
      <c r="O611" s="135"/>
      <c r="P611" s="62"/>
      <c r="Q611" s="62"/>
      <c r="R611" s="62"/>
      <c r="S611" s="62"/>
      <c r="T611" s="62"/>
      <c r="U611" s="62"/>
    </row>
    <row r="612" spans="1:21" s="198" customFormat="1" x14ac:dyDescent="0.2">
      <c r="A612" s="75" t="str">
        <f>'Permitted Sources'!A612</f>
        <v>WYDEQ Permitted Sources</v>
      </c>
      <c r="B612" s="75">
        <f>'Permitted Sources'!C612</f>
        <v>56041</v>
      </c>
      <c r="C612" s="75">
        <f>'Permitted Sources'!C612</f>
        <v>56041</v>
      </c>
      <c r="D612" s="75">
        <f>'Permitted Sources'!F612</f>
        <v>20200202</v>
      </c>
      <c r="E612" s="75" t="str">
        <f>'Permitted Sources'!I612</f>
        <v>Compressor Engines</v>
      </c>
      <c r="F612" s="386">
        <f>'Permitted Sources'!O612</f>
        <v>0</v>
      </c>
      <c r="G612" s="386">
        <f>'Permitted Sources'!P612</f>
        <v>0</v>
      </c>
      <c r="H612" s="386">
        <f>'Permitted Sources'!Q612</f>
        <v>0</v>
      </c>
      <c r="I612" s="386">
        <f>'Permitted Sources'!R612</f>
        <v>0</v>
      </c>
      <c r="J612" s="386">
        <f>'Permitted Sources'!S612</f>
        <v>0</v>
      </c>
      <c r="K612" s="63" t="str">
        <f t="shared" si="9"/>
        <v>Compressor Engines</v>
      </c>
      <c r="L612" s="135"/>
      <c r="M612" s="135"/>
      <c r="N612" s="135"/>
      <c r="O612" s="135"/>
      <c r="P612" s="62"/>
      <c r="Q612" s="62"/>
      <c r="R612" s="62"/>
      <c r="S612" s="62"/>
      <c r="T612" s="62"/>
      <c r="U612" s="62"/>
    </row>
    <row r="613" spans="1:21" s="198" customFormat="1" x14ac:dyDescent="0.2">
      <c r="A613" s="75" t="str">
        <f>'Permitted Sources'!A613</f>
        <v>WYDEQ Permitted Sources</v>
      </c>
      <c r="B613" s="75">
        <f>'Permitted Sources'!C613</f>
        <v>56041</v>
      </c>
      <c r="C613" s="75">
        <f>'Permitted Sources'!C613</f>
        <v>56041</v>
      </c>
      <c r="D613" s="75">
        <f>'Permitted Sources'!F613</f>
        <v>20200202</v>
      </c>
      <c r="E613" s="75" t="str">
        <f>'Permitted Sources'!I613</f>
        <v>Compressor Engines</v>
      </c>
      <c r="F613" s="386">
        <f>'Permitted Sources'!O613</f>
        <v>0</v>
      </c>
      <c r="G613" s="386">
        <f>'Permitted Sources'!P613</f>
        <v>0</v>
      </c>
      <c r="H613" s="386">
        <f>'Permitted Sources'!Q613</f>
        <v>0</v>
      </c>
      <c r="I613" s="386">
        <f>'Permitted Sources'!R613</f>
        <v>0</v>
      </c>
      <c r="J613" s="386">
        <f>'Permitted Sources'!S613</f>
        <v>0</v>
      </c>
      <c r="K613" s="63" t="str">
        <f t="shared" si="9"/>
        <v>Compressor Engines</v>
      </c>
      <c r="L613" s="135"/>
      <c r="M613" s="135"/>
      <c r="N613" s="135"/>
      <c r="O613" s="135"/>
      <c r="P613" s="62"/>
      <c r="Q613" s="62"/>
      <c r="R613" s="62"/>
      <c r="S613" s="62"/>
      <c r="T613" s="62"/>
      <c r="U613" s="62"/>
    </row>
    <row r="614" spans="1:21" s="198" customFormat="1" x14ac:dyDescent="0.2">
      <c r="A614" s="75" t="str">
        <f>'Permitted Sources'!A614</f>
        <v>WYDEQ Permitted Sources</v>
      </c>
      <c r="B614" s="75">
        <f>'Permitted Sources'!C614</f>
        <v>56041</v>
      </c>
      <c r="C614" s="75">
        <f>'Permitted Sources'!C614</f>
        <v>56041</v>
      </c>
      <c r="D614" s="75">
        <f>'Permitted Sources'!F614</f>
        <v>20200202</v>
      </c>
      <c r="E614" s="75" t="str">
        <f>'Permitted Sources'!I614</f>
        <v>Compressor Engines</v>
      </c>
      <c r="F614" s="386">
        <f>'Permitted Sources'!O614</f>
        <v>0</v>
      </c>
      <c r="G614" s="386">
        <f>'Permitted Sources'!P614</f>
        <v>0</v>
      </c>
      <c r="H614" s="386">
        <f>'Permitted Sources'!Q614</f>
        <v>0</v>
      </c>
      <c r="I614" s="386">
        <f>'Permitted Sources'!R614</f>
        <v>0</v>
      </c>
      <c r="J614" s="386">
        <f>'Permitted Sources'!S614</f>
        <v>0</v>
      </c>
      <c r="K614" s="63" t="str">
        <f t="shared" si="9"/>
        <v>Compressor Engines</v>
      </c>
      <c r="L614" s="135"/>
      <c r="M614" s="135"/>
      <c r="N614" s="135"/>
      <c r="O614" s="135"/>
      <c r="P614" s="62"/>
      <c r="Q614" s="62"/>
      <c r="R614" s="62"/>
      <c r="S614" s="62"/>
      <c r="T614" s="62"/>
      <c r="U614" s="62"/>
    </row>
    <row r="615" spans="1:21" s="198" customFormat="1" x14ac:dyDescent="0.2">
      <c r="A615" s="75" t="str">
        <f>'Permitted Sources'!A615</f>
        <v>WYDEQ Permitted Sources</v>
      </c>
      <c r="B615" s="75">
        <f>'Permitted Sources'!C615</f>
        <v>56041</v>
      </c>
      <c r="C615" s="75">
        <f>'Permitted Sources'!C615</f>
        <v>56041</v>
      </c>
      <c r="D615" s="75">
        <f>'Permitted Sources'!F615</f>
        <v>20200202</v>
      </c>
      <c r="E615" s="75" t="str">
        <f>'Permitted Sources'!I615</f>
        <v>Compressor Engines</v>
      </c>
      <c r="F615" s="386">
        <f>'Permitted Sources'!O615</f>
        <v>0</v>
      </c>
      <c r="G615" s="386">
        <f>'Permitted Sources'!P615</f>
        <v>0</v>
      </c>
      <c r="H615" s="386">
        <f>'Permitted Sources'!Q615</f>
        <v>0</v>
      </c>
      <c r="I615" s="386">
        <f>'Permitted Sources'!R615</f>
        <v>0</v>
      </c>
      <c r="J615" s="386">
        <f>'Permitted Sources'!S615</f>
        <v>0</v>
      </c>
      <c r="K615" s="63" t="str">
        <f t="shared" si="9"/>
        <v>Compressor Engines</v>
      </c>
      <c r="L615" s="135"/>
      <c r="M615" s="135"/>
      <c r="N615" s="135"/>
      <c r="O615" s="135"/>
      <c r="P615" s="62"/>
      <c r="Q615" s="62"/>
      <c r="R615" s="62"/>
      <c r="S615" s="62"/>
      <c r="T615" s="62"/>
      <c r="U615" s="62"/>
    </row>
    <row r="616" spans="1:21" s="198" customFormat="1" x14ac:dyDescent="0.2">
      <c r="A616" s="75" t="str">
        <f>'Permitted Sources'!A616</f>
        <v>WYDEQ Permitted Sources</v>
      </c>
      <c r="B616" s="75">
        <f>'Permitted Sources'!C616</f>
        <v>56041</v>
      </c>
      <c r="C616" s="75">
        <f>'Permitted Sources'!C616</f>
        <v>56041</v>
      </c>
      <c r="D616" s="75">
        <f>'Permitted Sources'!F616</f>
        <v>20200202</v>
      </c>
      <c r="E616" s="75" t="str">
        <f>'Permitted Sources'!I616</f>
        <v>Compressor Engines</v>
      </c>
      <c r="F616" s="386">
        <f>'Permitted Sources'!O616</f>
        <v>0</v>
      </c>
      <c r="G616" s="386">
        <f>'Permitted Sources'!P616</f>
        <v>0</v>
      </c>
      <c r="H616" s="386">
        <f>'Permitted Sources'!Q616</f>
        <v>0</v>
      </c>
      <c r="I616" s="386">
        <f>'Permitted Sources'!R616</f>
        <v>0</v>
      </c>
      <c r="J616" s="386">
        <f>'Permitted Sources'!S616</f>
        <v>0</v>
      </c>
      <c r="K616" s="63" t="str">
        <f t="shared" si="9"/>
        <v>Compressor Engines</v>
      </c>
      <c r="L616" s="135"/>
      <c r="M616" s="135"/>
      <c r="N616" s="135"/>
      <c r="O616" s="135"/>
      <c r="P616" s="62"/>
      <c r="Q616" s="62"/>
      <c r="R616" s="62"/>
      <c r="S616" s="62"/>
      <c r="T616" s="62"/>
      <c r="U616" s="62"/>
    </row>
    <row r="617" spans="1:21" s="198" customFormat="1" x14ac:dyDescent="0.2">
      <c r="A617" s="75" t="str">
        <f>'Permitted Sources'!A617</f>
        <v>WYDEQ Permitted Sources</v>
      </c>
      <c r="B617" s="75">
        <f>'Permitted Sources'!C617</f>
        <v>56041</v>
      </c>
      <c r="C617" s="75">
        <f>'Permitted Sources'!C617</f>
        <v>56041</v>
      </c>
      <c r="D617" s="75">
        <f>'Permitted Sources'!F617</f>
        <v>20200202</v>
      </c>
      <c r="E617" s="75" t="str">
        <f>'Permitted Sources'!I617</f>
        <v>Compressor Engines</v>
      </c>
      <c r="F617" s="386">
        <f>'Permitted Sources'!O617</f>
        <v>0</v>
      </c>
      <c r="G617" s="386">
        <f>'Permitted Sources'!P617</f>
        <v>0</v>
      </c>
      <c r="H617" s="386">
        <f>'Permitted Sources'!Q617</f>
        <v>0</v>
      </c>
      <c r="I617" s="386">
        <f>'Permitted Sources'!R617</f>
        <v>0</v>
      </c>
      <c r="J617" s="386">
        <f>'Permitted Sources'!S617</f>
        <v>0</v>
      </c>
      <c r="K617" s="63" t="str">
        <f t="shared" si="9"/>
        <v>Compressor Engines</v>
      </c>
      <c r="L617" s="135"/>
      <c r="M617" s="135"/>
      <c r="N617" s="135"/>
      <c r="O617" s="135"/>
      <c r="P617" s="62"/>
      <c r="Q617" s="62"/>
      <c r="R617" s="62"/>
      <c r="S617" s="62"/>
      <c r="T617" s="62"/>
      <c r="U617" s="62"/>
    </row>
    <row r="618" spans="1:21" s="198" customFormat="1" x14ac:dyDescent="0.2">
      <c r="A618" s="75" t="str">
        <f>'Permitted Sources'!A618</f>
        <v>WYDEQ Permitted Sources</v>
      </c>
      <c r="B618" s="75">
        <f>'Permitted Sources'!C618</f>
        <v>56041</v>
      </c>
      <c r="C618" s="75">
        <f>'Permitted Sources'!C618</f>
        <v>56041</v>
      </c>
      <c r="D618" s="75">
        <f>'Permitted Sources'!F618</f>
        <v>20200202</v>
      </c>
      <c r="E618" s="75" t="str">
        <f>'Permitted Sources'!I618</f>
        <v>Compressor Engines</v>
      </c>
      <c r="F618" s="386">
        <f>'Permitted Sources'!O618</f>
        <v>0</v>
      </c>
      <c r="G618" s="386">
        <f>'Permitted Sources'!P618</f>
        <v>0</v>
      </c>
      <c r="H618" s="386">
        <f>'Permitted Sources'!Q618</f>
        <v>0</v>
      </c>
      <c r="I618" s="386">
        <f>'Permitted Sources'!R618</f>
        <v>0</v>
      </c>
      <c r="J618" s="386">
        <f>'Permitted Sources'!S618</f>
        <v>0</v>
      </c>
      <c r="K618" s="63" t="str">
        <f t="shared" si="9"/>
        <v>Compressor Engines</v>
      </c>
      <c r="L618" s="135"/>
      <c r="M618" s="135"/>
      <c r="N618" s="135"/>
      <c r="O618" s="135"/>
      <c r="P618" s="62"/>
      <c r="Q618" s="62"/>
      <c r="R618" s="62"/>
      <c r="S618" s="62"/>
      <c r="T618" s="62"/>
      <c r="U618" s="62"/>
    </row>
    <row r="619" spans="1:21" s="198" customFormat="1" x14ac:dyDescent="0.2">
      <c r="A619" s="75" t="str">
        <f>'Permitted Sources'!A619</f>
        <v>WYDEQ Permitted Sources</v>
      </c>
      <c r="B619" s="75">
        <f>'Permitted Sources'!C619</f>
        <v>56041</v>
      </c>
      <c r="C619" s="75">
        <f>'Permitted Sources'!C619</f>
        <v>56041</v>
      </c>
      <c r="D619" s="75">
        <f>'Permitted Sources'!F619</f>
        <v>20200202</v>
      </c>
      <c r="E619" s="75" t="str">
        <f>'Permitted Sources'!I619</f>
        <v>Compressor Engines</v>
      </c>
      <c r="F619" s="386">
        <f>'Permitted Sources'!O619</f>
        <v>0</v>
      </c>
      <c r="G619" s="386">
        <f>'Permitted Sources'!P619</f>
        <v>0</v>
      </c>
      <c r="H619" s="386">
        <f>'Permitted Sources'!Q619</f>
        <v>0</v>
      </c>
      <c r="I619" s="386">
        <f>'Permitted Sources'!R619</f>
        <v>0</v>
      </c>
      <c r="J619" s="386">
        <f>'Permitted Sources'!S619</f>
        <v>0</v>
      </c>
      <c r="K619" s="63" t="str">
        <f t="shared" si="9"/>
        <v>Compressor Engines</v>
      </c>
      <c r="L619" s="135"/>
      <c r="M619" s="135"/>
      <c r="N619" s="135"/>
      <c r="O619" s="135"/>
      <c r="P619" s="62"/>
      <c r="Q619" s="62"/>
      <c r="R619" s="62"/>
      <c r="S619" s="62"/>
      <c r="T619" s="62"/>
      <c r="U619" s="62"/>
    </row>
    <row r="620" spans="1:21" s="198" customFormat="1" x14ac:dyDescent="0.2">
      <c r="A620" s="75" t="str">
        <f>'Permitted Sources'!A620</f>
        <v>WYDEQ Permitted Sources</v>
      </c>
      <c r="B620" s="75">
        <f>'Permitted Sources'!C620</f>
        <v>56041</v>
      </c>
      <c r="C620" s="75">
        <f>'Permitted Sources'!C620</f>
        <v>56041</v>
      </c>
      <c r="D620" s="75">
        <f>'Permitted Sources'!F620</f>
        <v>20200253</v>
      </c>
      <c r="E620" s="75" t="str">
        <f>'Permitted Sources'!I620</f>
        <v>Compressor Engines</v>
      </c>
      <c r="F620" s="386">
        <f>'Permitted Sources'!O620</f>
        <v>1.9148992064210211</v>
      </c>
      <c r="G620" s="386">
        <f>'Permitted Sources'!P620</f>
        <v>4.1334527736050404E-2</v>
      </c>
      <c r="H620" s="386">
        <f>'Permitted Sources'!Q620</f>
        <v>0.79711395440242816</v>
      </c>
      <c r="I620" s="386">
        <f>'Permitted Sources'!R620</f>
        <v>0</v>
      </c>
      <c r="J620" s="386">
        <f>'Permitted Sources'!S620</f>
        <v>2.8057841692198906E-2</v>
      </c>
      <c r="K620" s="63" t="str">
        <f t="shared" si="9"/>
        <v>Compressor Engines</v>
      </c>
      <c r="L620" s="135"/>
      <c r="M620" s="135"/>
      <c r="N620" s="135"/>
      <c r="O620" s="135"/>
      <c r="P620" s="62"/>
      <c r="Q620" s="62"/>
      <c r="R620" s="62"/>
      <c r="S620" s="62"/>
      <c r="T620" s="62"/>
      <c r="U620" s="62"/>
    </row>
    <row r="621" spans="1:21" s="198" customFormat="1" x14ac:dyDescent="0.2">
      <c r="A621" s="75" t="str">
        <f>'Permitted Sources'!A621</f>
        <v>WYDEQ Permitted Sources</v>
      </c>
      <c r="B621" s="75">
        <f>'Permitted Sources'!C621</f>
        <v>56041</v>
      </c>
      <c r="C621" s="75">
        <f>'Permitted Sources'!C621</f>
        <v>56041</v>
      </c>
      <c r="D621" s="75">
        <f>'Permitted Sources'!F621</f>
        <v>20200253</v>
      </c>
      <c r="E621" s="75" t="str">
        <f>'Permitted Sources'!I621</f>
        <v>Compressor Engines</v>
      </c>
      <c r="F621" s="386">
        <f>'Permitted Sources'!O621</f>
        <v>5.343904762105173</v>
      </c>
      <c r="G621" s="386">
        <f>'Permitted Sources'!P621</f>
        <v>9.9202866566520928E-2</v>
      </c>
      <c r="H621" s="386">
        <f>'Permitted Sources'!Q621</f>
        <v>2.9891773290091055</v>
      </c>
      <c r="I621" s="386">
        <f>'Permitted Sources'!R621</f>
        <v>0</v>
      </c>
      <c r="J621" s="386">
        <f>'Permitted Sources'!S621</f>
        <v>6.7338820061277366E-2</v>
      </c>
      <c r="K621" s="63" t="str">
        <f t="shared" si="9"/>
        <v>Compressor Engines</v>
      </c>
      <c r="L621" s="135"/>
      <c r="M621" s="135"/>
      <c r="N621" s="135"/>
      <c r="O621" s="135"/>
      <c r="P621" s="62"/>
      <c r="Q621" s="62"/>
      <c r="R621" s="62"/>
      <c r="S621" s="62"/>
      <c r="T621" s="62"/>
      <c r="U621" s="62"/>
    </row>
    <row r="622" spans="1:21" s="198" customFormat="1" x14ac:dyDescent="0.2">
      <c r="A622" s="75" t="str">
        <f>'Permitted Sources'!A622</f>
        <v>WYDEQ Permitted Sources</v>
      </c>
      <c r="B622" s="75">
        <f>'Permitted Sources'!C622</f>
        <v>56041</v>
      </c>
      <c r="C622" s="75">
        <f>'Permitted Sources'!C622</f>
        <v>56041</v>
      </c>
      <c r="D622" s="75">
        <f>'Permitted Sources'!F622</f>
        <v>20200253</v>
      </c>
      <c r="E622" s="75" t="str">
        <f>'Permitted Sources'!I622</f>
        <v>Compressor Engines</v>
      </c>
      <c r="F622" s="386">
        <f>'Permitted Sources'!O622</f>
        <v>1.6031714286315524</v>
      </c>
      <c r="G622" s="386">
        <f>'Permitted Sources'!P622</f>
        <v>1.2400358320815121E-2</v>
      </c>
      <c r="H622" s="386">
        <f>'Permitted Sources'!Q622</f>
        <v>0.24909811075075886</v>
      </c>
      <c r="I622" s="386">
        <f>'Permitted Sources'!R622</f>
        <v>0</v>
      </c>
      <c r="J622" s="386">
        <f>'Permitted Sources'!S622</f>
        <v>8.4173525076596742E-3</v>
      </c>
      <c r="K622" s="63" t="str">
        <f t="shared" si="9"/>
        <v>Compressor Engines</v>
      </c>
      <c r="L622" s="135"/>
      <c r="M622" s="135"/>
      <c r="N622" s="135"/>
      <c r="O622" s="135"/>
      <c r="P622" s="62"/>
      <c r="Q622" s="62"/>
      <c r="R622" s="62"/>
      <c r="S622" s="62"/>
      <c r="T622" s="62"/>
      <c r="U622" s="62"/>
    </row>
    <row r="623" spans="1:21" s="198" customFormat="1" x14ac:dyDescent="0.2">
      <c r="A623" s="75" t="str">
        <f>'Permitted Sources'!A623</f>
        <v>WYDEQ Permitted Sources</v>
      </c>
      <c r="B623" s="75">
        <f>'Permitted Sources'!C623</f>
        <v>56041</v>
      </c>
      <c r="C623" s="75">
        <f>'Permitted Sources'!C623</f>
        <v>56041</v>
      </c>
      <c r="D623" s="75">
        <f>'Permitted Sources'!F623</f>
        <v>20200253</v>
      </c>
      <c r="E623" s="75" t="str">
        <f>'Permitted Sources'!I623</f>
        <v>Compressor Engines</v>
      </c>
      <c r="F623" s="386">
        <f>'Permitted Sources'!O623</f>
        <v>1.6031714286315524</v>
      </c>
      <c r="G623" s="386">
        <f>'Permitted Sources'!P623</f>
        <v>1.2400358320815121E-2</v>
      </c>
      <c r="H623" s="386">
        <f>'Permitted Sources'!Q623</f>
        <v>0.24909811075075886</v>
      </c>
      <c r="I623" s="386">
        <f>'Permitted Sources'!R623</f>
        <v>0</v>
      </c>
      <c r="J623" s="386">
        <f>'Permitted Sources'!S623</f>
        <v>8.4173525076596742E-3</v>
      </c>
      <c r="K623" s="63" t="str">
        <f t="shared" si="9"/>
        <v>Compressor Engines</v>
      </c>
      <c r="L623" s="135"/>
      <c r="M623" s="135"/>
      <c r="N623" s="135"/>
      <c r="O623" s="135"/>
      <c r="P623" s="62"/>
      <c r="Q623" s="62"/>
      <c r="R623" s="62"/>
      <c r="S623" s="62"/>
      <c r="T623" s="62"/>
      <c r="U623" s="62"/>
    </row>
    <row r="624" spans="1:21" s="198" customFormat="1" x14ac:dyDescent="0.2">
      <c r="A624" s="75" t="str">
        <f>'Permitted Sources'!A624</f>
        <v>WYDEQ Permitted Sources</v>
      </c>
      <c r="B624" s="75">
        <f>'Permitted Sources'!C624</f>
        <v>56041</v>
      </c>
      <c r="C624" s="75">
        <f>'Permitted Sources'!C624</f>
        <v>56041</v>
      </c>
      <c r="D624" s="75">
        <f>'Permitted Sources'!F624</f>
        <v>20200253</v>
      </c>
      <c r="E624" s="75" t="str">
        <f>'Permitted Sources'!I624</f>
        <v>Compressor Engines</v>
      </c>
      <c r="F624" s="386">
        <f>'Permitted Sources'!O624</f>
        <v>1.6031714286315524</v>
      </c>
      <c r="G624" s="386">
        <f>'Permitted Sources'!P624</f>
        <v>1.2400358320815121E-2</v>
      </c>
      <c r="H624" s="386">
        <f>'Permitted Sources'!Q624</f>
        <v>0.24909811075075886</v>
      </c>
      <c r="I624" s="386">
        <f>'Permitted Sources'!R624</f>
        <v>0</v>
      </c>
      <c r="J624" s="386">
        <f>'Permitted Sources'!S624</f>
        <v>8.4173525076596742E-3</v>
      </c>
      <c r="K624" s="63" t="str">
        <f t="shared" si="9"/>
        <v>Compressor Engines</v>
      </c>
      <c r="L624" s="135"/>
      <c r="M624" s="135"/>
      <c r="N624" s="135"/>
      <c r="O624" s="135"/>
      <c r="P624" s="62"/>
      <c r="Q624" s="62"/>
      <c r="R624" s="62"/>
      <c r="S624" s="62"/>
      <c r="T624" s="62"/>
      <c r="U624" s="62"/>
    </row>
    <row r="625" spans="1:21" s="198" customFormat="1" x14ac:dyDescent="0.2">
      <c r="A625" s="75" t="str">
        <f>'Permitted Sources'!A625</f>
        <v>WYDEQ Permitted Sources</v>
      </c>
      <c r="B625" s="75">
        <f>'Permitted Sources'!C625</f>
        <v>56041</v>
      </c>
      <c r="C625" s="75">
        <f>'Permitted Sources'!C625</f>
        <v>56041</v>
      </c>
      <c r="D625" s="75">
        <f>'Permitted Sources'!F625</f>
        <v>20200253</v>
      </c>
      <c r="E625" s="75" t="str">
        <f>'Permitted Sources'!I625</f>
        <v>Compressor Engines</v>
      </c>
      <c r="F625" s="386">
        <f>'Permitted Sources'!O625</f>
        <v>4.6313841271578173</v>
      </c>
      <c r="G625" s="386">
        <f>'Permitted Sources'!P625</f>
        <v>6.6135244377680633E-2</v>
      </c>
      <c r="H625" s="386">
        <f>'Permitted Sources'!Q625</f>
        <v>0.64765508795197291</v>
      </c>
      <c r="I625" s="386">
        <f>'Permitted Sources'!R625</f>
        <v>0</v>
      </c>
      <c r="J625" s="386">
        <f>'Permitted Sources'!S625</f>
        <v>4.4892546707518251E-2</v>
      </c>
      <c r="K625" s="63" t="str">
        <f t="shared" si="9"/>
        <v>Compressor Engines</v>
      </c>
      <c r="L625" s="135"/>
      <c r="M625" s="135"/>
      <c r="N625" s="135"/>
      <c r="O625" s="135"/>
      <c r="P625" s="62"/>
      <c r="Q625" s="62"/>
      <c r="R625" s="62"/>
      <c r="S625" s="62"/>
      <c r="T625" s="62"/>
      <c r="U625" s="62"/>
    </row>
    <row r="626" spans="1:21" s="198" customFormat="1" x14ac:dyDescent="0.2">
      <c r="A626" s="75" t="str">
        <f>'Permitted Sources'!A626</f>
        <v>WYDEQ Permitted Sources</v>
      </c>
      <c r="B626" s="75">
        <f>'Permitted Sources'!C626</f>
        <v>56041</v>
      </c>
      <c r="C626" s="75">
        <f>'Permitted Sources'!C626</f>
        <v>56041</v>
      </c>
      <c r="D626" s="75">
        <f>'Permitted Sources'!F626</f>
        <v>20200253</v>
      </c>
      <c r="E626" s="75" t="str">
        <f>'Permitted Sources'!I626</f>
        <v>Compressor Engines</v>
      </c>
      <c r="F626" s="386">
        <f>'Permitted Sources'!O626</f>
        <v>3.0282126985262656</v>
      </c>
      <c r="G626" s="386">
        <f>'Permitted Sources'!P626</f>
        <v>7.27487688154487E-2</v>
      </c>
      <c r="H626" s="386">
        <f>'Permitted Sources'!Q626</f>
        <v>1.9429652638559185</v>
      </c>
      <c r="I626" s="386">
        <f>'Permitted Sources'!R626</f>
        <v>0</v>
      </c>
      <c r="J626" s="386">
        <f>'Permitted Sources'!S626</f>
        <v>4.9381801378270085E-2</v>
      </c>
      <c r="K626" s="63" t="str">
        <f t="shared" si="9"/>
        <v>Compressor Engines</v>
      </c>
      <c r="L626" s="135"/>
      <c r="M626" s="135"/>
      <c r="N626" s="135"/>
      <c r="O626" s="135"/>
      <c r="P626" s="62"/>
      <c r="Q626" s="62"/>
      <c r="R626" s="62"/>
      <c r="S626" s="62"/>
      <c r="T626" s="62"/>
      <c r="U626" s="62"/>
    </row>
    <row r="627" spans="1:21" s="198" customFormat="1" x14ac:dyDescent="0.2">
      <c r="A627" s="75" t="str">
        <f>'Permitted Sources'!A627</f>
        <v>WYDEQ Permitted Sources</v>
      </c>
      <c r="B627" s="75">
        <f>'Permitted Sources'!C627</f>
        <v>56041</v>
      </c>
      <c r="C627" s="75">
        <f>'Permitted Sources'!C627</f>
        <v>56041</v>
      </c>
      <c r="D627" s="75">
        <f>'Permitted Sources'!F627</f>
        <v>20200253</v>
      </c>
      <c r="E627" s="75" t="str">
        <f>'Permitted Sources'!I627</f>
        <v>Compressor Engines</v>
      </c>
      <c r="F627" s="386">
        <f>'Permitted Sources'!O627</f>
        <v>3.0282126985262656</v>
      </c>
      <c r="G627" s="386">
        <f>'Permitted Sources'!P627</f>
        <v>7.27487688154487E-2</v>
      </c>
      <c r="H627" s="386">
        <f>'Permitted Sources'!Q627</f>
        <v>1.9429652638559185</v>
      </c>
      <c r="I627" s="386">
        <f>'Permitted Sources'!R627</f>
        <v>0</v>
      </c>
      <c r="J627" s="386">
        <f>'Permitted Sources'!S627</f>
        <v>4.9381801378270085E-2</v>
      </c>
      <c r="K627" s="63" t="str">
        <f t="shared" si="9"/>
        <v>Compressor Engines</v>
      </c>
      <c r="L627" s="135"/>
      <c r="M627" s="135"/>
      <c r="N627" s="135"/>
      <c r="O627" s="135"/>
      <c r="P627" s="62"/>
      <c r="Q627" s="62"/>
      <c r="R627" s="62"/>
      <c r="S627" s="62"/>
      <c r="T627" s="62"/>
      <c r="U627" s="62"/>
    </row>
    <row r="628" spans="1:21" s="198" customFormat="1" x14ac:dyDescent="0.2">
      <c r="A628" s="75" t="str">
        <f>'Permitted Sources'!A628</f>
        <v>WYDEQ Permitted Sources</v>
      </c>
      <c r="B628" s="75">
        <f>'Permitted Sources'!C628</f>
        <v>56041</v>
      </c>
      <c r="C628" s="75">
        <f>'Permitted Sources'!C628</f>
        <v>56041</v>
      </c>
      <c r="D628" s="75">
        <f>'Permitted Sources'!F628</f>
        <v>20200253</v>
      </c>
      <c r="E628" s="75" t="str">
        <f>'Permitted Sources'!I628</f>
        <v>Compressor Engines</v>
      </c>
      <c r="F628" s="386">
        <f>'Permitted Sources'!O628</f>
        <v>6.9470761907367251</v>
      </c>
      <c r="G628" s="386">
        <f>'Permitted Sources'!P628</f>
        <v>0.14632422818561838</v>
      </c>
      <c r="H628" s="386">
        <f>'Permitted Sources'!Q628</f>
        <v>3.885930527711837</v>
      </c>
      <c r="I628" s="386">
        <f>'Permitted Sources'!R628</f>
        <v>0</v>
      </c>
      <c r="J628" s="386">
        <f>'Permitted Sources'!S628</f>
        <v>9.9324759590384101E-2</v>
      </c>
      <c r="K628" s="63" t="str">
        <f t="shared" si="9"/>
        <v>Compressor Engines</v>
      </c>
      <c r="L628" s="135"/>
      <c r="M628" s="135"/>
      <c r="N628" s="135"/>
      <c r="O628" s="135"/>
      <c r="P628" s="62"/>
      <c r="Q628" s="62"/>
      <c r="R628" s="62"/>
      <c r="S628" s="62"/>
      <c r="T628" s="62"/>
      <c r="U628" s="62"/>
    </row>
    <row r="629" spans="1:21" s="198" customFormat="1" x14ac:dyDescent="0.2">
      <c r="A629" s="75" t="str">
        <f>'Permitted Sources'!A629</f>
        <v>WYDEQ Permitted Sources</v>
      </c>
      <c r="B629" s="75">
        <f>'Permitted Sources'!C629</f>
        <v>56041</v>
      </c>
      <c r="C629" s="75">
        <f>'Permitted Sources'!C629</f>
        <v>56041</v>
      </c>
      <c r="D629" s="75">
        <f>'Permitted Sources'!F629</f>
        <v>20200253</v>
      </c>
      <c r="E629" s="75" t="str">
        <f>'Permitted Sources'!I629</f>
        <v>Compressor Engines</v>
      </c>
      <c r="F629" s="386">
        <f>'Permitted Sources'!O629</f>
        <v>16.076246825999732</v>
      </c>
      <c r="G629" s="386">
        <f>'Permitted Sources'!P629</f>
        <v>7.8535602698495743E-2</v>
      </c>
      <c r="H629" s="386">
        <f>'Permitted Sources'!Q629</f>
        <v>0.89675319870273196</v>
      </c>
      <c r="I629" s="386">
        <f>'Permitted Sources'!R629</f>
        <v>0</v>
      </c>
      <c r="J629" s="386">
        <f>'Permitted Sources'!S629</f>
        <v>5.3309899215177918E-2</v>
      </c>
      <c r="K629" s="63" t="str">
        <f t="shared" si="9"/>
        <v>Compressor Engines</v>
      </c>
      <c r="L629" s="135"/>
      <c r="M629" s="135"/>
      <c r="N629" s="135"/>
      <c r="O629" s="135"/>
      <c r="P629" s="62"/>
      <c r="Q629" s="62"/>
      <c r="R629" s="62"/>
      <c r="S629" s="62"/>
      <c r="T629" s="62"/>
      <c r="U629" s="62"/>
    </row>
    <row r="630" spans="1:21" s="198" customFormat="1" x14ac:dyDescent="0.2">
      <c r="A630" s="75" t="str">
        <f>'Permitted Sources'!A630</f>
        <v>WYDEQ Permitted Sources</v>
      </c>
      <c r="B630" s="75">
        <f>'Permitted Sources'!C630</f>
        <v>56041</v>
      </c>
      <c r="C630" s="75">
        <f>'Permitted Sources'!C630</f>
        <v>56041</v>
      </c>
      <c r="D630" s="75">
        <f>'Permitted Sources'!F630</f>
        <v>20200253</v>
      </c>
      <c r="E630" s="75" t="str">
        <f>'Permitted Sources'!I630</f>
        <v>Compressor Engines</v>
      </c>
      <c r="F630" s="386">
        <f>'Permitted Sources'!O630</f>
        <v>2.9391476191578456</v>
      </c>
      <c r="G630" s="386">
        <f>'Permitted Sources'!P630</f>
        <v>2.4800716641630239E-2</v>
      </c>
      <c r="H630" s="386">
        <f>'Permitted Sources'!Q630</f>
        <v>2.8397184625586505</v>
      </c>
      <c r="I630" s="386">
        <f>'Permitted Sources'!R630</f>
        <v>0</v>
      </c>
      <c r="J630" s="386">
        <f>'Permitted Sources'!S630</f>
        <v>1.6834705015319345E-2</v>
      </c>
      <c r="K630" s="63" t="str">
        <f t="shared" si="9"/>
        <v>Compressor Engines</v>
      </c>
      <c r="L630" s="135"/>
      <c r="M630" s="135"/>
      <c r="N630" s="135"/>
      <c r="O630" s="135"/>
      <c r="P630" s="62"/>
      <c r="Q630" s="62"/>
      <c r="R630" s="62"/>
      <c r="S630" s="62"/>
      <c r="T630" s="62"/>
      <c r="U630" s="62"/>
    </row>
    <row r="631" spans="1:21" s="198" customFormat="1" x14ac:dyDescent="0.2">
      <c r="A631" s="75" t="str">
        <f>'Permitted Sources'!A631</f>
        <v>WYDEQ Permitted Sources</v>
      </c>
      <c r="B631" s="75">
        <f>'Permitted Sources'!C631</f>
        <v>56041</v>
      </c>
      <c r="C631" s="75">
        <f>'Permitted Sources'!C631</f>
        <v>56041</v>
      </c>
      <c r="D631" s="75">
        <f>'Permitted Sources'!F631</f>
        <v>20200254</v>
      </c>
      <c r="E631" s="75" t="str">
        <f>'Permitted Sources'!I631</f>
        <v>Compressor Engines</v>
      </c>
      <c r="F631" s="386">
        <f>'Permitted Sources'!O631</f>
        <v>1.3359761905262932</v>
      </c>
      <c r="G631" s="386">
        <f>'Permitted Sources'!P631</f>
        <v>0.13841481044585524</v>
      </c>
      <c r="H631" s="386">
        <f>'Permitted Sources'!Q631</f>
        <v>0.99639244300303542</v>
      </c>
      <c r="I631" s="386">
        <f>'Permitted Sources'!R631</f>
        <v>0</v>
      </c>
      <c r="J631" s="386">
        <f>'Permitted Sources'!S631</f>
        <v>1.2126833356099648E-2</v>
      </c>
      <c r="K631" s="63" t="str">
        <f t="shared" si="9"/>
        <v>Compressor Engines</v>
      </c>
      <c r="L631" s="135"/>
      <c r="M631" s="135"/>
      <c r="N631" s="135"/>
      <c r="O631" s="135"/>
      <c r="P631" s="62"/>
      <c r="Q631" s="62"/>
      <c r="R631" s="62"/>
      <c r="S631" s="62"/>
      <c r="T631" s="62"/>
      <c r="U631" s="62"/>
    </row>
    <row r="632" spans="1:21" s="198" customFormat="1" x14ac:dyDescent="0.2">
      <c r="A632" s="75" t="str">
        <f>'Permitted Sources'!A632</f>
        <v>WYDEQ Permitted Sources</v>
      </c>
      <c r="B632" s="75">
        <f>'Permitted Sources'!C632</f>
        <v>56041</v>
      </c>
      <c r="C632" s="75">
        <f>'Permitted Sources'!C632</f>
        <v>56041</v>
      </c>
      <c r="D632" s="75">
        <f>'Permitted Sources'!F632</f>
        <v>20200254</v>
      </c>
      <c r="E632" s="75" t="str">
        <f>'Permitted Sources'!I632</f>
        <v>Compressor Engines</v>
      </c>
      <c r="F632" s="386">
        <f>'Permitted Sources'!O632</f>
        <v>1.3359761905262932</v>
      </c>
      <c r="G632" s="386">
        <f>'Permitted Sources'!P632</f>
        <v>0.1977354434940789</v>
      </c>
      <c r="H632" s="386">
        <f>'Permitted Sources'!Q632</f>
        <v>0.49819622150151771</v>
      </c>
      <c r="I632" s="386">
        <f>'Permitted Sources'!R632</f>
        <v>0</v>
      </c>
      <c r="J632" s="386">
        <f>'Permitted Sources'!S632</f>
        <v>1.7324047651570924E-2</v>
      </c>
      <c r="K632" s="63" t="str">
        <f t="shared" si="9"/>
        <v>Compressor Engines</v>
      </c>
      <c r="L632" s="135"/>
      <c r="M632" s="135"/>
      <c r="N632" s="135"/>
      <c r="O632" s="135"/>
      <c r="P632" s="62"/>
      <c r="Q632" s="62"/>
      <c r="R632" s="62"/>
      <c r="S632" s="62"/>
      <c r="T632" s="62"/>
      <c r="U632" s="62"/>
    </row>
    <row r="633" spans="1:21" s="198" customFormat="1" x14ac:dyDescent="0.2">
      <c r="A633" s="75" t="str">
        <f>'Permitted Sources'!A633</f>
        <v>WYDEQ Permitted Sources</v>
      </c>
      <c r="B633" s="75">
        <f>'Permitted Sources'!C633</f>
        <v>56041</v>
      </c>
      <c r="C633" s="75">
        <f>'Permitted Sources'!C633</f>
        <v>56041</v>
      </c>
      <c r="D633" s="75">
        <f>'Permitted Sources'!F633</f>
        <v>20200254</v>
      </c>
      <c r="E633" s="75" t="str">
        <f>'Permitted Sources'!I633</f>
        <v>Compressor Engines</v>
      </c>
      <c r="F633" s="386">
        <f>'Permitted Sources'!O633</f>
        <v>2.5383547619999578</v>
      </c>
      <c r="G633" s="386">
        <f>'Permitted Sources'!P633</f>
        <v>0.84696681629963788</v>
      </c>
      <c r="H633" s="386">
        <f>'Permitted Sources'!Q633</f>
        <v>2.8397184625586505</v>
      </c>
      <c r="I633" s="386">
        <f>'Permitted Sources'!R633</f>
        <v>0</v>
      </c>
      <c r="J633" s="386">
        <f>'Permitted Sources'!S633</f>
        <v>7.4204670774228779E-2</v>
      </c>
      <c r="K633" s="63" t="str">
        <f t="shared" si="9"/>
        <v>Compressor Engines</v>
      </c>
      <c r="L633" s="135"/>
      <c r="M633" s="135"/>
      <c r="N633" s="135"/>
      <c r="O633" s="135"/>
      <c r="P633" s="62"/>
      <c r="Q633" s="62"/>
      <c r="R633" s="62"/>
      <c r="S633" s="62"/>
      <c r="T633" s="62"/>
      <c r="U633" s="62"/>
    </row>
    <row r="634" spans="1:21" s="198" customFormat="1" x14ac:dyDescent="0.2">
      <c r="A634" s="75" t="str">
        <f>'Permitted Sources'!A634</f>
        <v>WYDEQ Permitted Sources</v>
      </c>
      <c r="B634" s="75">
        <f>'Permitted Sources'!C634</f>
        <v>56041</v>
      </c>
      <c r="C634" s="75">
        <f>'Permitted Sources'!C634</f>
        <v>56041</v>
      </c>
      <c r="D634" s="75">
        <f>'Permitted Sources'!F634</f>
        <v>20200254</v>
      </c>
      <c r="E634" s="75" t="str">
        <f>'Permitted Sources'!I634</f>
        <v>Compressor Engines</v>
      </c>
      <c r="F634" s="386">
        <f>'Permitted Sources'!O634</f>
        <v>1.3359761905262932</v>
      </c>
      <c r="G634" s="386">
        <f>'Permitted Sources'!P634</f>
        <v>0.41194884061266435</v>
      </c>
      <c r="H634" s="386">
        <f>'Permitted Sources'!Q634</f>
        <v>1.4945886645045527</v>
      </c>
      <c r="I634" s="386">
        <f>'Permitted Sources'!R634</f>
        <v>0</v>
      </c>
      <c r="J634" s="386">
        <f>'Permitted Sources'!S634</f>
        <v>3.6091765940772756E-2</v>
      </c>
      <c r="K634" s="63" t="str">
        <f t="shared" si="9"/>
        <v>Compressor Engines</v>
      </c>
      <c r="L634" s="135"/>
      <c r="M634" s="135"/>
      <c r="N634" s="135"/>
      <c r="O634" s="135"/>
      <c r="P634" s="62"/>
      <c r="Q634" s="62"/>
      <c r="R634" s="62"/>
      <c r="S634" s="62"/>
      <c r="T634" s="62"/>
      <c r="U634" s="62"/>
    </row>
    <row r="635" spans="1:21" s="198" customFormat="1" x14ac:dyDescent="0.2">
      <c r="A635" s="75" t="str">
        <f>'Permitted Sources'!A635</f>
        <v>WYDEQ Permitted Sources</v>
      </c>
      <c r="B635" s="75">
        <f>'Permitted Sources'!C635</f>
        <v>56041</v>
      </c>
      <c r="C635" s="75">
        <f>'Permitted Sources'!C635</f>
        <v>56041</v>
      </c>
      <c r="D635" s="75">
        <f>'Permitted Sources'!F635</f>
        <v>20200254</v>
      </c>
      <c r="E635" s="75" t="str">
        <f>'Permitted Sources'!I635</f>
        <v>Compressor Engines</v>
      </c>
      <c r="F635" s="386">
        <f>'Permitted Sources'!O635</f>
        <v>1.3359761905262932</v>
      </c>
      <c r="G635" s="386">
        <f>'Permitted Sources'!P635</f>
        <v>0.4778606551106907</v>
      </c>
      <c r="H635" s="386">
        <f>'Permitted Sources'!Q635</f>
        <v>1.4945886645045527</v>
      </c>
      <c r="I635" s="386">
        <f>'Permitted Sources'!R635</f>
        <v>0</v>
      </c>
      <c r="J635" s="386">
        <f>'Permitted Sources'!S635</f>
        <v>4.18664484912964E-2</v>
      </c>
      <c r="K635" s="63" t="str">
        <f t="shared" si="9"/>
        <v>Compressor Engines</v>
      </c>
      <c r="L635" s="135"/>
      <c r="M635" s="135"/>
      <c r="N635" s="135"/>
      <c r="O635" s="135"/>
      <c r="P635" s="62"/>
      <c r="Q635" s="62"/>
      <c r="R635" s="62"/>
      <c r="S635" s="62"/>
      <c r="T635" s="62"/>
      <c r="U635" s="62"/>
    </row>
    <row r="636" spans="1:21" s="198" customFormat="1" x14ac:dyDescent="0.2">
      <c r="A636" s="75" t="str">
        <f>'Permitted Sources'!A636</f>
        <v>WYDEQ Permitted Sources</v>
      </c>
      <c r="B636" s="75">
        <f>'Permitted Sources'!C636</f>
        <v>56041</v>
      </c>
      <c r="C636" s="75">
        <f>'Permitted Sources'!C636</f>
        <v>56041</v>
      </c>
      <c r="D636" s="75">
        <f>'Permitted Sources'!F636</f>
        <v>20200254</v>
      </c>
      <c r="E636" s="75" t="str">
        <f>'Permitted Sources'!I636</f>
        <v>Compressor Engines</v>
      </c>
      <c r="F636" s="386">
        <f>'Permitted Sources'!O636</f>
        <v>1.3359761905262932</v>
      </c>
      <c r="G636" s="386">
        <f>'Permitted Sources'!P636</f>
        <v>0.40535765916286176</v>
      </c>
      <c r="H636" s="386">
        <f>'Permitted Sources'!Q636</f>
        <v>1.4945886645045527</v>
      </c>
      <c r="I636" s="386">
        <f>'Permitted Sources'!R636</f>
        <v>0</v>
      </c>
      <c r="J636" s="386">
        <f>'Permitted Sources'!S636</f>
        <v>3.5514297685720397E-2</v>
      </c>
      <c r="K636" s="63" t="str">
        <f t="shared" si="9"/>
        <v>Compressor Engines</v>
      </c>
      <c r="L636" s="135"/>
      <c r="M636" s="135"/>
      <c r="N636" s="135"/>
      <c r="O636" s="135"/>
      <c r="P636" s="62"/>
      <c r="Q636" s="62"/>
      <c r="R636" s="62"/>
      <c r="S636" s="62"/>
      <c r="T636" s="62"/>
      <c r="U636" s="62"/>
    </row>
    <row r="637" spans="1:21" s="198" customFormat="1" x14ac:dyDescent="0.2">
      <c r="A637" s="75" t="str">
        <f>'Permitted Sources'!A637</f>
        <v>WYDEQ Permitted Sources</v>
      </c>
      <c r="B637" s="75">
        <f>'Permitted Sources'!C637</f>
        <v>56041</v>
      </c>
      <c r="C637" s="75">
        <f>'Permitted Sources'!C637</f>
        <v>56041</v>
      </c>
      <c r="D637" s="75">
        <f>'Permitted Sources'!F637</f>
        <v>20200254</v>
      </c>
      <c r="E637" s="75" t="str">
        <f>'Permitted Sources'!I637</f>
        <v>Compressor Engines</v>
      </c>
      <c r="F637" s="386">
        <f>'Permitted Sources'!O637</f>
        <v>1.3359761905262932</v>
      </c>
      <c r="G637" s="386">
        <f>'Permitted Sources'!P637</f>
        <v>0.40535765916286176</v>
      </c>
      <c r="H637" s="386">
        <f>'Permitted Sources'!Q637</f>
        <v>1.4945886645045527</v>
      </c>
      <c r="I637" s="386">
        <f>'Permitted Sources'!R637</f>
        <v>0</v>
      </c>
      <c r="J637" s="386">
        <f>'Permitted Sources'!S637</f>
        <v>3.5514297685720397E-2</v>
      </c>
      <c r="K637" s="63" t="str">
        <f t="shared" si="9"/>
        <v>Compressor Engines</v>
      </c>
      <c r="L637" s="135"/>
      <c r="M637" s="135"/>
      <c r="N637" s="135"/>
      <c r="O637" s="135"/>
      <c r="P637" s="62"/>
      <c r="Q637" s="62"/>
      <c r="R637" s="62"/>
      <c r="S637" s="62"/>
      <c r="T637" s="62"/>
      <c r="U637" s="62"/>
    </row>
    <row r="638" spans="1:21" s="198" customFormat="1" x14ac:dyDescent="0.2">
      <c r="A638" s="75" t="str">
        <f>'Permitted Sources'!A638</f>
        <v>WYDEQ Permitted Sources</v>
      </c>
      <c r="B638" s="75">
        <f>'Permitted Sources'!C638</f>
        <v>56037</v>
      </c>
      <c r="C638" s="75">
        <f>'Permitted Sources'!C638</f>
        <v>56037</v>
      </c>
      <c r="D638" s="75">
        <f>'Permitted Sources'!F638</f>
        <v>20200202</v>
      </c>
      <c r="E638" s="75" t="str">
        <f>'Permitted Sources'!I638</f>
        <v>Compressor Engines</v>
      </c>
      <c r="F638" s="386">
        <f>'Permitted Sources'!O638</f>
        <v>0</v>
      </c>
      <c r="G638" s="386">
        <f>'Permitted Sources'!P638</f>
        <v>0</v>
      </c>
      <c r="H638" s="386">
        <f>'Permitted Sources'!Q638</f>
        <v>0</v>
      </c>
      <c r="I638" s="386">
        <f>'Permitted Sources'!R638</f>
        <v>0</v>
      </c>
      <c r="J638" s="386">
        <f>'Permitted Sources'!S638</f>
        <v>0</v>
      </c>
      <c r="K638" s="63" t="str">
        <f t="shared" si="9"/>
        <v>Compressor Engines</v>
      </c>
      <c r="L638" s="135"/>
      <c r="M638" s="135"/>
      <c r="N638" s="135"/>
      <c r="O638" s="135"/>
      <c r="P638" s="62"/>
      <c r="Q638" s="62"/>
      <c r="R638" s="62"/>
      <c r="S638" s="62"/>
      <c r="T638" s="62"/>
      <c r="U638" s="62"/>
    </row>
    <row r="639" spans="1:21" s="198" customFormat="1" x14ac:dyDescent="0.2">
      <c r="A639" s="75" t="str">
        <f>'Permitted Sources'!A639</f>
        <v>WYDEQ Permitted Sources</v>
      </c>
      <c r="B639" s="75">
        <f>'Permitted Sources'!C639</f>
        <v>56037</v>
      </c>
      <c r="C639" s="75">
        <f>'Permitted Sources'!C639</f>
        <v>56037</v>
      </c>
      <c r="D639" s="75">
        <f>'Permitted Sources'!F639</f>
        <v>20200202</v>
      </c>
      <c r="E639" s="75" t="str">
        <f>'Permitted Sources'!I639</f>
        <v>Compressor Engines</v>
      </c>
      <c r="F639" s="386">
        <f>'Permitted Sources'!O639</f>
        <v>0</v>
      </c>
      <c r="G639" s="386">
        <f>'Permitted Sources'!P639</f>
        <v>0</v>
      </c>
      <c r="H639" s="386">
        <f>'Permitted Sources'!Q639</f>
        <v>0</v>
      </c>
      <c r="I639" s="386">
        <f>'Permitted Sources'!R639</f>
        <v>0</v>
      </c>
      <c r="J639" s="386">
        <f>'Permitted Sources'!S639</f>
        <v>0</v>
      </c>
      <c r="K639" s="63" t="str">
        <f t="shared" si="9"/>
        <v>Compressor Engines</v>
      </c>
      <c r="L639" s="135"/>
      <c r="M639" s="135"/>
      <c r="N639" s="135"/>
      <c r="O639" s="135"/>
      <c r="P639" s="62"/>
      <c r="Q639" s="62"/>
      <c r="R639" s="62"/>
      <c r="S639" s="62"/>
      <c r="T639" s="62"/>
      <c r="U639" s="62"/>
    </row>
    <row r="640" spans="1:21" s="198" customFormat="1" x14ac:dyDescent="0.2">
      <c r="A640" s="75" t="str">
        <f>'Permitted Sources'!A640</f>
        <v>WYDEQ Permitted Sources</v>
      </c>
      <c r="B640" s="75">
        <f>'Permitted Sources'!C640</f>
        <v>56037</v>
      </c>
      <c r="C640" s="75">
        <f>'Permitted Sources'!C640</f>
        <v>56037</v>
      </c>
      <c r="D640" s="75">
        <f>'Permitted Sources'!F640</f>
        <v>20200202</v>
      </c>
      <c r="E640" s="75" t="str">
        <f>'Permitted Sources'!I640</f>
        <v>Compressor Engines</v>
      </c>
      <c r="F640" s="386">
        <f>'Permitted Sources'!O640</f>
        <v>0</v>
      </c>
      <c r="G640" s="386">
        <f>'Permitted Sources'!P640</f>
        <v>0</v>
      </c>
      <c r="H640" s="386">
        <f>'Permitted Sources'!Q640</f>
        <v>0</v>
      </c>
      <c r="I640" s="386">
        <f>'Permitted Sources'!R640</f>
        <v>0</v>
      </c>
      <c r="J640" s="386">
        <f>'Permitted Sources'!S640</f>
        <v>0</v>
      </c>
      <c r="K640" s="63" t="str">
        <f t="shared" si="9"/>
        <v>Compressor Engines</v>
      </c>
      <c r="L640" s="135"/>
      <c r="M640" s="135"/>
      <c r="N640" s="135"/>
      <c r="O640" s="135"/>
      <c r="P640" s="62"/>
      <c r="Q640" s="62"/>
      <c r="R640" s="62"/>
      <c r="S640" s="62"/>
      <c r="T640" s="62"/>
      <c r="U640" s="62"/>
    </row>
    <row r="641" spans="1:21" s="198" customFormat="1" x14ac:dyDescent="0.2">
      <c r="A641" s="75" t="str">
        <f>'Permitted Sources'!A641</f>
        <v>WYDEQ Permitted Sources</v>
      </c>
      <c r="B641" s="75">
        <f>'Permitted Sources'!C641</f>
        <v>56037</v>
      </c>
      <c r="C641" s="75">
        <f>'Permitted Sources'!C641</f>
        <v>56037</v>
      </c>
      <c r="D641" s="75">
        <f>'Permitted Sources'!F641</f>
        <v>20200254</v>
      </c>
      <c r="E641" s="75" t="str">
        <f>'Permitted Sources'!I641</f>
        <v>Compressor Engines</v>
      </c>
      <c r="F641" s="386">
        <f>'Permitted Sources'!O641</f>
        <v>1.8258341270526011</v>
      </c>
      <c r="G641" s="386">
        <f>'Permitted Sources'!P641</f>
        <v>0.30319434669092099</v>
      </c>
      <c r="H641" s="386">
        <f>'Permitted Sources'!Q641</f>
        <v>2.0426045081562223</v>
      </c>
      <c r="I641" s="386">
        <f>'Permitted Sources'!R641</f>
        <v>0</v>
      </c>
      <c r="J641" s="386">
        <f>'Permitted Sources'!S641</f>
        <v>2.6563539732408756E-2</v>
      </c>
      <c r="K641" s="63" t="str">
        <f t="shared" si="9"/>
        <v>Compressor Engines</v>
      </c>
      <c r="L641" s="135"/>
      <c r="M641" s="135"/>
      <c r="N641" s="135"/>
      <c r="O641" s="135"/>
      <c r="P641" s="62"/>
      <c r="Q641" s="62"/>
      <c r="R641" s="62"/>
      <c r="S641" s="62"/>
      <c r="T641" s="62"/>
      <c r="U641" s="62"/>
    </row>
    <row r="642" spans="1:21" s="198" customFormat="1" x14ac:dyDescent="0.2">
      <c r="A642" s="75" t="str">
        <f>'Permitted Sources'!A642</f>
        <v>WYDEQ Permitted Sources</v>
      </c>
      <c r="B642" s="75">
        <f>'Permitted Sources'!C642</f>
        <v>56037</v>
      </c>
      <c r="C642" s="75">
        <f>'Permitted Sources'!C642</f>
        <v>56037</v>
      </c>
      <c r="D642" s="75">
        <f>'Permitted Sources'!F642</f>
        <v>20200202</v>
      </c>
      <c r="E642" s="75" t="str">
        <f>'Permitted Sources'!I642</f>
        <v>Compressor Engines</v>
      </c>
      <c r="F642" s="386">
        <f>'Permitted Sources'!O642</f>
        <v>0</v>
      </c>
      <c r="G642" s="386">
        <f>'Permitted Sources'!P642</f>
        <v>0</v>
      </c>
      <c r="H642" s="386">
        <f>'Permitted Sources'!Q642</f>
        <v>0</v>
      </c>
      <c r="I642" s="386">
        <f>'Permitted Sources'!R642</f>
        <v>0</v>
      </c>
      <c r="J642" s="386">
        <f>'Permitted Sources'!S642</f>
        <v>0</v>
      </c>
      <c r="K642" s="63" t="str">
        <f t="shared" si="9"/>
        <v>Compressor Engines</v>
      </c>
      <c r="L642" s="135"/>
      <c r="M642" s="135"/>
      <c r="N642" s="135"/>
      <c r="O642" s="135"/>
      <c r="P642" s="62"/>
      <c r="Q642" s="62"/>
      <c r="R642" s="62"/>
      <c r="S642" s="62"/>
      <c r="T642" s="62"/>
      <c r="U642" s="62"/>
    </row>
    <row r="643" spans="1:21" s="198" customFormat="1" x14ac:dyDescent="0.2">
      <c r="A643" s="75" t="str">
        <f>'Permitted Sources'!A643</f>
        <v>WYDEQ Permitted Sources</v>
      </c>
      <c r="B643" s="75">
        <f>'Permitted Sources'!C643</f>
        <v>56037</v>
      </c>
      <c r="C643" s="75">
        <f>'Permitted Sources'!C643</f>
        <v>56037</v>
      </c>
      <c r="D643" s="75">
        <f>'Permitted Sources'!F643</f>
        <v>20200202</v>
      </c>
      <c r="E643" s="75" t="str">
        <f>'Permitted Sources'!I643</f>
        <v>Compressor Engines</v>
      </c>
      <c r="F643" s="386">
        <f>'Permitted Sources'!O643</f>
        <v>0</v>
      </c>
      <c r="G643" s="386">
        <f>'Permitted Sources'!P643</f>
        <v>0</v>
      </c>
      <c r="H643" s="386">
        <f>'Permitted Sources'!Q643</f>
        <v>0</v>
      </c>
      <c r="I643" s="386">
        <f>'Permitted Sources'!R643</f>
        <v>0</v>
      </c>
      <c r="J643" s="386">
        <f>'Permitted Sources'!S643</f>
        <v>0</v>
      </c>
      <c r="K643" s="63" t="str">
        <f t="shared" si="9"/>
        <v>Compressor Engines</v>
      </c>
      <c r="L643" s="135"/>
      <c r="M643" s="135"/>
      <c r="N643" s="135"/>
      <c r="O643" s="135"/>
      <c r="P643" s="62"/>
      <c r="Q643" s="62"/>
      <c r="R643" s="62"/>
      <c r="S643" s="62"/>
      <c r="T643" s="62"/>
      <c r="U643" s="62"/>
    </row>
    <row r="644" spans="1:21" s="198" customFormat="1" x14ac:dyDescent="0.2">
      <c r="A644" s="75" t="str">
        <f>'Permitted Sources'!A644</f>
        <v>WYDEQ Permitted Sources</v>
      </c>
      <c r="B644" s="75">
        <f>'Permitted Sources'!C644</f>
        <v>56037</v>
      </c>
      <c r="C644" s="75">
        <f>'Permitted Sources'!C644</f>
        <v>56037</v>
      </c>
      <c r="D644" s="75">
        <f>'Permitted Sources'!F644</f>
        <v>20200202</v>
      </c>
      <c r="E644" s="75" t="str">
        <f>'Permitted Sources'!I644</f>
        <v>Compressor Engines</v>
      </c>
      <c r="F644" s="386">
        <f>'Permitted Sources'!O644</f>
        <v>0</v>
      </c>
      <c r="G644" s="386">
        <f>'Permitted Sources'!P644</f>
        <v>0.20682225690323483</v>
      </c>
      <c r="H644" s="386">
        <f>'Permitted Sources'!Q644</f>
        <v>0</v>
      </c>
      <c r="I644" s="386">
        <f>'Permitted Sources'!R644</f>
        <v>0</v>
      </c>
      <c r="J644" s="386">
        <f>'Permitted Sources'!S644</f>
        <v>0</v>
      </c>
      <c r="K644" s="63" t="str">
        <f t="shared" si="9"/>
        <v>Compressor Engines</v>
      </c>
      <c r="L644" s="135"/>
      <c r="M644" s="135"/>
      <c r="N644" s="135"/>
      <c r="O644" s="135"/>
      <c r="P644" s="62"/>
      <c r="Q644" s="62"/>
      <c r="R644" s="62"/>
      <c r="S644" s="62"/>
      <c r="T644" s="62"/>
      <c r="U644" s="62"/>
    </row>
    <row r="645" spans="1:21" s="198" customFormat="1" x14ac:dyDescent="0.2">
      <c r="A645" s="75" t="str">
        <f>'Permitted Sources'!A645</f>
        <v>WYDEQ Permitted Sources</v>
      </c>
      <c r="B645" s="75">
        <f>'Permitted Sources'!C645</f>
        <v>56037</v>
      </c>
      <c r="C645" s="75">
        <f>'Permitted Sources'!C645</f>
        <v>56037</v>
      </c>
      <c r="D645" s="75">
        <f>'Permitted Sources'!F645</f>
        <v>20200202</v>
      </c>
      <c r="E645" s="75" t="str">
        <f>'Permitted Sources'!I645</f>
        <v>Compressor Engines</v>
      </c>
      <c r="F645" s="386">
        <f>'Permitted Sources'!O645</f>
        <v>0</v>
      </c>
      <c r="G645" s="386">
        <f>'Permitted Sources'!P645</f>
        <v>0</v>
      </c>
      <c r="H645" s="386">
        <f>'Permitted Sources'!Q645</f>
        <v>0</v>
      </c>
      <c r="I645" s="386">
        <f>'Permitted Sources'!R645</f>
        <v>0</v>
      </c>
      <c r="J645" s="386">
        <f>'Permitted Sources'!S645</f>
        <v>0</v>
      </c>
      <c r="K645" s="63" t="str">
        <f t="shared" si="9"/>
        <v>Compressor Engines</v>
      </c>
      <c r="L645" s="135"/>
      <c r="M645" s="135"/>
      <c r="N645" s="135"/>
      <c r="O645" s="135"/>
      <c r="P645" s="62"/>
      <c r="Q645" s="62"/>
      <c r="R645" s="62"/>
      <c r="S645" s="62"/>
      <c r="T645" s="62"/>
      <c r="U645" s="62"/>
    </row>
    <row r="646" spans="1:21" s="198" customFormat="1" x14ac:dyDescent="0.2">
      <c r="A646" s="75" t="str">
        <f>'Permitted Sources'!A646</f>
        <v>WYDEQ Permitted Sources</v>
      </c>
      <c r="B646" s="75">
        <f>'Permitted Sources'!C646</f>
        <v>56037</v>
      </c>
      <c r="C646" s="75">
        <f>'Permitted Sources'!C646</f>
        <v>56037</v>
      </c>
      <c r="D646" s="75">
        <f>'Permitted Sources'!F646</f>
        <v>20200254</v>
      </c>
      <c r="E646" s="75" t="str">
        <f>'Permitted Sources'!I646</f>
        <v>Compressor Engines</v>
      </c>
      <c r="F646" s="386">
        <f>'Permitted Sources'!O646</f>
        <v>1.3359761905262932</v>
      </c>
      <c r="G646" s="386">
        <f>'Permitted Sources'!P646</f>
        <v>0.4778606551106907</v>
      </c>
      <c r="H646" s="386">
        <f>'Permitted Sources'!Q646</f>
        <v>2.4909811075075883</v>
      </c>
      <c r="I646" s="386">
        <f>'Permitted Sources'!R646</f>
        <v>0</v>
      </c>
      <c r="J646" s="386">
        <f>'Permitted Sources'!S646</f>
        <v>4.18664484912964E-2</v>
      </c>
      <c r="K646" s="63" t="str">
        <f t="shared" si="9"/>
        <v>Compressor Engines</v>
      </c>
      <c r="L646" s="135"/>
      <c r="M646" s="135"/>
      <c r="N646" s="135"/>
      <c r="O646" s="135"/>
      <c r="P646" s="62"/>
      <c r="Q646" s="62"/>
      <c r="R646" s="62"/>
      <c r="S646" s="62"/>
      <c r="T646" s="62"/>
      <c r="U646" s="62"/>
    </row>
    <row r="647" spans="1:21" s="198" customFormat="1" x14ac:dyDescent="0.2">
      <c r="A647" s="75" t="str">
        <f>'Permitted Sources'!A647</f>
        <v>WYDEQ Permitted Sources</v>
      </c>
      <c r="B647" s="75">
        <f>'Permitted Sources'!C647</f>
        <v>56037</v>
      </c>
      <c r="C647" s="75">
        <f>'Permitted Sources'!C647</f>
        <v>56037</v>
      </c>
      <c r="D647" s="75">
        <f>'Permitted Sources'!F647</f>
        <v>20200202</v>
      </c>
      <c r="E647" s="75" t="str">
        <f>'Permitted Sources'!I647</f>
        <v>Compressor Engines</v>
      </c>
      <c r="F647" s="386">
        <f>'Permitted Sources'!O647</f>
        <v>0</v>
      </c>
      <c r="G647" s="386">
        <f>'Permitted Sources'!P647</f>
        <v>0.62046677070970424</v>
      </c>
      <c r="H647" s="386">
        <f>'Permitted Sources'!Q647</f>
        <v>0</v>
      </c>
      <c r="I647" s="386">
        <f>'Permitted Sources'!R647</f>
        <v>0</v>
      </c>
      <c r="J647" s="386">
        <f>'Permitted Sources'!S647</f>
        <v>0</v>
      </c>
      <c r="K647" s="63" t="str">
        <f t="shared" ref="K647:K710" si="10">IF(E647="Unpermitted Fugitives","Fugitives",IF(E647="Natural Gas Processing Facilities, Pump Seals","Fugitives",IF(E647="Natural Gas Production, All Equipt Leak Fugitives","Fugitives",IF(E647="External Combustion Boilers","Heaters",IF(E647="Permitted Tank Losses","Condensate tank ",IF(E647="Permitted Fugitives","Fugitives",IF(E647="Process Heaters","Heaters",E647)))))))</f>
        <v>Compressor Engines</v>
      </c>
      <c r="L647" s="135"/>
      <c r="M647" s="135"/>
      <c r="N647" s="135"/>
      <c r="O647" s="135"/>
      <c r="P647" s="62"/>
      <c r="Q647" s="62"/>
      <c r="R647" s="62"/>
      <c r="S647" s="62"/>
      <c r="T647" s="62"/>
      <c r="U647" s="62"/>
    </row>
    <row r="648" spans="1:21" s="198" customFormat="1" x14ac:dyDescent="0.2">
      <c r="A648" s="75" t="str">
        <f>'Permitted Sources'!A648</f>
        <v>WYDEQ Permitted Sources</v>
      </c>
      <c r="B648" s="75">
        <f>'Permitted Sources'!C648</f>
        <v>56037</v>
      </c>
      <c r="C648" s="75">
        <f>'Permitted Sources'!C648</f>
        <v>56037</v>
      </c>
      <c r="D648" s="75">
        <f>'Permitted Sources'!F648</f>
        <v>20200202</v>
      </c>
      <c r="E648" s="75" t="str">
        <f>'Permitted Sources'!I648</f>
        <v>Compressor Engines</v>
      </c>
      <c r="F648" s="386">
        <f>'Permitted Sources'!O648</f>
        <v>0</v>
      </c>
      <c r="G648" s="386">
        <f>'Permitted Sources'!P648</f>
        <v>0</v>
      </c>
      <c r="H648" s="386">
        <f>'Permitted Sources'!Q648</f>
        <v>0.49819622150151771</v>
      </c>
      <c r="I648" s="386">
        <f>'Permitted Sources'!R648</f>
        <v>0</v>
      </c>
      <c r="J648" s="386">
        <f>'Permitted Sources'!S648</f>
        <v>0</v>
      </c>
      <c r="K648" s="63" t="str">
        <f t="shared" si="10"/>
        <v>Compressor Engines</v>
      </c>
      <c r="L648" s="135"/>
      <c r="M648" s="135"/>
      <c r="N648" s="135"/>
      <c r="O648" s="135"/>
      <c r="P648" s="62"/>
      <c r="Q648" s="62"/>
      <c r="R648" s="62"/>
      <c r="S648" s="62"/>
      <c r="T648" s="62"/>
      <c r="U648" s="62"/>
    </row>
    <row r="649" spans="1:21" s="198" customFormat="1" x14ac:dyDescent="0.2">
      <c r="A649" s="75" t="str">
        <f>'Permitted Sources'!A649</f>
        <v>WYDEQ Permitted Sources</v>
      </c>
      <c r="B649" s="75">
        <f>'Permitted Sources'!C649</f>
        <v>56001</v>
      </c>
      <c r="C649" s="75">
        <f>'Permitted Sources'!C649</f>
        <v>56001</v>
      </c>
      <c r="D649" s="75">
        <f>'Permitted Sources'!F649</f>
        <v>20200201</v>
      </c>
      <c r="E649" s="75" t="str">
        <f>'Permitted Sources'!I649</f>
        <v>Compressor Engines</v>
      </c>
      <c r="F649" s="386">
        <f>'Permitted Sources'!O649</f>
        <v>230.38980576351454</v>
      </c>
      <c r="G649" s="386">
        <f>'Permitted Sources'!P649</f>
        <v>0.49747221279734921</v>
      </c>
      <c r="H649" s="386">
        <f>'Permitted Sources'!Q649</f>
        <v>29.800778546437815</v>
      </c>
      <c r="I649" s="386">
        <f>'Permitted Sources'!R649</f>
        <v>0</v>
      </c>
      <c r="J649" s="386">
        <f>'Permitted Sources'!S649</f>
        <v>1.6184561023589135</v>
      </c>
      <c r="K649" s="63" t="str">
        <f t="shared" si="10"/>
        <v>Compressor Engines</v>
      </c>
      <c r="L649" s="135"/>
      <c r="M649" s="135"/>
      <c r="N649" s="135"/>
      <c r="O649" s="135"/>
      <c r="P649" s="62"/>
      <c r="Q649" s="62"/>
      <c r="R649" s="62"/>
      <c r="S649" s="62"/>
      <c r="T649" s="62"/>
      <c r="U649" s="62"/>
    </row>
    <row r="650" spans="1:21" s="198" customFormat="1" x14ac:dyDescent="0.2">
      <c r="A650" s="75" t="str">
        <f>'Permitted Sources'!A650</f>
        <v>WYDEQ Permitted Sources</v>
      </c>
      <c r="B650" s="75">
        <f>'Permitted Sources'!C650</f>
        <v>56001</v>
      </c>
      <c r="C650" s="75">
        <f>'Permitted Sources'!C650</f>
        <v>56001</v>
      </c>
      <c r="D650" s="75">
        <f>'Permitted Sources'!F650</f>
        <v>20200201</v>
      </c>
      <c r="E650" s="75" t="str">
        <f>'Permitted Sources'!I650</f>
        <v>Compressor Engines</v>
      </c>
      <c r="F650" s="386">
        <f>'Permitted Sources'!O650</f>
        <v>21.859579981975124</v>
      </c>
      <c r="G650" s="386">
        <f>'Permitted Sources'!P650</f>
        <v>0.19677190213806961</v>
      </c>
      <c r="H650" s="386">
        <f>'Permitted Sources'!Q650</f>
        <v>26.160988800308004</v>
      </c>
      <c r="I650" s="386">
        <f>'Permitted Sources'!R650</f>
        <v>0</v>
      </c>
      <c r="J650" s="386">
        <f>'Permitted Sources'!S650</f>
        <v>0.6401697976201548</v>
      </c>
      <c r="K650" s="63" t="str">
        <f t="shared" si="10"/>
        <v>Compressor Engines</v>
      </c>
      <c r="L650" s="135"/>
      <c r="M650" s="135"/>
      <c r="N650" s="135"/>
      <c r="O650" s="135"/>
      <c r="P650" s="62"/>
      <c r="Q650" s="62"/>
      <c r="R650" s="62"/>
      <c r="S650" s="62"/>
      <c r="T650" s="62"/>
      <c r="U650" s="62"/>
    </row>
    <row r="651" spans="1:21" s="198" customFormat="1" x14ac:dyDescent="0.2">
      <c r="A651" s="75" t="str">
        <f>'Permitted Sources'!A651</f>
        <v>WYDEQ Permitted Sources</v>
      </c>
      <c r="B651" s="75">
        <f>'Permitted Sources'!C651</f>
        <v>56001</v>
      </c>
      <c r="C651" s="75">
        <f>'Permitted Sources'!C651</f>
        <v>56001</v>
      </c>
      <c r="D651" s="75">
        <f>'Permitted Sources'!F651</f>
        <v>20200253</v>
      </c>
      <c r="E651" s="75" t="str">
        <f>'Permitted Sources'!I651</f>
        <v>Compressor Engines</v>
      </c>
      <c r="F651" s="386">
        <f>'Permitted Sources'!O651</f>
        <v>366.8342538370523</v>
      </c>
      <c r="G651" s="386">
        <f>'Permitted Sources'!P651</f>
        <v>2.8107478860514266</v>
      </c>
      <c r="H651" s="386">
        <f>'Permitted Sources'!Q651</f>
        <v>52.208234171049448</v>
      </c>
      <c r="I651" s="386">
        <f>'Permitted Sources'!R651</f>
        <v>0</v>
      </c>
      <c r="J651" s="386">
        <f>'Permitted Sources'!S651</f>
        <v>1.9079332350695257</v>
      </c>
      <c r="K651" s="63" t="str">
        <f t="shared" si="10"/>
        <v>Compressor Engines</v>
      </c>
      <c r="L651" s="135"/>
      <c r="M651" s="135"/>
      <c r="N651" s="135"/>
      <c r="O651" s="135"/>
      <c r="P651" s="62"/>
      <c r="Q651" s="62"/>
      <c r="R651" s="62"/>
      <c r="S651" s="62"/>
      <c r="T651" s="62"/>
      <c r="U651" s="62"/>
    </row>
    <row r="652" spans="1:21" s="198" customFormat="1" x14ac:dyDescent="0.2">
      <c r="A652" s="75" t="str">
        <f>'Permitted Sources'!A652</f>
        <v>WYDEQ Permitted Sources</v>
      </c>
      <c r="B652" s="75">
        <f>'Permitted Sources'!C652</f>
        <v>56001</v>
      </c>
      <c r="C652" s="75">
        <f>'Permitted Sources'!C652</f>
        <v>56001</v>
      </c>
      <c r="D652" s="75">
        <f>'Permitted Sources'!F652</f>
        <v>20200253</v>
      </c>
      <c r="E652" s="75" t="str">
        <f>'Permitted Sources'!I652</f>
        <v>Compressor Engines</v>
      </c>
      <c r="F652" s="386">
        <f>'Permitted Sources'!O652</f>
        <v>1233.8970356337213</v>
      </c>
      <c r="G652" s="386">
        <f>'Permitted Sources'!P652</f>
        <v>20.799534356780555</v>
      </c>
      <c r="H652" s="386">
        <f>'Permitted Sources'!Q652</f>
        <v>111.92353469349165</v>
      </c>
      <c r="I652" s="386">
        <f>'Permitted Sources'!R652</f>
        <v>0</v>
      </c>
      <c r="J652" s="386">
        <f>'Permitted Sources'!S652</f>
        <v>14.118705939514486</v>
      </c>
      <c r="K652" s="63" t="str">
        <f t="shared" si="10"/>
        <v>Compressor Engines</v>
      </c>
      <c r="L652" s="135"/>
      <c r="M652" s="135"/>
      <c r="N652" s="135"/>
      <c r="O652" s="135"/>
      <c r="P652" s="62"/>
      <c r="Q652" s="62"/>
      <c r="R652" s="62"/>
      <c r="S652" s="62"/>
      <c r="T652" s="62"/>
      <c r="U652" s="62"/>
    </row>
    <row r="653" spans="1:21" s="198" customFormat="1" x14ac:dyDescent="0.2">
      <c r="A653" s="75" t="str">
        <f>'Permitted Sources'!A653</f>
        <v>WYDEQ Permitted Sources</v>
      </c>
      <c r="B653" s="75">
        <f>'Permitted Sources'!C653</f>
        <v>56007</v>
      </c>
      <c r="C653" s="75">
        <f>'Permitted Sources'!C653</f>
        <v>56007</v>
      </c>
      <c r="D653" s="75">
        <f>'Permitted Sources'!F653</f>
        <v>20200253</v>
      </c>
      <c r="E653" s="75" t="str">
        <f>'Permitted Sources'!I653</f>
        <v>Compressor Engines</v>
      </c>
      <c r="F653" s="386">
        <f>'Permitted Sources'!O653</f>
        <v>3.9652261362652546</v>
      </c>
      <c r="G653" s="386">
        <f>'Permitted Sources'!P653</f>
        <v>0.33067622188840318</v>
      </c>
      <c r="H653" s="386">
        <f>'Permitted Sources'!Q653</f>
        <v>0</v>
      </c>
      <c r="I653" s="386">
        <f>'Permitted Sources'!R653</f>
        <v>0</v>
      </c>
      <c r="J653" s="386">
        <f>'Permitted Sources'!S653</f>
        <v>0.22446273353759122</v>
      </c>
      <c r="K653" s="63" t="str">
        <f t="shared" si="10"/>
        <v>Compressor Engines</v>
      </c>
      <c r="L653" s="135"/>
      <c r="M653" s="135"/>
      <c r="N653" s="135"/>
      <c r="O653" s="135"/>
      <c r="P653" s="62"/>
      <c r="Q653" s="62"/>
      <c r="R653" s="62"/>
      <c r="S653" s="62"/>
      <c r="T653" s="62"/>
      <c r="U653" s="62"/>
    </row>
    <row r="654" spans="1:21" s="198" customFormat="1" x14ac:dyDescent="0.2">
      <c r="A654" s="75" t="str">
        <f>'Permitted Sources'!A654</f>
        <v>WYDEQ Permitted Sources</v>
      </c>
      <c r="B654" s="75">
        <f>'Permitted Sources'!C654</f>
        <v>56007</v>
      </c>
      <c r="C654" s="75">
        <f>'Permitted Sources'!C654</f>
        <v>56007</v>
      </c>
      <c r="D654" s="75">
        <f>'Permitted Sources'!F654</f>
        <v>20200253</v>
      </c>
      <c r="E654" s="75" t="str">
        <f>'Permitted Sources'!I654</f>
        <v>Compressor Engines</v>
      </c>
      <c r="F654" s="386">
        <f>'Permitted Sources'!O654</f>
        <v>3.9652261362652546</v>
      </c>
      <c r="G654" s="386">
        <f>'Permitted Sources'!P654</f>
        <v>0.33067622188840318</v>
      </c>
      <c r="H654" s="386">
        <f>'Permitted Sources'!Q654</f>
        <v>0</v>
      </c>
      <c r="I654" s="386">
        <f>'Permitted Sources'!R654</f>
        <v>0</v>
      </c>
      <c r="J654" s="386">
        <f>'Permitted Sources'!S654</f>
        <v>0.22446273353759122</v>
      </c>
      <c r="K654" s="63" t="str">
        <f t="shared" si="10"/>
        <v>Compressor Engines</v>
      </c>
      <c r="L654" s="135"/>
      <c r="M654" s="135"/>
      <c r="N654" s="135"/>
      <c r="O654" s="135"/>
      <c r="P654" s="62"/>
      <c r="Q654" s="62"/>
      <c r="R654" s="62"/>
      <c r="S654" s="62"/>
      <c r="T654" s="62"/>
      <c r="U654" s="62"/>
    </row>
    <row r="655" spans="1:21" s="198" customFormat="1" x14ac:dyDescent="0.2">
      <c r="A655" s="75" t="str">
        <f>'Permitted Sources'!A655</f>
        <v>WYDEQ Permitted Sources</v>
      </c>
      <c r="B655" s="75">
        <f>'Permitted Sources'!C655</f>
        <v>56007</v>
      </c>
      <c r="C655" s="75">
        <f>'Permitted Sources'!C655</f>
        <v>56007</v>
      </c>
      <c r="D655" s="75">
        <f>'Permitted Sources'!F655</f>
        <v>20200253</v>
      </c>
      <c r="E655" s="75" t="str">
        <f>'Permitted Sources'!I655</f>
        <v>Compressor Engines</v>
      </c>
      <c r="F655" s="386">
        <f>'Permitted Sources'!O655</f>
        <v>17.894353845709869</v>
      </c>
      <c r="G655" s="386">
        <f>'Permitted Sources'!P655</f>
        <v>14.005358772363298</v>
      </c>
      <c r="H655" s="386">
        <f>'Permitted Sources'!Q655</f>
        <v>10.009421801856977</v>
      </c>
      <c r="I655" s="386">
        <f>'Permitted Sources'!R655</f>
        <v>0</v>
      </c>
      <c r="J655" s="386">
        <f>'Permitted Sources'!S655</f>
        <v>1.0201831239283523</v>
      </c>
      <c r="K655" s="63" t="str">
        <f t="shared" si="10"/>
        <v>Compressor Engines</v>
      </c>
      <c r="L655" s="135"/>
      <c r="M655" s="135"/>
      <c r="N655" s="135"/>
      <c r="O655" s="135"/>
      <c r="P655" s="62"/>
      <c r="Q655" s="62"/>
      <c r="R655" s="62"/>
      <c r="S655" s="62"/>
      <c r="T655" s="62"/>
      <c r="U655" s="62"/>
    </row>
    <row r="656" spans="1:21" s="198" customFormat="1" x14ac:dyDescent="0.2">
      <c r="A656" s="75" t="str">
        <f>'Permitted Sources'!A656</f>
        <v>WYDEQ Permitted Sources</v>
      </c>
      <c r="B656" s="75">
        <f>'Permitted Sources'!C656</f>
        <v>56007</v>
      </c>
      <c r="C656" s="75">
        <f>'Permitted Sources'!C656</f>
        <v>56007</v>
      </c>
      <c r="D656" s="75">
        <f>'Permitted Sources'!F656</f>
        <v>20200253</v>
      </c>
      <c r="E656" s="75" t="str">
        <f>'Permitted Sources'!I656</f>
        <v>Compressor Engines</v>
      </c>
      <c r="F656" s="386">
        <f>'Permitted Sources'!O656</f>
        <v>22.57128723720222</v>
      </c>
      <c r="G656" s="386">
        <f>'Permitted Sources'!P656</f>
        <v>25.277964613533758</v>
      </c>
      <c r="H656" s="386">
        <f>'Permitted Sources'!Q656</f>
        <v>37.990305475229889</v>
      </c>
      <c r="I656" s="386">
        <f>'Permitted Sources'!R656</f>
        <v>0</v>
      </c>
      <c r="J656" s="386">
        <f>'Permitted Sources'!S656</f>
        <v>1.2917830315088379</v>
      </c>
      <c r="K656" s="63" t="str">
        <f t="shared" si="10"/>
        <v>Compressor Engines</v>
      </c>
      <c r="L656" s="135"/>
      <c r="M656" s="135"/>
      <c r="N656" s="135"/>
      <c r="O656" s="135"/>
      <c r="P656" s="62"/>
      <c r="Q656" s="62"/>
      <c r="R656" s="62"/>
      <c r="S656" s="62"/>
      <c r="T656" s="62"/>
      <c r="U656" s="62"/>
    </row>
    <row r="657" spans="1:21" s="198" customFormat="1" x14ac:dyDescent="0.2">
      <c r="A657" s="75" t="str">
        <f>'Permitted Sources'!A657</f>
        <v>WYDEQ Permitted Sources</v>
      </c>
      <c r="B657" s="75">
        <f>'Permitted Sources'!C657</f>
        <v>56007</v>
      </c>
      <c r="C657" s="75">
        <f>'Permitted Sources'!C657</f>
        <v>56007</v>
      </c>
      <c r="D657" s="75">
        <f>'Permitted Sources'!F657</f>
        <v>20200253</v>
      </c>
      <c r="E657" s="75" t="str">
        <f>'Permitted Sources'!I657</f>
        <v>Compressor Engines</v>
      </c>
      <c r="F657" s="386">
        <f>'Permitted Sources'!O657</f>
        <v>23.791356817591527</v>
      </c>
      <c r="G657" s="386">
        <f>'Permitted Sources'!P657</f>
        <v>19.318285929424043</v>
      </c>
      <c r="H657" s="386">
        <f>'Permitted Sources'!Q657</f>
        <v>53.004438178015349</v>
      </c>
      <c r="I657" s="386">
        <f>'Permitted Sources'!R657</f>
        <v>0</v>
      </c>
      <c r="J657" s="386">
        <f>'Permitted Sources'!S657</f>
        <v>1.353510283231675</v>
      </c>
      <c r="K657" s="63" t="str">
        <f t="shared" si="10"/>
        <v>Compressor Engines</v>
      </c>
      <c r="L657" s="135"/>
      <c r="M657" s="135"/>
      <c r="N657" s="135"/>
      <c r="O657" s="135"/>
      <c r="P657" s="62"/>
      <c r="Q657" s="62"/>
      <c r="R657" s="62"/>
      <c r="S657" s="62"/>
      <c r="T657" s="62"/>
      <c r="U657" s="62"/>
    </row>
    <row r="658" spans="1:21" s="198" customFormat="1" x14ac:dyDescent="0.2">
      <c r="A658" s="75" t="str">
        <f>'Permitted Sources'!A658</f>
        <v>WYDEQ Permitted Sources</v>
      </c>
      <c r="B658" s="75">
        <f>'Permitted Sources'!C658</f>
        <v>56007</v>
      </c>
      <c r="C658" s="75">
        <f>'Permitted Sources'!C658</f>
        <v>56007</v>
      </c>
      <c r="D658" s="75">
        <f>'Permitted Sources'!F658</f>
        <v>20200254</v>
      </c>
      <c r="E658" s="75" t="str">
        <f>'Permitted Sources'!I658</f>
        <v>Compressor Engines</v>
      </c>
      <c r="F658" s="386">
        <f>'Permitted Sources'!O658</f>
        <v>15.845830393697392</v>
      </c>
      <c r="G658" s="386">
        <f>'Permitted Sources'!P658</f>
        <v>17.762894052753449</v>
      </c>
      <c r="H658" s="386">
        <f>'Permitted Sources'!Q658</f>
        <v>37.990305475229889</v>
      </c>
      <c r="I658" s="386">
        <f>'Permitted Sources'!R658</f>
        <v>0</v>
      </c>
      <c r="J658" s="386">
        <f>'Permitted Sources'!S658</f>
        <v>0.66472084278953369</v>
      </c>
      <c r="K658" s="63" t="str">
        <f t="shared" si="10"/>
        <v>Compressor Engines</v>
      </c>
      <c r="L658" s="135"/>
      <c r="M658" s="135"/>
      <c r="N658" s="135"/>
      <c r="O658" s="135"/>
      <c r="P658" s="62"/>
      <c r="Q658" s="62"/>
      <c r="R658" s="62"/>
      <c r="S658" s="62"/>
      <c r="T658" s="62"/>
      <c r="U658" s="62"/>
    </row>
    <row r="659" spans="1:21" s="198" customFormat="1" x14ac:dyDescent="0.2">
      <c r="A659" s="75" t="str">
        <f>'Permitted Sources'!A659</f>
        <v>WYDEQ Permitted Sources</v>
      </c>
      <c r="B659" s="75">
        <f>'Permitted Sources'!C659</f>
        <v>56007</v>
      </c>
      <c r="C659" s="75">
        <f>'Permitted Sources'!C659</f>
        <v>56007</v>
      </c>
      <c r="D659" s="75">
        <f>'Permitted Sources'!F659</f>
        <v>20200254</v>
      </c>
      <c r="E659" s="75" t="str">
        <f>'Permitted Sources'!I659</f>
        <v>Compressor Engines</v>
      </c>
      <c r="F659" s="386">
        <f>'Permitted Sources'!O659</f>
        <v>15.250869754866365</v>
      </c>
      <c r="G659" s="386">
        <f>'Permitted Sources'!P659</f>
        <v>17.07970581995524</v>
      </c>
      <c r="H659" s="386">
        <f>'Permitted Sources'!Q659</f>
        <v>6.1421451965940532</v>
      </c>
      <c r="I659" s="386">
        <f>'Permitted Sources'!R659</f>
        <v>0</v>
      </c>
      <c r="J659" s="386">
        <f>'Permitted Sources'!S659</f>
        <v>0.64243343374575512</v>
      </c>
      <c r="K659" s="63" t="str">
        <f t="shared" si="10"/>
        <v>Compressor Engines</v>
      </c>
      <c r="L659" s="135"/>
      <c r="M659" s="135"/>
      <c r="N659" s="135"/>
      <c r="O659" s="135"/>
      <c r="P659" s="62"/>
      <c r="Q659" s="62"/>
      <c r="R659" s="62"/>
      <c r="S659" s="62"/>
      <c r="T659" s="62"/>
      <c r="U659" s="62"/>
    </row>
    <row r="660" spans="1:21" s="198" customFormat="1" x14ac:dyDescent="0.2">
      <c r="A660" s="75" t="str">
        <f>'Permitted Sources'!A660</f>
        <v>WYDEQ Permitted Sources</v>
      </c>
      <c r="B660" s="75">
        <f>'Permitted Sources'!C660</f>
        <v>56007</v>
      </c>
      <c r="C660" s="75">
        <f>'Permitted Sources'!C660</f>
        <v>56007</v>
      </c>
      <c r="D660" s="75">
        <f>'Permitted Sources'!F660</f>
        <v>20200253</v>
      </c>
      <c r="E660" s="75" t="str">
        <f>'Permitted Sources'!I660</f>
        <v>Compressor Engines</v>
      </c>
      <c r="F660" s="386">
        <f>'Permitted Sources'!O660</f>
        <v>120.68521599350917</v>
      </c>
      <c r="G660" s="386">
        <f>'Permitted Sources'!P660</f>
        <v>7.2873411498475695</v>
      </c>
      <c r="H660" s="386">
        <f>'Permitted Sources'!Q660</f>
        <v>15.696593280184805</v>
      </c>
      <c r="I660" s="386">
        <f>'Permitted Sources'!R660</f>
        <v>0</v>
      </c>
      <c r="J660" s="386">
        <f>'Permitted Sources'!S660</f>
        <v>2.4819966760919154</v>
      </c>
      <c r="K660" s="63" t="str">
        <f t="shared" si="10"/>
        <v>Compressor Engines</v>
      </c>
      <c r="L660" s="135"/>
      <c r="M660" s="135"/>
      <c r="N660" s="135"/>
      <c r="O660" s="135"/>
      <c r="P660" s="62"/>
      <c r="Q660" s="62"/>
      <c r="R660" s="62"/>
      <c r="S660" s="62"/>
      <c r="T660" s="62"/>
      <c r="U660" s="62"/>
    </row>
    <row r="661" spans="1:21" s="198" customFormat="1" x14ac:dyDescent="0.2">
      <c r="A661" s="75" t="str">
        <f>'Permitted Sources'!A661</f>
        <v>WYDEQ Permitted Sources</v>
      </c>
      <c r="B661" s="75">
        <f>'Permitted Sources'!C661</f>
        <v>56007</v>
      </c>
      <c r="C661" s="75">
        <f>'Permitted Sources'!C661</f>
        <v>56007</v>
      </c>
      <c r="D661" s="75">
        <f>'Permitted Sources'!F661</f>
        <v>20200254</v>
      </c>
      <c r="E661" s="75" t="str">
        <f>'Permitted Sources'!I661</f>
        <v>Compressor Engines</v>
      </c>
      <c r="F661" s="386">
        <f>'Permitted Sources'!O661</f>
        <v>18.301043705839636</v>
      </c>
      <c r="G661" s="386">
        <f>'Permitted Sources'!P661</f>
        <v>7.2873411498475695</v>
      </c>
      <c r="H661" s="386">
        <f>'Permitted Sources'!Q661</f>
        <v>26.502219089007674</v>
      </c>
      <c r="I661" s="386">
        <f>'Permitted Sources'!R661</f>
        <v>0</v>
      </c>
      <c r="J661" s="386">
        <f>'Permitted Sources'!S661</f>
        <v>1.2770710460483035</v>
      </c>
      <c r="K661" s="63" t="str">
        <f t="shared" si="10"/>
        <v>Compressor Engines</v>
      </c>
      <c r="L661" s="135"/>
      <c r="M661" s="135"/>
      <c r="N661" s="135"/>
      <c r="O661" s="135"/>
      <c r="P661" s="62"/>
      <c r="Q661" s="62"/>
      <c r="R661" s="62"/>
      <c r="S661" s="62"/>
      <c r="T661" s="62"/>
      <c r="U661" s="62"/>
    </row>
    <row r="662" spans="1:21" s="198" customFormat="1" x14ac:dyDescent="0.2">
      <c r="A662" s="75" t="str">
        <f>'Permitted Sources'!A662</f>
        <v>WYDEQ Permitted Sources</v>
      </c>
      <c r="B662" s="75">
        <f>'Permitted Sources'!C662</f>
        <v>56007</v>
      </c>
      <c r="C662" s="75">
        <f>'Permitted Sources'!C662</f>
        <v>56007</v>
      </c>
      <c r="D662" s="75">
        <f>'Permitted Sources'!F662</f>
        <v>20200254</v>
      </c>
      <c r="E662" s="75" t="str">
        <f>'Permitted Sources'!I662</f>
        <v>Compressor Engines</v>
      </c>
      <c r="F662" s="386">
        <f>'Permitted Sources'!O662</f>
        <v>0.81337972025953942</v>
      </c>
      <c r="G662" s="386">
        <f>'Permitted Sources'!P662</f>
        <v>0.34159411639910475</v>
      </c>
      <c r="H662" s="386">
        <f>'Permitted Sources'!Q662</f>
        <v>0.56871714783278271</v>
      </c>
      <c r="I662" s="386">
        <f>'Permitted Sources'!R662</f>
        <v>0</v>
      </c>
      <c r="J662" s="386">
        <f>'Permitted Sources'!S662</f>
        <v>0.15274035346135034</v>
      </c>
      <c r="K662" s="63" t="str">
        <f t="shared" si="10"/>
        <v>Compressor Engines</v>
      </c>
      <c r="L662" s="135"/>
      <c r="M662" s="135"/>
      <c r="N662" s="135"/>
      <c r="O662" s="135"/>
      <c r="P662" s="62"/>
      <c r="Q662" s="62"/>
      <c r="R662" s="62"/>
      <c r="S662" s="62"/>
      <c r="T662" s="62"/>
      <c r="U662" s="62"/>
    </row>
    <row r="663" spans="1:21" s="198" customFormat="1" x14ac:dyDescent="0.2">
      <c r="A663" s="75" t="str">
        <f>'Permitted Sources'!A663</f>
        <v>WYDEQ Permitted Sources</v>
      </c>
      <c r="B663" s="75">
        <f>'Permitted Sources'!C663</f>
        <v>56007</v>
      </c>
      <c r="C663" s="75">
        <f>'Permitted Sources'!C663</f>
        <v>56007</v>
      </c>
      <c r="D663" s="75">
        <f>'Permitted Sources'!F663</f>
        <v>20200253</v>
      </c>
      <c r="E663" s="75" t="str">
        <f>'Permitted Sources'!I663</f>
        <v>Compressor Engines</v>
      </c>
      <c r="F663" s="386">
        <f>'Permitted Sources'!O663</f>
        <v>17.613307883561703</v>
      </c>
      <c r="G663" s="386">
        <f>'Permitted Sources'!P663</f>
        <v>5.9209646842511505</v>
      </c>
      <c r="H663" s="386">
        <f>'Permitted Sources'!Q663</f>
        <v>6.5971189148602791</v>
      </c>
      <c r="I663" s="386">
        <f>'Permitted Sources'!R663</f>
        <v>0</v>
      </c>
      <c r="J663" s="386">
        <f>'Permitted Sources'!S663</f>
        <v>0.67338820061277394</v>
      </c>
      <c r="K663" s="63" t="str">
        <f t="shared" si="10"/>
        <v>Compressor Engines</v>
      </c>
      <c r="L663" s="135"/>
      <c r="M663" s="135"/>
      <c r="N663" s="135"/>
      <c r="O663" s="135"/>
      <c r="P663" s="62"/>
      <c r="Q663" s="62"/>
      <c r="R663" s="62"/>
      <c r="S663" s="62"/>
      <c r="T663" s="62"/>
      <c r="U663" s="62"/>
    </row>
    <row r="664" spans="1:21" s="198" customFormat="1" x14ac:dyDescent="0.2">
      <c r="A664" s="75" t="str">
        <f>'Permitted Sources'!A664</f>
        <v>WYDEQ Permitted Sources</v>
      </c>
      <c r="B664" s="75">
        <f>'Permitted Sources'!C664</f>
        <v>56007</v>
      </c>
      <c r="C664" s="75">
        <f>'Permitted Sources'!C664</f>
        <v>56007</v>
      </c>
      <c r="D664" s="75">
        <f>'Permitted Sources'!F664</f>
        <v>20200253</v>
      </c>
      <c r="E664" s="75" t="str">
        <f>'Permitted Sources'!I664</f>
        <v>Compressor Engines</v>
      </c>
      <c r="F664" s="386">
        <f>'Permitted Sources'!O664</f>
        <v>1.3227664956731076</v>
      </c>
      <c r="G664" s="386">
        <f>'Permitted Sources'!P664</f>
        <v>0.34159411639910475</v>
      </c>
      <c r="H664" s="386">
        <f>'Permitted Sources'!Q664</f>
        <v>1.3649211547986784</v>
      </c>
      <c r="I664" s="386">
        <f>'Permitted Sources'!R664</f>
        <v>0</v>
      </c>
      <c r="J664" s="386">
        <f>'Permitted Sources'!S664</f>
        <v>3.366941003063869E-2</v>
      </c>
      <c r="K664" s="63" t="str">
        <f t="shared" si="10"/>
        <v>Compressor Engines</v>
      </c>
      <c r="L664" s="135"/>
      <c r="M664" s="135"/>
      <c r="N664" s="135"/>
      <c r="O664" s="135"/>
      <c r="P664" s="62"/>
      <c r="Q664" s="62"/>
      <c r="R664" s="62"/>
      <c r="S664" s="62"/>
      <c r="T664" s="62"/>
      <c r="U664" s="62"/>
    </row>
    <row r="665" spans="1:21" s="198" customFormat="1" x14ac:dyDescent="0.2">
      <c r="A665" s="75" t="str">
        <f>'Permitted Sources'!A665</f>
        <v>WYDEQ Permitted Sources</v>
      </c>
      <c r="B665" s="75">
        <f>'Permitted Sources'!C665</f>
        <v>56007</v>
      </c>
      <c r="C665" s="75">
        <f>'Permitted Sources'!C665</f>
        <v>56007</v>
      </c>
      <c r="D665" s="75">
        <f>'Permitted Sources'!F665</f>
        <v>20200253</v>
      </c>
      <c r="E665" s="75" t="str">
        <f>'Permitted Sources'!I665</f>
        <v>Compressor Engines</v>
      </c>
      <c r="F665" s="386">
        <f>'Permitted Sources'!O665</f>
        <v>17.589336450612539</v>
      </c>
      <c r="G665" s="386">
        <f>'Permitted Sources'!P665</f>
        <v>0.98624183178216263</v>
      </c>
      <c r="H665" s="386">
        <f>'Permitted Sources'!Q665</f>
        <v>6.5971189148602791</v>
      </c>
      <c r="I665" s="386">
        <f>'Permitted Sources'!R665</f>
        <v>0</v>
      </c>
      <c r="J665" s="386">
        <f>'Permitted Sources'!S665</f>
        <v>0.66946010277586598</v>
      </c>
      <c r="K665" s="63" t="str">
        <f t="shared" si="10"/>
        <v>Compressor Engines</v>
      </c>
      <c r="L665" s="135"/>
      <c r="M665" s="135"/>
      <c r="N665" s="135"/>
      <c r="O665" s="135"/>
      <c r="P665" s="62"/>
      <c r="Q665" s="62"/>
      <c r="R665" s="62"/>
      <c r="S665" s="62"/>
      <c r="T665" s="62"/>
      <c r="U665" s="62"/>
    </row>
    <row r="666" spans="1:21" s="198" customFormat="1" x14ac:dyDescent="0.2">
      <c r="A666" s="75" t="str">
        <f>'Permitted Sources'!A666</f>
        <v>WYDEQ Permitted Sources</v>
      </c>
      <c r="B666" s="75">
        <f>'Permitted Sources'!C666</f>
        <v>56007</v>
      </c>
      <c r="C666" s="75">
        <f>'Permitted Sources'!C666</f>
        <v>56007</v>
      </c>
      <c r="D666" s="75">
        <f>'Permitted Sources'!F666</f>
        <v>20200253</v>
      </c>
      <c r="E666" s="75" t="str">
        <f>'Permitted Sources'!I666</f>
        <v>Compressor Engines</v>
      </c>
      <c r="F666" s="386">
        <f>'Permitted Sources'!O666</f>
        <v>8.5354022702401924</v>
      </c>
      <c r="G666" s="386">
        <f>'Permitted Sources'!P666</f>
        <v>0.79858307586049371</v>
      </c>
      <c r="H666" s="386">
        <f>'Permitted Sources'!Q666</f>
        <v>17.971461871515935</v>
      </c>
      <c r="I666" s="386">
        <f>'Permitted Sources'!R666</f>
        <v>0</v>
      </c>
      <c r="J666" s="386">
        <f>'Permitted Sources'!S666</f>
        <v>0.54207750149328282</v>
      </c>
      <c r="K666" s="63" t="str">
        <f t="shared" si="10"/>
        <v>Compressor Engines</v>
      </c>
      <c r="L666" s="135"/>
      <c r="M666" s="135"/>
      <c r="N666" s="135"/>
      <c r="O666" s="135"/>
      <c r="P666" s="62"/>
      <c r="Q666" s="62"/>
      <c r="R666" s="62"/>
      <c r="S666" s="62"/>
      <c r="T666" s="62"/>
      <c r="U666" s="62"/>
    </row>
    <row r="667" spans="1:21" s="198" customFormat="1" x14ac:dyDescent="0.2">
      <c r="A667" s="75" t="str">
        <f>'Permitted Sources'!A667</f>
        <v>WYDEQ Permitted Sources</v>
      </c>
      <c r="B667" s="75">
        <f>'Permitted Sources'!C667</f>
        <v>56007</v>
      </c>
      <c r="C667" s="75">
        <f>'Permitted Sources'!C667</f>
        <v>56007</v>
      </c>
      <c r="D667" s="75">
        <f>'Permitted Sources'!F667</f>
        <v>20200253</v>
      </c>
      <c r="E667" s="75" t="str">
        <f>'Permitted Sources'!I667</f>
        <v>Compressor Engines</v>
      </c>
      <c r="F667" s="386">
        <f>'Permitted Sources'!O667</f>
        <v>1.2200695803893091</v>
      </c>
      <c r="G667" s="386">
        <f>'Permitted Sources'!P667</f>
        <v>4.9601433283260464E-2</v>
      </c>
      <c r="H667" s="386">
        <f>'Permitted Sources'!Q667</f>
        <v>1.3649211547986784</v>
      </c>
      <c r="I667" s="386">
        <f>'Permitted Sources'!R667</f>
        <v>0</v>
      </c>
      <c r="J667" s="386">
        <f>'Permitted Sources'!S667</f>
        <v>3.3669410030638676E-2</v>
      </c>
      <c r="K667" s="63" t="str">
        <f t="shared" si="10"/>
        <v>Compressor Engines</v>
      </c>
      <c r="L667" s="135"/>
      <c r="M667" s="135"/>
      <c r="N667" s="135"/>
      <c r="O667" s="135"/>
      <c r="P667" s="62"/>
      <c r="Q667" s="62"/>
      <c r="R667" s="62"/>
      <c r="S667" s="62"/>
      <c r="T667" s="62"/>
      <c r="U667" s="62"/>
    </row>
    <row r="668" spans="1:21" s="198" customFormat="1" x14ac:dyDescent="0.2">
      <c r="A668" s="75" t="str">
        <f>'Permitted Sources'!A668</f>
        <v>WYDEQ Permitted Sources</v>
      </c>
      <c r="B668" s="75">
        <f>'Permitted Sources'!C668</f>
        <v>56007</v>
      </c>
      <c r="C668" s="75">
        <f>'Permitted Sources'!C668</f>
        <v>56007</v>
      </c>
      <c r="D668" s="75">
        <f>'Permitted Sources'!F668</f>
        <v>20200253</v>
      </c>
      <c r="E668" s="75" t="str">
        <f>'Permitted Sources'!I668</f>
        <v>Compressor Engines</v>
      </c>
      <c r="F668" s="386">
        <f>'Permitted Sources'!O668</f>
        <v>19.127062055080653</v>
      </c>
      <c r="G668" s="386">
        <f>'Permitted Sources'!P668</f>
        <v>2.732752931192838</v>
      </c>
      <c r="H668" s="386">
        <f>'Permitted Sources'!Q668</f>
        <v>16.03782356888447</v>
      </c>
      <c r="I668" s="386">
        <f>'Permitted Sources'!R668</f>
        <v>0</v>
      </c>
      <c r="J668" s="386">
        <f>'Permitted Sources'!S668</f>
        <v>0.54825022666556678</v>
      </c>
      <c r="K668" s="63" t="str">
        <f t="shared" si="10"/>
        <v>Compressor Engines</v>
      </c>
      <c r="L668" s="135"/>
      <c r="M668" s="135"/>
      <c r="N668" s="135"/>
      <c r="O668" s="135"/>
      <c r="P668" s="62"/>
      <c r="Q668" s="62"/>
      <c r="R668" s="62"/>
      <c r="S668" s="62"/>
      <c r="T668" s="62"/>
      <c r="U668" s="62"/>
    </row>
    <row r="669" spans="1:21" s="198" customFormat="1" x14ac:dyDescent="0.2">
      <c r="A669" s="75" t="str">
        <f>'Permitted Sources'!A669</f>
        <v>WYDEQ Permitted Sources</v>
      </c>
      <c r="B669" s="75">
        <f>'Permitted Sources'!C669</f>
        <v>56007</v>
      </c>
      <c r="C669" s="75">
        <f>'Permitted Sources'!C669</f>
        <v>56007</v>
      </c>
      <c r="D669" s="75">
        <f>'Permitted Sources'!F669</f>
        <v>20200253</v>
      </c>
      <c r="E669" s="75" t="str">
        <f>'Permitted Sources'!I669</f>
        <v>Compressor Engines</v>
      </c>
      <c r="F669" s="386">
        <f>'Permitted Sources'!O669</f>
        <v>17.294995090485283</v>
      </c>
      <c r="G669" s="386">
        <f>'Permitted Sources'!P669</f>
        <v>6.4902882115829916</v>
      </c>
      <c r="H669" s="386">
        <f>'Permitted Sources'!Q669</f>
        <v>6.4833754852937231</v>
      </c>
      <c r="I669" s="386">
        <f>'Permitted Sources'!R669</f>
        <v>0</v>
      </c>
      <c r="J669" s="386">
        <f>'Permitted Sources'!S669</f>
        <v>0.65992043660051836</v>
      </c>
      <c r="K669" s="63" t="str">
        <f t="shared" si="10"/>
        <v>Compressor Engines</v>
      </c>
      <c r="L669" s="135"/>
      <c r="M669" s="135"/>
      <c r="N669" s="135"/>
      <c r="O669" s="135"/>
      <c r="P669" s="62"/>
      <c r="Q669" s="62"/>
      <c r="R669" s="62"/>
      <c r="S669" s="62"/>
      <c r="T669" s="62"/>
      <c r="U669" s="62"/>
    </row>
    <row r="670" spans="1:21" s="198" customFormat="1" x14ac:dyDescent="0.2">
      <c r="A670" s="75" t="str">
        <f>'Permitted Sources'!A670</f>
        <v>WYDEQ Permitted Sources</v>
      </c>
      <c r="B670" s="75">
        <f>'Permitted Sources'!C670</f>
        <v>56007</v>
      </c>
      <c r="C670" s="75">
        <f>'Permitted Sources'!C670</f>
        <v>56007</v>
      </c>
      <c r="D670" s="75">
        <f>'Permitted Sources'!F670</f>
        <v>20200254</v>
      </c>
      <c r="E670" s="75" t="str">
        <f>'Permitted Sources'!I670</f>
        <v>Compressor Engines</v>
      </c>
      <c r="F670" s="386">
        <f>'Permitted Sources'!O670</f>
        <v>9.6588841780820314</v>
      </c>
      <c r="G670" s="386">
        <f>'Permitted Sources'!P670</f>
        <v>4.6467829221108543</v>
      </c>
      <c r="H670" s="386">
        <f>'Permitted Sources'!Q670</f>
        <v>3.8672766052629224</v>
      </c>
      <c r="I670" s="386">
        <f>'Permitted Sources'!R670</f>
        <v>0</v>
      </c>
      <c r="J670" s="386">
        <f>'Permitted Sources'!S670</f>
        <v>0.40711511981191673</v>
      </c>
      <c r="K670" s="63" t="str">
        <f t="shared" si="10"/>
        <v>Compressor Engines</v>
      </c>
      <c r="L670" s="135"/>
      <c r="M670" s="135"/>
      <c r="N670" s="135"/>
      <c r="O670" s="135"/>
      <c r="P670" s="62"/>
      <c r="Q670" s="62"/>
      <c r="R670" s="62"/>
      <c r="S670" s="62"/>
      <c r="T670" s="62"/>
      <c r="U670" s="62"/>
    </row>
    <row r="671" spans="1:21" s="198" customFormat="1" x14ac:dyDescent="0.2">
      <c r="A671" s="75" t="str">
        <f>'Permitted Sources'!A671</f>
        <v>WYDEQ Permitted Sources</v>
      </c>
      <c r="B671" s="75">
        <f>'Permitted Sources'!C671</f>
        <v>56007</v>
      </c>
      <c r="C671" s="75">
        <f>'Permitted Sources'!C671</f>
        <v>56007</v>
      </c>
      <c r="D671" s="75">
        <f>'Permitted Sources'!F671</f>
        <v>20200253</v>
      </c>
      <c r="E671" s="75" t="str">
        <f>'Permitted Sources'!I671</f>
        <v>Compressor Engines</v>
      </c>
      <c r="F671" s="386">
        <f>'Permitted Sources'!O671</f>
        <v>40.058951222782319</v>
      </c>
      <c r="G671" s="386">
        <f>'Permitted Sources'!P671</f>
        <v>5.1239117459865717</v>
      </c>
      <c r="H671" s="386">
        <f>'Permitted Sources'!Q671</f>
        <v>44.814911249223279</v>
      </c>
      <c r="I671" s="386">
        <f>'Permitted Sources'!R671</f>
        <v>0</v>
      </c>
      <c r="J671" s="386">
        <f>'Permitted Sources'!S671</f>
        <v>0.52187585547489967</v>
      </c>
      <c r="K671" s="63" t="str">
        <f t="shared" si="10"/>
        <v>Compressor Engines</v>
      </c>
      <c r="L671" s="135"/>
      <c r="M671" s="135"/>
      <c r="N671" s="135"/>
      <c r="O671" s="135"/>
      <c r="P671" s="62"/>
      <c r="Q671" s="62"/>
      <c r="R671" s="62"/>
      <c r="S671" s="62"/>
      <c r="T671" s="62"/>
      <c r="U671" s="62"/>
    </row>
    <row r="672" spans="1:21" s="198" customFormat="1" x14ac:dyDescent="0.2">
      <c r="A672" s="75" t="str">
        <f>'Permitted Sources'!A672</f>
        <v>WYDEQ Permitted Sources</v>
      </c>
      <c r="B672" s="75">
        <f>'Permitted Sources'!C672</f>
        <v>56007</v>
      </c>
      <c r="C672" s="75">
        <f>'Permitted Sources'!C672</f>
        <v>56007</v>
      </c>
      <c r="D672" s="75">
        <f>'Permitted Sources'!F672</f>
        <v>20200254</v>
      </c>
      <c r="E672" s="75" t="str">
        <f>'Permitted Sources'!I672</f>
        <v>Compressor Engines</v>
      </c>
      <c r="F672" s="386">
        <f>'Permitted Sources'!O672</f>
        <v>136.13177117234736</v>
      </c>
      <c r="G672" s="386">
        <f>'Permitted Sources'!P672</f>
        <v>61.703283892224967</v>
      </c>
      <c r="H672" s="386">
        <f>'Permitted Sources'!Q672</f>
        <v>54.255615903247474</v>
      </c>
      <c r="I672" s="386">
        <f>'Permitted Sources'!R672</f>
        <v>0</v>
      </c>
      <c r="J672" s="386">
        <f>'Permitted Sources'!S672</f>
        <v>5.715203320253246</v>
      </c>
      <c r="K672" s="63" t="str">
        <f t="shared" si="10"/>
        <v>Compressor Engines</v>
      </c>
      <c r="L672" s="135"/>
      <c r="M672" s="135"/>
      <c r="N672" s="135"/>
      <c r="O672" s="135"/>
      <c r="P672" s="62"/>
      <c r="Q672" s="62"/>
      <c r="R672" s="62"/>
      <c r="S672" s="62"/>
      <c r="T672" s="62"/>
      <c r="U672" s="62"/>
    </row>
    <row r="673" spans="1:21" s="198" customFormat="1" x14ac:dyDescent="0.2">
      <c r="A673" s="75" t="str">
        <f>'Permitted Sources'!A673</f>
        <v>WYDEQ Permitted Sources</v>
      </c>
      <c r="B673" s="75">
        <f>'Permitted Sources'!C673</f>
        <v>56007</v>
      </c>
      <c r="C673" s="75">
        <f>'Permitted Sources'!C673</f>
        <v>56007</v>
      </c>
      <c r="D673" s="75">
        <f>'Permitted Sources'!F673</f>
        <v>20200254</v>
      </c>
      <c r="E673" s="75" t="str">
        <f>'Permitted Sources'!I673</f>
        <v>Compressor Engines</v>
      </c>
      <c r="F673" s="386">
        <f>'Permitted Sources'!O673</f>
        <v>0.35609736337508413</v>
      </c>
      <c r="G673" s="386">
        <f>'Permitted Sources'!P673</f>
        <v>0.11386470546636827</v>
      </c>
      <c r="H673" s="386">
        <f>'Permitted Sources'!Q673</f>
        <v>0.22748685913311309</v>
      </c>
      <c r="I673" s="386">
        <f>'Permitted Sources'!R673</f>
        <v>0</v>
      </c>
      <c r="J673" s="386">
        <f>'Permitted Sources'!S673</f>
        <v>0.26967767510945401</v>
      </c>
      <c r="K673" s="63" t="str">
        <f t="shared" si="10"/>
        <v>Compressor Engines</v>
      </c>
      <c r="L673" s="135"/>
      <c r="M673" s="135"/>
      <c r="N673" s="135"/>
      <c r="O673" s="135"/>
      <c r="P673" s="62"/>
      <c r="Q673" s="62"/>
      <c r="R673" s="62"/>
      <c r="S673" s="62"/>
      <c r="T673" s="62"/>
      <c r="U673" s="62"/>
    </row>
    <row r="674" spans="1:21" s="198" customFormat="1" x14ac:dyDescent="0.2">
      <c r="A674" s="75" t="str">
        <f>'Permitted Sources'!A674</f>
        <v>WYDEQ Permitted Sources</v>
      </c>
      <c r="B674" s="75">
        <f>'Permitted Sources'!C674</f>
        <v>56007</v>
      </c>
      <c r="C674" s="75">
        <f>'Permitted Sources'!C674</f>
        <v>56007</v>
      </c>
      <c r="D674" s="75">
        <f>'Permitted Sources'!F674</f>
        <v>20200253</v>
      </c>
      <c r="E674" s="75" t="str">
        <f>'Permitted Sources'!I674</f>
        <v>Compressor Engines</v>
      </c>
      <c r="F674" s="386">
        <f>'Permitted Sources'!O674</f>
        <v>7.8287798074980675</v>
      </c>
      <c r="G674" s="386">
        <f>'Permitted Sources'!P674</f>
        <v>2.9604823421255753</v>
      </c>
      <c r="H674" s="386">
        <f>'Permitted Sources'!Q674</f>
        <v>9.440704654024195</v>
      </c>
      <c r="I674" s="386">
        <f>'Permitted Sources'!R674</f>
        <v>0</v>
      </c>
      <c r="J674" s="386">
        <f>'Permitted Sources'!S674</f>
        <v>0.3002189061065284</v>
      </c>
      <c r="K674" s="63" t="str">
        <f t="shared" si="10"/>
        <v>Compressor Engines</v>
      </c>
      <c r="L674" s="135"/>
      <c r="M674" s="135"/>
      <c r="N674" s="135"/>
      <c r="O674" s="135"/>
      <c r="P674" s="62"/>
      <c r="Q674" s="62"/>
      <c r="R674" s="62"/>
      <c r="S674" s="62"/>
      <c r="T674" s="62"/>
      <c r="U674" s="62"/>
    </row>
    <row r="675" spans="1:21" s="198" customFormat="1" x14ac:dyDescent="0.2">
      <c r="A675" s="75" t="str">
        <f>'Permitted Sources'!A675</f>
        <v>WYDEQ Permitted Sources</v>
      </c>
      <c r="B675" s="75">
        <f>'Permitted Sources'!C675</f>
        <v>56007</v>
      </c>
      <c r="C675" s="75">
        <f>'Permitted Sources'!C675</f>
        <v>56007</v>
      </c>
      <c r="D675" s="75">
        <f>'Permitted Sources'!F675</f>
        <v>20200253</v>
      </c>
      <c r="E675" s="75" t="str">
        <f>'Permitted Sources'!I675</f>
        <v>Compressor Engines</v>
      </c>
      <c r="F675" s="386">
        <f>'Permitted Sources'!O675</f>
        <v>16.165921940158345</v>
      </c>
      <c r="G675" s="386">
        <f>'Permitted Sources'!P675</f>
        <v>4.7823176295874674</v>
      </c>
      <c r="H675" s="386">
        <f>'Permitted Sources'!Q675</f>
        <v>6.0284017670274963</v>
      </c>
      <c r="I675" s="386">
        <f>'Permitted Sources'!R675</f>
        <v>0</v>
      </c>
      <c r="J675" s="386">
        <f>'Permitted Sources'!S675</f>
        <v>0.61727251722837584</v>
      </c>
      <c r="K675" s="63" t="str">
        <f t="shared" si="10"/>
        <v>Compressor Engines</v>
      </c>
      <c r="L675" s="135"/>
      <c r="M675" s="135"/>
      <c r="N675" s="135"/>
      <c r="O675" s="135"/>
      <c r="P675" s="62"/>
      <c r="Q675" s="62"/>
      <c r="R675" s="62"/>
      <c r="S675" s="62"/>
      <c r="T675" s="62"/>
      <c r="U675" s="62"/>
    </row>
    <row r="676" spans="1:21" s="198" customFormat="1" x14ac:dyDescent="0.2">
      <c r="A676" s="75" t="str">
        <f>'Permitted Sources'!A676</f>
        <v>WYDEQ Permitted Sources</v>
      </c>
      <c r="B676" s="75">
        <f>'Permitted Sources'!C676</f>
        <v>56007</v>
      </c>
      <c r="C676" s="75">
        <f>'Permitted Sources'!C676</f>
        <v>56007</v>
      </c>
      <c r="D676" s="75">
        <f>'Permitted Sources'!F676</f>
        <v>20200253</v>
      </c>
      <c r="E676" s="75" t="str">
        <f>'Permitted Sources'!I676</f>
        <v>Compressor Engines</v>
      </c>
      <c r="F676" s="386">
        <f>'Permitted Sources'!O676</f>
        <v>10.268918968276685</v>
      </c>
      <c r="G676" s="386">
        <f>'Permitted Sources'!P676</f>
        <v>3.1882117530583116</v>
      </c>
      <c r="H676" s="386">
        <f>'Permitted Sources'!Q676</f>
        <v>11.488086386222209</v>
      </c>
      <c r="I676" s="386">
        <f>'Permitted Sources'!R676</f>
        <v>0</v>
      </c>
      <c r="J676" s="386">
        <f>'Permitted Sources'!S676</f>
        <v>0.58921467553617712</v>
      </c>
      <c r="K676" s="63" t="str">
        <f t="shared" si="10"/>
        <v>Compressor Engines</v>
      </c>
      <c r="L676" s="135"/>
      <c r="M676" s="135"/>
      <c r="N676" s="135"/>
      <c r="O676" s="135"/>
      <c r="P676" s="62"/>
      <c r="Q676" s="62"/>
      <c r="R676" s="62"/>
      <c r="S676" s="62"/>
      <c r="T676" s="62"/>
      <c r="U676" s="62"/>
    </row>
    <row r="677" spans="1:21" s="198" customFormat="1" x14ac:dyDescent="0.2">
      <c r="A677" s="75" t="str">
        <f>'Permitted Sources'!A677</f>
        <v>WYDEQ Permitted Sources</v>
      </c>
      <c r="B677" s="75">
        <f>'Permitted Sources'!C677</f>
        <v>56007</v>
      </c>
      <c r="C677" s="75">
        <f>'Permitted Sources'!C677</f>
        <v>56007</v>
      </c>
      <c r="D677" s="75">
        <f>'Permitted Sources'!F677</f>
        <v>20200253</v>
      </c>
      <c r="E677" s="75" t="str">
        <f>'Permitted Sources'!I677</f>
        <v>Compressor Engines</v>
      </c>
      <c r="F677" s="386">
        <f>'Permitted Sources'!O677</f>
        <v>3.6602087411679278</v>
      </c>
      <c r="G677" s="386">
        <f>'Permitted Sources'!P677</f>
        <v>2.049564698394629</v>
      </c>
      <c r="H677" s="386">
        <f>'Permitted Sources'!Q677</f>
        <v>4.0947634643960358</v>
      </c>
      <c r="I677" s="386">
        <f>'Permitted Sources'!R677</f>
        <v>0</v>
      </c>
      <c r="J677" s="386">
        <f>'Permitted Sources'!S677</f>
        <v>0.20818918535611589</v>
      </c>
      <c r="K677" s="63" t="str">
        <f t="shared" si="10"/>
        <v>Compressor Engines</v>
      </c>
      <c r="L677" s="135"/>
      <c r="M677" s="135"/>
      <c r="N677" s="135"/>
      <c r="O677" s="135"/>
      <c r="P677" s="62"/>
      <c r="Q677" s="62"/>
      <c r="R677" s="62"/>
      <c r="S677" s="62"/>
      <c r="T677" s="62"/>
      <c r="U677" s="62"/>
    </row>
    <row r="678" spans="1:21" s="198" customFormat="1" x14ac:dyDescent="0.2">
      <c r="A678" s="75" t="str">
        <f>'Permitted Sources'!A678</f>
        <v>WYDEQ Permitted Sources</v>
      </c>
      <c r="B678" s="75">
        <f>'Permitted Sources'!C678</f>
        <v>56007</v>
      </c>
      <c r="C678" s="75">
        <f>'Permitted Sources'!C678</f>
        <v>56007</v>
      </c>
      <c r="D678" s="75">
        <f>'Permitted Sources'!F678</f>
        <v>20200254</v>
      </c>
      <c r="E678" s="75" t="str">
        <f>'Permitted Sources'!I678</f>
        <v>Compressor Engines</v>
      </c>
      <c r="F678" s="386">
        <f>'Permitted Sources'!O678</f>
        <v>12.200695803893092</v>
      </c>
      <c r="G678" s="386">
        <f>'Permitted Sources'!P678</f>
        <v>9.7923646701076699</v>
      </c>
      <c r="H678" s="386">
        <f>'Permitted Sources'!Q678</f>
        <v>5.8009149078943834</v>
      </c>
      <c r="I678" s="386">
        <f>'Permitted Sources'!R678</f>
        <v>0</v>
      </c>
      <c r="J678" s="386">
        <f>'Permitted Sources'!S678</f>
        <v>0.51250307635897319</v>
      </c>
      <c r="K678" s="63" t="str">
        <f t="shared" si="10"/>
        <v>Compressor Engines</v>
      </c>
      <c r="L678" s="135"/>
      <c r="M678" s="135"/>
      <c r="N678" s="135"/>
      <c r="O678" s="135"/>
      <c r="P678" s="62"/>
      <c r="Q678" s="62"/>
      <c r="R678" s="62"/>
      <c r="S678" s="62"/>
      <c r="T678" s="62"/>
      <c r="U678" s="62"/>
    </row>
    <row r="679" spans="1:21" s="198" customFormat="1" x14ac:dyDescent="0.2">
      <c r="A679" s="75" t="str">
        <f>'Permitted Sources'!A679</f>
        <v>WYDEQ Permitted Sources</v>
      </c>
      <c r="B679" s="75">
        <f>'Permitted Sources'!C679</f>
        <v>56007</v>
      </c>
      <c r="C679" s="75">
        <f>'Permitted Sources'!C679</f>
        <v>56007</v>
      </c>
      <c r="D679" s="75">
        <f>'Permitted Sources'!F679</f>
        <v>20200253</v>
      </c>
      <c r="E679" s="75" t="str">
        <f>'Permitted Sources'!I679</f>
        <v>Compressor Engines</v>
      </c>
      <c r="F679" s="386">
        <f>'Permitted Sources'!O679</f>
        <v>68.933931291995961</v>
      </c>
      <c r="G679" s="386">
        <f>'Permitted Sources'!P679</f>
        <v>7.0596117389148327</v>
      </c>
      <c r="H679" s="386">
        <f>'Permitted Sources'!Q679</f>
        <v>8.4170137879251854</v>
      </c>
      <c r="I679" s="386">
        <f>'Permitted Sources'!R679</f>
        <v>0</v>
      </c>
      <c r="J679" s="386">
        <f>'Permitted Sources'!S679</f>
        <v>0.71603611998491601</v>
      </c>
      <c r="K679" s="63" t="str">
        <f t="shared" si="10"/>
        <v>Compressor Engines</v>
      </c>
      <c r="L679" s="135"/>
      <c r="M679" s="135"/>
      <c r="N679" s="135"/>
      <c r="O679" s="135"/>
      <c r="P679" s="62"/>
      <c r="Q679" s="62"/>
      <c r="R679" s="62"/>
      <c r="S679" s="62"/>
      <c r="T679" s="62"/>
      <c r="U679" s="62"/>
    </row>
    <row r="680" spans="1:21" s="198" customFormat="1" x14ac:dyDescent="0.2">
      <c r="A680" s="75" t="str">
        <f>'Permitted Sources'!A680</f>
        <v>WYDEQ Permitted Sources</v>
      </c>
      <c r="B680" s="75">
        <f>'Permitted Sources'!C680</f>
        <v>56007</v>
      </c>
      <c r="C680" s="75">
        <f>'Permitted Sources'!C680</f>
        <v>56007</v>
      </c>
      <c r="D680" s="75">
        <f>'Permitted Sources'!F680</f>
        <v>20200254</v>
      </c>
      <c r="E680" s="75" t="str">
        <f>'Permitted Sources'!I680</f>
        <v>Compressor Engines</v>
      </c>
      <c r="F680" s="386">
        <f>'Permitted Sources'!O680</f>
        <v>25.113098863013278</v>
      </c>
      <c r="G680" s="386">
        <f>'Permitted Sources'!P680</f>
        <v>12.028906145889804</v>
      </c>
      <c r="H680" s="386">
        <f>'Permitted Sources'!Q680</f>
        <v>20.473817321980178</v>
      </c>
      <c r="I680" s="386">
        <f>'Permitted Sources'!R680</f>
        <v>0</v>
      </c>
      <c r="J680" s="386">
        <f>'Permitted Sources'!S680</f>
        <v>1.0538795654705648</v>
      </c>
      <c r="K680" s="63" t="str">
        <f t="shared" si="10"/>
        <v>Compressor Engines</v>
      </c>
      <c r="L680" s="135"/>
      <c r="M680" s="135"/>
      <c r="N680" s="135"/>
      <c r="O680" s="135"/>
      <c r="P680" s="62"/>
      <c r="Q680" s="62"/>
      <c r="R680" s="62"/>
      <c r="S680" s="62"/>
      <c r="T680" s="62"/>
      <c r="U680" s="62"/>
    </row>
    <row r="681" spans="1:21" s="198" customFormat="1" x14ac:dyDescent="0.2">
      <c r="A681" s="75" t="str">
        <f>'Permitted Sources'!A681</f>
        <v>WYDEQ Permitted Sources</v>
      </c>
      <c r="B681" s="75">
        <f>'Permitted Sources'!C681</f>
        <v>56007</v>
      </c>
      <c r="C681" s="75">
        <f>'Permitted Sources'!C681</f>
        <v>56007</v>
      </c>
      <c r="D681" s="75">
        <f>'Permitted Sources'!F681</f>
        <v>20200253</v>
      </c>
      <c r="E681" s="75" t="str">
        <f>'Permitted Sources'!I681</f>
        <v>Compressor Engines</v>
      </c>
      <c r="F681" s="386">
        <f>'Permitted Sources'!O681</f>
        <v>16.470939335255672</v>
      </c>
      <c r="G681" s="386">
        <f>'Permitted Sources'!P681</f>
        <v>3.6436705749237848</v>
      </c>
      <c r="H681" s="386">
        <f>'Permitted Sources'!Q681</f>
        <v>36.852871179564318</v>
      </c>
      <c r="I681" s="386">
        <f>'Permitted Sources'!R681</f>
        <v>0</v>
      </c>
      <c r="J681" s="386">
        <f>'Permitted Sources'!S681</f>
        <v>0.94274348085788329</v>
      </c>
      <c r="K681" s="63" t="str">
        <f t="shared" si="10"/>
        <v>Compressor Engines</v>
      </c>
      <c r="L681" s="135"/>
      <c r="M681" s="135"/>
      <c r="N681" s="135"/>
      <c r="O681" s="135"/>
      <c r="P681" s="62"/>
      <c r="Q681" s="62"/>
      <c r="R681" s="62"/>
      <c r="S681" s="62"/>
      <c r="T681" s="62"/>
      <c r="U681" s="62"/>
    </row>
    <row r="682" spans="1:21" s="198" customFormat="1" x14ac:dyDescent="0.2">
      <c r="A682" s="75" t="str">
        <f>'Permitted Sources'!A682</f>
        <v>WYDEQ Permitted Sources</v>
      </c>
      <c r="B682" s="75">
        <f>'Permitted Sources'!C682</f>
        <v>56007</v>
      </c>
      <c r="C682" s="75">
        <f>'Permitted Sources'!C682</f>
        <v>56007</v>
      </c>
      <c r="D682" s="75">
        <f>'Permitted Sources'!F682</f>
        <v>20200254</v>
      </c>
      <c r="E682" s="75" t="str">
        <f>'Permitted Sources'!I682</f>
        <v>Compressor Engines</v>
      </c>
      <c r="F682" s="386">
        <f>'Permitted Sources'!O682</f>
        <v>48.807961605050494</v>
      </c>
      <c r="G682" s="386">
        <f>'Permitted Sources'!P682</f>
        <v>78.22505265539499</v>
      </c>
      <c r="H682" s="386">
        <f>'Permitted Sources'!Q682</f>
        <v>23.544889920277207</v>
      </c>
      <c r="I682" s="386">
        <f>'Permitted Sources'!R682</f>
        <v>0</v>
      </c>
      <c r="J682" s="386">
        <f>'Permitted Sources'!S682</f>
        <v>2.0528996467111544</v>
      </c>
      <c r="K682" s="63" t="str">
        <f t="shared" si="10"/>
        <v>Compressor Engines</v>
      </c>
      <c r="L682" s="135"/>
      <c r="M682" s="135"/>
      <c r="N682" s="135"/>
      <c r="O682" s="135"/>
      <c r="P682" s="62"/>
      <c r="Q682" s="62"/>
      <c r="R682" s="62"/>
      <c r="S682" s="62"/>
      <c r="T682" s="62"/>
      <c r="U682" s="62"/>
    </row>
    <row r="683" spans="1:21" s="198" customFormat="1" x14ac:dyDescent="0.2">
      <c r="A683" s="75" t="str">
        <f>'Permitted Sources'!A683</f>
        <v>WYDEQ Permitted Sources</v>
      </c>
      <c r="B683" s="75">
        <f>'Permitted Sources'!C683</f>
        <v>56007</v>
      </c>
      <c r="C683" s="75">
        <f>'Permitted Sources'!C683</f>
        <v>56007</v>
      </c>
      <c r="D683" s="75">
        <f>'Permitted Sources'!F683</f>
        <v>20200254</v>
      </c>
      <c r="E683" s="75" t="str">
        <f>'Permitted Sources'!I683</f>
        <v>Compressor Engines</v>
      </c>
      <c r="F683" s="386">
        <f>'Permitted Sources'!O683</f>
        <v>12.200695803893092</v>
      </c>
      <c r="G683" s="386">
        <f>'Permitted Sources'!P683</f>
        <v>3.9852646913228895</v>
      </c>
      <c r="H683" s="386">
        <f>'Permitted Sources'!Q683</f>
        <v>5.0047109009284885</v>
      </c>
      <c r="I683" s="386">
        <f>'Permitted Sources'!R683</f>
        <v>0</v>
      </c>
      <c r="J683" s="386">
        <f>'Permitted Sources'!S683</f>
        <v>0.51250307635897319</v>
      </c>
      <c r="K683" s="63" t="str">
        <f t="shared" si="10"/>
        <v>Compressor Engines</v>
      </c>
      <c r="L683" s="135"/>
      <c r="M683" s="135"/>
      <c r="N683" s="135"/>
      <c r="O683" s="135"/>
      <c r="P683" s="62"/>
      <c r="Q683" s="62"/>
      <c r="R683" s="62"/>
      <c r="S683" s="62"/>
      <c r="T683" s="62"/>
      <c r="U683" s="62"/>
    </row>
    <row r="684" spans="1:21" s="198" customFormat="1" x14ac:dyDescent="0.2">
      <c r="A684" s="75" t="str">
        <f>'Permitted Sources'!A684</f>
        <v>WYDEQ Permitted Sources</v>
      </c>
      <c r="B684" s="75">
        <f>'Permitted Sources'!C684</f>
        <v>56007</v>
      </c>
      <c r="C684" s="75">
        <f>'Permitted Sources'!C684</f>
        <v>56007</v>
      </c>
      <c r="D684" s="75">
        <f>'Permitted Sources'!F684</f>
        <v>20200201</v>
      </c>
      <c r="E684" s="75" t="str">
        <f>'Permitted Sources'!I684</f>
        <v>Compressor Engines</v>
      </c>
      <c r="F684" s="386">
        <f>'Permitted Sources'!O684</f>
        <v>237.91356817591532</v>
      </c>
      <c r="G684" s="386">
        <f>'Permitted Sources'!P684</f>
        <v>0.51330780551784949</v>
      </c>
      <c r="H684" s="386">
        <f>'Permitted Sources'!Q684</f>
        <v>30.938212842103379</v>
      </c>
      <c r="I684" s="386">
        <f>'Permitted Sources'!R684</f>
        <v>0</v>
      </c>
      <c r="J684" s="386">
        <f>'Permitted Sources'!S684</f>
        <v>1.669974983240416</v>
      </c>
      <c r="K684" s="63" t="str">
        <f t="shared" si="10"/>
        <v>Compressor Engines</v>
      </c>
      <c r="L684" s="135"/>
      <c r="M684" s="135"/>
      <c r="N684" s="135"/>
      <c r="O684" s="135"/>
      <c r="P684" s="62"/>
      <c r="Q684" s="62"/>
      <c r="R684" s="62"/>
      <c r="S684" s="62"/>
      <c r="T684" s="62"/>
      <c r="U684" s="62"/>
    </row>
    <row r="685" spans="1:21" s="198" customFormat="1" x14ac:dyDescent="0.2">
      <c r="A685" s="75" t="str">
        <f>'Permitted Sources'!A685</f>
        <v>WYDEQ Permitted Sources</v>
      </c>
      <c r="B685" s="75">
        <f>'Permitted Sources'!C685</f>
        <v>56007</v>
      </c>
      <c r="C685" s="75">
        <f>'Permitted Sources'!C685</f>
        <v>56007</v>
      </c>
      <c r="D685" s="75">
        <f>'Permitted Sources'!F685</f>
        <v>20200253</v>
      </c>
      <c r="E685" s="75" t="str">
        <f>'Permitted Sources'!I685</f>
        <v>Compressor Engines</v>
      </c>
      <c r="F685" s="386">
        <f>'Permitted Sources'!O685</f>
        <v>331.75725340085961</v>
      </c>
      <c r="G685" s="386">
        <f>'Permitted Sources'!P685</f>
        <v>11.652230151423971</v>
      </c>
      <c r="H685" s="386">
        <f>'Permitted Sources'!Q685</f>
        <v>67.7910840216677</v>
      </c>
      <c r="I685" s="386">
        <f>'Permitted Sources'!R685</f>
        <v>0</v>
      </c>
      <c r="J685" s="386">
        <f>'Permitted Sources'!S685</f>
        <v>7.9095237530578864</v>
      </c>
      <c r="K685" s="63" t="str">
        <f t="shared" si="10"/>
        <v>Compressor Engines</v>
      </c>
      <c r="L685" s="135"/>
      <c r="M685" s="135"/>
      <c r="N685" s="135"/>
      <c r="O685" s="135"/>
      <c r="P685" s="62"/>
      <c r="Q685" s="62"/>
      <c r="R685" s="62"/>
      <c r="S685" s="62"/>
      <c r="T685" s="62"/>
      <c r="U685" s="62"/>
    </row>
    <row r="686" spans="1:21" s="198" customFormat="1" x14ac:dyDescent="0.2">
      <c r="A686" s="75" t="str">
        <f>'Permitted Sources'!A686</f>
        <v>WYDEQ Permitted Sources</v>
      </c>
      <c r="B686" s="75">
        <f>'Permitted Sources'!C686</f>
        <v>56007</v>
      </c>
      <c r="C686" s="75">
        <f>'Permitted Sources'!C686</f>
        <v>56007</v>
      </c>
      <c r="D686" s="75">
        <f>'Permitted Sources'!F686</f>
        <v>20200253</v>
      </c>
      <c r="E686" s="75" t="str">
        <f>'Permitted Sources'!I686</f>
        <v>Compressor Engines</v>
      </c>
      <c r="F686" s="386">
        <f>'Permitted Sources'!O686</f>
        <v>640.53652970438725</v>
      </c>
      <c r="G686" s="386">
        <f>'Permitted Sources'!P686</f>
        <v>3.7201074962445366</v>
      </c>
      <c r="H686" s="386">
        <f>'Permitted Sources'!Q686</f>
        <v>0</v>
      </c>
      <c r="I686" s="386">
        <f>'Permitted Sources'!R686</f>
        <v>0</v>
      </c>
      <c r="J686" s="386">
        <f>'Permitted Sources'!S686</f>
        <v>2.5252057522979023</v>
      </c>
      <c r="K686" s="63" t="str">
        <f t="shared" si="10"/>
        <v>Compressor Engines</v>
      </c>
      <c r="L686" s="135"/>
      <c r="M686" s="135"/>
      <c r="N686" s="135"/>
      <c r="O686" s="135"/>
      <c r="P686" s="62"/>
      <c r="Q686" s="62"/>
      <c r="R686" s="62"/>
      <c r="S686" s="62"/>
      <c r="T686" s="62"/>
      <c r="U686" s="62"/>
    </row>
    <row r="687" spans="1:21" s="198" customFormat="1" x14ac:dyDescent="0.2">
      <c r="A687" s="75" t="str">
        <f>'Permitted Sources'!A687</f>
        <v>WYDEQ Permitted Sources</v>
      </c>
      <c r="B687" s="75">
        <f>'Permitted Sources'!C687</f>
        <v>56007</v>
      </c>
      <c r="C687" s="75">
        <f>'Permitted Sources'!C687</f>
        <v>56007</v>
      </c>
      <c r="D687" s="75">
        <f>'Permitted Sources'!F687</f>
        <v>20200253</v>
      </c>
      <c r="E687" s="75" t="str">
        <f>'Permitted Sources'!I687</f>
        <v>Compressor Engines</v>
      </c>
      <c r="F687" s="386">
        <f>'Permitted Sources'!O687</f>
        <v>21.147872726748027</v>
      </c>
      <c r="G687" s="386">
        <f>'Permitted Sources'!P687</f>
        <v>1.9443761847038101</v>
      </c>
      <c r="H687" s="386">
        <f>'Permitted Sources'!Q687</f>
        <v>73.705742359128635</v>
      </c>
      <c r="I687" s="386">
        <f>'Permitted Sources'!R687</f>
        <v>0</v>
      </c>
      <c r="J687" s="386">
        <f>'Permitted Sources'!S687</f>
        <v>1.3198408732010365</v>
      </c>
      <c r="K687" s="63" t="str">
        <f t="shared" si="10"/>
        <v>Compressor Engines</v>
      </c>
      <c r="L687" s="135"/>
      <c r="M687" s="135"/>
      <c r="N687" s="135"/>
      <c r="O687" s="135"/>
      <c r="P687" s="62"/>
      <c r="Q687" s="62"/>
      <c r="R687" s="62"/>
      <c r="S687" s="62"/>
      <c r="T687" s="62"/>
      <c r="U687" s="62"/>
    </row>
    <row r="688" spans="1:21" s="198" customFormat="1" x14ac:dyDescent="0.2">
      <c r="A688" s="75" t="str">
        <f>'Permitted Sources'!A688</f>
        <v>WYDEQ Permitted Sources</v>
      </c>
      <c r="B688" s="75">
        <f>'Permitted Sources'!C688</f>
        <v>56007</v>
      </c>
      <c r="C688" s="75">
        <f>'Permitted Sources'!C688</f>
        <v>56007</v>
      </c>
      <c r="D688" s="75">
        <f>'Permitted Sources'!F688</f>
        <v>20200253</v>
      </c>
      <c r="E688" s="75" t="str">
        <f>'Permitted Sources'!I688</f>
        <v>Compressor Engines</v>
      </c>
      <c r="F688" s="386">
        <f>'Permitted Sources'!O688</f>
        <v>53.073026746934943</v>
      </c>
      <c r="G688" s="386">
        <f>'Permitted Sources'!P688</f>
        <v>2.232064497746721</v>
      </c>
      <c r="H688" s="386">
        <f>'Permitted Sources'!Q688</f>
        <v>14.672902414085792</v>
      </c>
      <c r="I688" s="386">
        <f>'Permitted Sources'!R688</f>
        <v>0</v>
      </c>
      <c r="J688" s="386">
        <f>'Permitted Sources'!S688</f>
        <v>1.5151234513787406</v>
      </c>
      <c r="K688" s="63" t="str">
        <f t="shared" si="10"/>
        <v>Compressor Engines</v>
      </c>
      <c r="L688" s="135"/>
      <c r="M688" s="135"/>
      <c r="N688" s="135"/>
      <c r="O688" s="135"/>
      <c r="P688" s="62"/>
      <c r="Q688" s="62"/>
      <c r="R688" s="62"/>
      <c r="S688" s="62"/>
      <c r="T688" s="62"/>
      <c r="U688" s="62"/>
    </row>
    <row r="689" spans="1:21" s="198" customFormat="1" x14ac:dyDescent="0.2">
      <c r="A689" s="75" t="str">
        <f>'Permitted Sources'!A689</f>
        <v>WYDEQ Permitted Sources</v>
      </c>
      <c r="B689" s="75">
        <f>'Permitted Sources'!C689</f>
        <v>56007</v>
      </c>
      <c r="C689" s="75">
        <f>'Permitted Sources'!C689</f>
        <v>56007</v>
      </c>
      <c r="D689" s="75">
        <f>'Permitted Sources'!F689</f>
        <v>20200253</v>
      </c>
      <c r="E689" s="75" t="str">
        <f>'Permitted Sources'!I689</f>
        <v>Compressor Engines</v>
      </c>
      <c r="F689" s="386">
        <f>'Permitted Sources'!O689</f>
        <v>19.622785751261389</v>
      </c>
      <c r="G689" s="386">
        <f>'Permitted Sources'!P689</f>
        <v>0.82669055472100794</v>
      </c>
      <c r="H689" s="386">
        <f>'Permitted Sources'!Q689</f>
        <v>5.4596846191947135</v>
      </c>
      <c r="I689" s="386">
        <f>'Permitted Sources'!R689</f>
        <v>0</v>
      </c>
      <c r="J689" s="386">
        <f>'Permitted Sources'!S689</f>
        <v>0.56115683384397819</v>
      </c>
      <c r="K689" s="63" t="str">
        <f t="shared" si="10"/>
        <v>Compressor Engines</v>
      </c>
      <c r="L689" s="135"/>
      <c r="M689" s="135"/>
      <c r="N689" s="135"/>
      <c r="O689" s="135"/>
      <c r="P689" s="62"/>
      <c r="Q689" s="62"/>
      <c r="R689" s="62"/>
      <c r="S689" s="62"/>
      <c r="T689" s="62"/>
      <c r="U689" s="62"/>
    </row>
    <row r="690" spans="1:21" s="198" customFormat="1" x14ac:dyDescent="0.2">
      <c r="A690" s="75" t="str">
        <f>'Permitted Sources'!A690</f>
        <v>WYDEQ Permitted Sources</v>
      </c>
      <c r="B690" s="75">
        <f>'Permitted Sources'!C690</f>
        <v>56007</v>
      </c>
      <c r="C690" s="75">
        <f>'Permitted Sources'!C690</f>
        <v>56007</v>
      </c>
      <c r="D690" s="75">
        <f>'Permitted Sources'!F690</f>
        <v>20200254</v>
      </c>
      <c r="E690" s="75" t="str">
        <f>'Permitted Sources'!I690</f>
        <v>Compressor Engines</v>
      </c>
      <c r="F690" s="386">
        <f>'Permitted Sources'!O690</f>
        <v>0.77016892262075143</v>
      </c>
      <c r="G690" s="386">
        <f>'Permitted Sources'!P690</f>
        <v>1.7433674934727954</v>
      </c>
      <c r="H690" s="386">
        <f>'Permitted Sources'!Q690</f>
        <v>0.58009149078943834</v>
      </c>
      <c r="I690" s="386">
        <f>'Permitted Sources'!R690</f>
        <v>0</v>
      </c>
      <c r="J690" s="386">
        <f>'Permitted Sources'!S690</f>
        <v>0.15274035346135031</v>
      </c>
      <c r="K690" s="63" t="str">
        <f t="shared" si="10"/>
        <v>Compressor Engines</v>
      </c>
      <c r="L690" s="135"/>
      <c r="M690" s="135"/>
      <c r="N690" s="135"/>
      <c r="O690" s="135"/>
      <c r="P690" s="62"/>
      <c r="Q690" s="62"/>
      <c r="R690" s="62"/>
      <c r="S690" s="62"/>
      <c r="T690" s="62"/>
      <c r="U690" s="62"/>
    </row>
    <row r="691" spans="1:21" s="198" customFormat="1" x14ac:dyDescent="0.2">
      <c r="A691" s="75" t="str">
        <f>'Permitted Sources'!A691</f>
        <v>WYDEQ Permitted Sources</v>
      </c>
      <c r="B691" s="75">
        <f>'Permitted Sources'!C691</f>
        <v>56007</v>
      </c>
      <c r="C691" s="75">
        <f>'Permitted Sources'!C691</f>
        <v>56007</v>
      </c>
      <c r="D691" s="75">
        <f>'Permitted Sources'!F691</f>
        <v>20100102</v>
      </c>
      <c r="E691" s="75" t="str">
        <f>'Permitted Sources'!I691</f>
        <v>Compressor Engines</v>
      </c>
      <c r="F691" s="386">
        <f>'Permitted Sources'!O691</f>
        <v>1.2709058129055304</v>
      </c>
      <c r="G691" s="386">
        <f>'Permitted Sources'!P691</f>
        <v>4.5545882186547308E-2</v>
      </c>
      <c r="H691" s="386">
        <f>'Permitted Sources'!Q691</f>
        <v>0.30710725982970266</v>
      </c>
      <c r="I691" s="386">
        <f>'Permitted Sources'!R691</f>
        <v>0.18024326942632635</v>
      </c>
      <c r="J691" s="386">
        <f>'Permitted Sources'!S691</f>
        <v>8.3981079339251072E-2</v>
      </c>
      <c r="K691" s="63" t="str">
        <f t="shared" si="10"/>
        <v>Compressor Engines</v>
      </c>
      <c r="L691" s="135"/>
      <c r="M691" s="135"/>
      <c r="N691" s="135"/>
      <c r="O691" s="135"/>
      <c r="P691" s="62"/>
      <c r="Q691" s="62"/>
      <c r="R691" s="62"/>
      <c r="S691" s="62"/>
      <c r="T691" s="62"/>
      <c r="U691" s="62"/>
    </row>
    <row r="692" spans="1:21" s="198" customFormat="1" x14ac:dyDescent="0.2">
      <c r="A692" s="75" t="str">
        <f>'Permitted Sources'!A692</f>
        <v>WYDEQ Permitted Sources</v>
      </c>
      <c r="B692" s="75">
        <f>'Permitted Sources'!C692</f>
        <v>56007</v>
      </c>
      <c r="C692" s="75">
        <f>'Permitted Sources'!C692</f>
        <v>56007</v>
      </c>
      <c r="D692" s="75">
        <f>'Permitted Sources'!F692</f>
        <v>20200202</v>
      </c>
      <c r="E692" s="75" t="str">
        <f>'Permitted Sources'!I692</f>
        <v>Compressor Engines</v>
      </c>
      <c r="F692" s="386">
        <f>'Permitted Sources'!O692</f>
        <v>44.563791030698283</v>
      </c>
      <c r="G692" s="386">
        <f>'Permitted Sources'!P692</f>
        <v>34.159411639910481</v>
      </c>
      <c r="H692" s="386">
        <f>'Permitted Sources'!Q692</f>
        <v>107.14631065169627</v>
      </c>
      <c r="I692" s="386">
        <f>'Permitted Sources'!R692</f>
        <v>0</v>
      </c>
      <c r="J692" s="386">
        <f>'Permitted Sources'!S692</f>
        <v>0</v>
      </c>
      <c r="K692" s="63" t="str">
        <f t="shared" si="10"/>
        <v>Compressor Engines</v>
      </c>
      <c r="L692" s="135"/>
      <c r="M692" s="135"/>
      <c r="N692" s="135"/>
      <c r="O692" s="135"/>
      <c r="P692" s="62"/>
      <c r="Q692" s="62"/>
      <c r="R692" s="62"/>
      <c r="S692" s="62"/>
      <c r="T692" s="62"/>
      <c r="U692" s="62"/>
    </row>
    <row r="693" spans="1:21" s="198" customFormat="1" x14ac:dyDescent="0.2">
      <c r="A693" s="75" t="str">
        <f>'Permitted Sources'!A693</f>
        <v>WYDEQ Permitted Sources</v>
      </c>
      <c r="B693" s="75">
        <f>'Permitted Sources'!C693</f>
        <v>56007</v>
      </c>
      <c r="C693" s="75">
        <f>'Permitted Sources'!C693</f>
        <v>56007</v>
      </c>
      <c r="D693" s="75">
        <f>'Permitted Sources'!F693</f>
        <v>20200202</v>
      </c>
      <c r="E693" s="75" t="str">
        <f>'Permitted Sources'!I693</f>
        <v>Compressor Engines</v>
      </c>
      <c r="F693" s="386">
        <f>'Permitted Sources'!O693</f>
        <v>55.174217466578824</v>
      </c>
      <c r="G693" s="386">
        <f>'Permitted Sources'!P693</f>
        <v>43.268588077219938</v>
      </c>
      <c r="H693" s="386">
        <f>'Permitted Sources'!Q693</f>
        <v>30.938212842103379</v>
      </c>
      <c r="I693" s="386">
        <f>'Permitted Sources'!R693</f>
        <v>0</v>
      </c>
      <c r="J693" s="386">
        <f>'Permitted Sources'!S693</f>
        <v>0</v>
      </c>
      <c r="K693" s="63" t="str">
        <f t="shared" si="10"/>
        <v>Compressor Engines</v>
      </c>
      <c r="L693" s="135"/>
      <c r="M693" s="135"/>
      <c r="N693" s="135"/>
      <c r="O693" s="135"/>
      <c r="P693" s="62"/>
      <c r="Q693" s="62"/>
      <c r="R693" s="62"/>
      <c r="S693" s="62"/>
      <c r="T693" s="62"/>
      <c r="U693" s="62"/>
    </row>
    <row r="694" spans="1:21" s="198" customFormat="1" x14ac:dyDescent="0.2">
      <c r="A694" s="75" t="str">
        <f>'Permitted Sources'!A694</f>
        <v>WYDEQ Permitted Sources</v>
      </c>
      <c r="B694" s="75">
        <f>'Permitted Sources'!C694</f>
        <v>56007</v>
      </c>
      <c r="C694" s="75">
        <f>'Permitted Sources'!C694</f>
        <v>56007</v>
      </c>
      <c r="D694" s="75">
        <f>'Permitted Sources'!F694</f>
        <v>20200253</v>
      </c>
      <c r="E694" s="75" t="str">
        <f>'Permitted Sources'!I694</f>
        <v>Compressor Engines</v>
      </c>
      <c r="F694" s="386">
        <f>'Permitted Sources'!O694</f>
        <v>12.404040733957975</v>
      </c>
      <c r="G694" s="386">
        <f>'Permitted Sources'!P694</f>
        <v>7.7427999717130422</v>
      </c>
      <c r="H694" s="386">
        <f>'Permitted Sources'!Q694</f>
        <v>7.0520926331265059</v>
      </c>
      <c r="I694" s="386">
        <f>'Permitted Sources'!R694</f>
        <v>0</v>
      </c>
      <c r="J694" s="386">
        <f>'Permitted Sources'!S694</f>
        <v>0.71379149264954012</v>
      </c>
      <c r="K694" s="63" t="str">
        <f t="shared" si="10"/>
        <v>Compressor Engines</v>
      </c>
      <c r="L694" s="135"/>
      <c r="M694" s="135"/>
      <c r="N694" s="135"/>
      <c r="O694" s="135"/>
      <c r="P694" s="62"/>
      <c r="Q694" s="62"/>
      <c r="R694" s="62"/>
      <c r="S694" s="62"/>
      <c r="T694" s="62"/>
      <c r="U694" s="62"/>
    </row>
    <row r="695" spans="1:21" s="198" customFormat="1" x14ac:dyDescent="0.2">
      <c r="A695" s="75" t="str">
        <f>'Permitted Sources'!A695</f>
        <v>WYDEQ Permitted Sources</v>
      </c>
      <c r="B695" s="75">
        <f>'Permitted Sources'!C695</f>
        <v>56007</v>
      </c>
      <c r="C695" s="75">
        <f>'Permitted Sources'!C695</f>
        <v>56007</v>
      </c>
      <c r="D695" s="75">
        <f>'Permitted Sources'!F695</f>
        <v>20200253</v>
      </c>
      <c r="E695" s="75" t="str">
        <f>'Permitted Sources'!I695</f>
        <v>Compressor Engines</v>
      </c>
      <c r="F695" s="386">
        <f>'Permitted Sources'!O695</f>
        <v>65.883757341022687</v>
      </c>
      <c r="G695" s="386">
        <f>'Permitted Sources'!P695</f>
        <v>30.515741064986699</v>
      </c>
      <c r="H695" s="386">
        <f>'Permitted Sources'!Q695</f>
        <v>32.075647137768939</v>
      </c>
      <c r="I695" s="386">
        <f>'Permitted Sources'!R695</f>
        <v>0</v>
      </c>
      <c r="J695" s="386">
        <f>'Permitted Sources'!S695</f>
        <v>0.81928897741220796</v>
      </c>
      <c r="K695" s="63" t="str">
        <f t="shared" si="10"/>
        <v>Compressor Engines</v>
      </c>
      <c r="L695" s="135"/>
      <c r="M695" s="135"/>
      <c r="N695" s="135"/>
      <c r="O695" s="135"/>
      <c r="P695" s="62"/>
      <c r="Q695" s="62"/>
      <c r="R695" s="62"/>
      <c r="S695" s="62"/>
      <c r="T695" s="62"/>
      <c r="U695" s="62"/>
    </row>
    <row r="696" spans="1:21" s="198" customFormat="1" x14ac:dyDescent="0.2">
      <c r="A696" s="75" t="str">
        <f>'Permitted Sources'!A696</f>
        <v>WYDEQ Permitted Sources</v>
      </c>
      <c r="B696" s="75">
        <f>'Permitted Sources'!C696</f>
        <v>56007</v>
      </c>
      <c r="C696" s="75">
        <f>'Permitted Sources'!C696</f>
        <v>56007</v>
      </c>
      <c r="D696" s="75">
        <f>'Permitted Sources'!F696</f>
        <v>20200253</v>
      </c>
      <c r="E696" s="75" t="str">
        <f>'Permitted Sources'!I696</f>
        <v>Compressor Engines</v>
      </c>
      <c r="F696" s="386">
        <f>'Permitted Sources'!O696</f>
        <v>11.082298688536225</v>
      </c>
      <c r="G696" s="386">
        <f>'Permitted Sources'!P696</f>
        <v>1.1386470546636827</v>
      </c>
      <c r="H696" s="386">
        <f>'Permitted Sources'!Q696</f>
        <v>7.2795794922596189</v>
      </c>
      <c r="I696" s="386">
        <f>'Permitted Sources'!R696</f>
        <v>0</v>
      </c>
      <c r="J696" s="386">
        <f>'Permitted Sources'!S696</f>
        <v>0.28731229892811683</v>
      </c>
      <c r="K696" s="63" t="str">
        <f t="shared" si="10"/>
        <v>Compressor Engines</v>
      </c>
      <c r="L696" s="135"/>
      <c r="M696" s="135"/>
      <c r="N696" s="135"/>
      <c r="O696" s="135"/>
      <c r="P696" s="62"/>
      <c r="Q696" s="62"/>
      <c r="R696" s="62"/>
      <c r="S696" s="62"/>
      <c r="T696" s="62"/>
      <c r="U696" s="62"/>
    </row>
    <row r="697" spans="1:21" s="198" customFormat="1" x14ac:dyDescent="0.2">
      <c r="A697" s="75" t="str">
        <f>'Permitted Sources'!A697</f>
        <v>WYDEQ Permitted Sources</v>
      </c>
      <c r="B697" s="75">
        <f>'Permitted Sources'!C697</f>
        <v>56007</v>
      </c>
      <c r="C697" s="75">
        <f>'Permitted Sources'!C697</f>
        <v>56007</v>
      </c>
      <c r="D697" s="75">
        <f>'Permitted Sources'!F697</f>
        <v>31000220</v>
      </c>
      <c r="E697" s="75" t="str">
        <f>'Permitted Sources'!I697</f>
        <v>Permitted Fugitives</v>
      </c>
      <c r="F697" s="386">
        <f>'Permitted Sources'!O697</f>
        <v>0</v>
      </c>
      <c r="G697" s="386">
        <f>'Permitted Sources'!P697</f>
        <v>2.6002307720519209E-2</v>
      </c>
      <c r="H697" s="386">
        <f>'Permitted Sources'!Q697</f>
        <v>0</v>
      </c>
      <c r="I697" s="386">
        <f>'Permitted Sources'!R697</f>
        <v>0</v>
      </c>
      <c r="J697" s="386">
        <f>'Permitted Sources'!S697</f>
        <v>0</v>
      </c>
      <c r="K697" s="63" t="str">
        <f t="shared" si="10"/>
        <v>Fugitives</v>
      </c>
      <c r="L697" s="135"/>
      <c r="M697" s="135"/>
      <c r="N697" s="135"/>
      <c r="O697" s="135"/>
      <c r="P697" s="62"/>
      <c r="Q697" s="62"/>
      <c r="R697" s="62"/>
      <c r="S697" s="62"/>
      <c r="T697" s="62"/>
      <c r="U697" s="62"/>
    </row>
    <row r="698" spans="1:21" s="198" customFormat="1" x14ac:dyDescent="0.2">
      <c r="A698" s="75" t="str">
        <f>'Permitted Sources'!A698</f>
        <v>WYDEQ Permitted Sources</v>
      </c>
      <c r="B698" s="75">
        <f>'Permitted Sources'!C698</f>
        <v>56007</v>
      </c>
      <c r="C698" s="75">
        <f>'Permitted Sources'!C698</f>
        <v>56007</v>
      </c>
      <c r="D698" s="75">
        <f>'Permitted Sources'!F698</f>
        <v>31000220</v>
      </c>
      <c r="E698" s="75" t="str">
        <f>'Permitted Sources'!I698</f>
        <v>Permitted Fugitives</v>
      </c>
      <c r="F698" s="386">
        <f>'Permitted Sources'!O698</f>
        <v>0</v>
      </c>
      <c r="G698" s="386">
        <f>'Permitted Sources'!P698</f>
        <v>0.40185384658984236</v>
      </c>
      <c r="H698" s="386">
        <f>'Permitted Sources'!Q698</f>
        <v>0</v>
      </c>
      <c r="I698" s="386">
        <f>'Permitted Sources'!R698</f>
        <v>0</v>
      </c>
      <c r="J698" s="386">
        <f>'Permitted Sources'!S698</f>
        <v>0</v>
      </c>
      <c r="K698" s="63" t="str">
        <f t="shared" si="10"/>
        <v>Fugitives</v>
      </c>
      <c r="L698" s="135"/>
      <c r="M698" s="135"/>
      <c r="N698" s="135"/>
      <c r="O698" s="135"/>
      <c r="P698" s="62"/>
      <c r="Q698" s="62"/>
      <c r="R698" s="62"/>
      <c r="S698" s="62"/>
      <c r="T698" s="62"/>
      <c r="U698" s="62"/>
    </row>
    <row r="699" spans="1:21" s="198" customFormat="1" x14ac:dyDescent="0.2">
      <c r="A699" s="75" t="str">
        <f>'Permitted Sources'!A699</f>
        <v>WYDEQ Permitted Sources</v>
      </c>
      <c r="B699" s="75">
        <f>'Permitted Sources'!C699</f>
        <v>56007</v>
      </c>
      <c r="C699" s="75">
        <f>'Permitted Sources'!C699</f>
        <v>56007</v>
      </c>
      <c r="D699" s="75">
        <f>'Permitted Sources'!F699</f>
        <v>31000299</v>
      </c>
      <c r="E699" s="75" t="str">
        <f>'Permitted Sources'!I699</f>
        <v>Natural Gas Production, Other Not Classified</v>
      </c>
      <c r="F699" s="386">
        <f>'Permitted Sources'!O699</f>
        <v>0</v>
      </c>
      <c r="G699" s="386">
        <f>'Permitted Sources'!P699</f>
        <v>0.40185384658984236</v>
      </c>
      <c r="H699" s="386">
        <f>'Permitted Sources'!Q699</f>
        <v>0</v>
      </c>
      <c r="I699" s="386">
        <f>'Permitted Sources'!R699</f>
        <v>0</v>
      </c>
      <c r="J699" s="386">
        <f>'Permitted Sources'!S699</f>
        <v>0</v>
      </c>
      <c r="K699" s="63" t="str">
        <f t="shared" si="10"/>
        <v>Natural Gas Production, Other Not Classified</v>
      </c>
      <c r="L699" s="135"/>
      <c r="M699" s="135"/>
      <c r="N699" s="135"/>
      <c r="O699" s="135"/>
      <c r="P699" s="62"/>
      <c r="Q699" s="62"/>
      <c r="R699" s="62"/>
      <c r="S699" s="62"/>
      <c r="T699" s="62"/>
      <c r="U699" s="62"/>
    </row>
    <row r="700" spans="1:21" s="198" customFormat="1" x14ac:dyDescent="0.2">
      <c r="A700" s="75" t="str">
        <f>'Permitted Sources'!A700</f>
        <v>WYDEQ Permitted Sources</v>
      </c>
      <c r="B700" s="75">
        <f>'Permitted Sources'!C700</f>
        <v>56007</v>
      </c>
      <c r="C700" s="75">
        <f>'Permitted Sources'!C700</f>
        <v>56007</v>
      </c>
      <c r="D700" s="75">
        <f>'Permitted Sources'!F700</f>
        <v>31000301</v>
      </c>
      <c r="E700" s="75" t="str">
        <f>'Permitted Sources'!I700</f>
        <v>Dehydrator</v>
      </c>
      <c r="F700" s="386">
        <f>'Permitted Sources'!O700</f>
        <v>0</v>
      </c>
      <c r="G700" s="386">
        <f>'Permitted Sources'!P700</f>
        <v>17.262581538902662</v>
      </c>
      <c r="H700" s="386">
        <f>'Permitted Sources'!Q700</f>
        <v>0</v>
      </c>
      <c r="I700" s="386">
        <f>'Permitted Sources'!R700</f>
        <v>0</v>
      </c>
      <c r="J700" s="386">
        <f>'Permitted Sources'!S700</f>
        <v>0</v>
      </c>
      <c r="K700" s="63" t="str">
        <f t="shared" si="10"/>
        <v>Dehydrator</v>
      </c>
      <c r="L700" s="135"/>
      <c r="M700" s="135"/>
      <c r="N700" s="135"/>
      <c r="O700" s="135"/>
      <c r="P700" s="62"/>
      <c r="Q700" s="62"/>
      <c r="R700" s="62"/>
      <c r="S700" s="62"/>
      <c r="T700" s="62"/>
      <c r="U700" s="62"/>
    </row>
    <row r="701" spans="1:21" s="198" customFormat="1" x14ac:dyDescent="0.2">
      <c r="A701" s="75" t="str">
        <f>'Permitted Sources'!A701</f>
        <v>WYDEQ Permitted Sources</v>
      </c>
      <c r="B701" s="75">
        <f>'Permitted Sources'!C701</f>
        <v>56007</v>
      </c>
      <c r="C701" s="75">
        <f>'Permitted Sources'!C701</f>
        <v>56007</v>
      </c>
      <c r="D701" s="75">
        <f>'Permitted Sources'!F701</f>
        <v>31000302</v>
      </c>
      <c r="E701" s="75" t="str">
        <f>'Permitted Sources'!I701</f>
        <v>Dehydrator</v>
      </c>
      <c r="F701" s="386">
        <f>'Permitted Sources'!O701</f>
        <v>0</v>
      </c>
      <c r="G701" s="386">
        <f>'Permitted Sources'!P701</f>
        <v>0</v>
      </c>
      <c r="H701" s="386">
        <f>'Permitted Sources'!Q701</f>
        <v>0</v>
      </c>
      <c r="I701" s="386">
        <f>'Permitted Sources'!R701</f>
        <v>0</v>
      </c>
      <c r="J701" s="386">
        <f>'Permitted Sources'!S701</f>
        <v>0</v>
      </c>
      <c r="K701" s="63" t="str">
        <f t="shared" si="10"/>
        <v>Dehydrator</v>
      </c>
      <c r="L701" s="135"/>
      <c r="M701" s="135"/>
      <c r="N701" s="135"/>
      <c r="O701" s="135"/>
      <c r="P701" s="62"/>
      <c r="Q701" s="62"/>
      <c r="R701" s="62"/>
      <c r="S701" s="62"/>
      <c r="T701" s="62"/>
      <c r="U701" s="62"/>
    </row>
    <row r="702" spans="1:21" s="198" customFormat="1" x14ac:dyDescent="0.2">
      <c r="A702" s="75" t="str">
        <f>'Permitted Sources'!A702</f>
        <v>WYDEQ Permitted Sources</v>
      </c>
      <c r="B702" s="75">
        <f>'Permitted Sources'!C702</f>
        <v>56007</v>
      </c>
      <c r="C702" s="75">
        <f>'Permitted Sources'!C702</f>
        <v>56007</v>
      </c>
      <c r="D702" s="75">
        <f>'Permitted Sources'!F702</f>
        <v>31000404</v>
      </c>
      <c r="E702" s="75" t="str">
        <f>'Permitted Sources'!I702</f>
        <v>Process Heaters</v>
      </c>
      <c r="F702" s="386">
        <f>'Permitted Sources'!O702</f>
        <v>1.5955961555773153</v>
      </c>
      <c r="G702" s="386">
        <f>'Permitted Sources'!P702</f>
        <v>7.0915384692325112E-2</v>
      </c>
      <c r="H702" s="386">
        <f>'Permitted Sources'!Q702</f>
        <v>0.35457692346162556</v>
      </c>
      <c r="I702" s="386">
        <f>'Permitted Sources'!R702</f>
        <v>0</v>
      </c>
      <c r="J702" s="386">
        <f>'Permitted Sources'!S702</f>
        <v>0</v>
      </c>
      <c r="K702" s="63" t="str">
        <f t="shared" si="10"/>
        <v>Heaters</v>
      </c>
      <c r="L702" s="135"/>
      <c r="M702" s="135"/>
      <c r="N702" s="135"/>
      <c r="O702" s="135"/>
      <c r="P702" s="62"/>
      <c r="Q702" s="62"/>
      <c r="R702" s="62"/>
      <c r="S702" s="62"/>
      <c r="T702" s="62"/>
      <c r="U702" s="62"/>
    </row>
    <row r="703" spans="1:21" s="198" customFormat="1" x14ac:dyDescent="0.2">
      <c r="A703" s="75" t="str">
        <f>'Permitted Sources'!A703</f>
        <v>WYDEQ Permitted Sources</v>
      </c>
      <c r="B703" s="75">
        <f>'Permitted Sources'!C703</f>
        <v>56007</v>
      </c>
      <c r="C703" s="75">
        <f>'Permitted Sources'!C703</f>
        <v>56007</v>
      </c>
      <c r="D703" s="75">
        <f>'Permitted Sources'!F703</f>
        <v>31000201</v>
      </c>
      <c r="E703" s="75" t="str">
        <f>'Permitted Sources'!I703</f>
        <v>Natural Gas Production, Gas Sweetening: Amine Process</v>
      </c>
      <c r="F703" s="386">
        <f>'Permitted Sources'!O703</f>
        <v>1.0637307703848768</v>
      </c>
      <c r="G703" s="386">
        <f>'Permitted Sources'!P703</f>
        <v>1.1819230782054187E-2</v>
      </c>
      <c r="H703" s="386">
        <f>'Permitted Sources'!Q703</f>
        <v>0.11819230782054187</v>
      </c>
      <c r="I703" s="386">
        <f>'Permitted Sources'!R703</f>
        <v>0</v>
      </c>
      <c r="J703" s="386">
        <f>'Permitted Sources'!S703</f>
        <v>0</v>
      </c>
      <c r="K703" s="63" t="str">
        <f t="shared" si="10"/>
        <v>Natural Gas Production, Gas Sweetening: Amine Process</v>
      </c>
      <c r="L703" s="135"/>
      <c r="M703" s="135"/>
      <c r="N703" s="135"/>
      <c r="O703" s="135"/>
      <c r="P703" s="62"/>
      <c r="Q703" s="62"/>
      <c r="R703" s="62"/>
      <c r="S703" s="62"/>
      <c r="T703" s="62"/>
      <c r="U703" s="62"/>
    </row>
    <row r="704" spans="1:21" s="198" customFormat="1" x14ac:dyDescent="0.2">
      <c r="A704" s="75" t="str">
        <f>'Permitted Sources'!A704</f>
        <v>WYDEQ Permitted Sources</v>
      </c>
      <c r="B704" s="75">
        <f>'Permitted Sources'!C704</f>
        <v>56007</v>
      </c>
      <c r="C704" s="75">
        <f>'Permitted Sources'!C704</f>
        <v>56007</v>
      </c>
      <c r="D704" s="75">
        <f>'Permitted Sources'!F704</f>
        <v>31000205</v>
      </c>
      <c r="E704" s="75" t="str">
        <f>'Permitted Sources'!I704</f>
        <v>Natural Gas Production, Flares</v>
      </c>
      <c r="F704" s="386">
        <f>'Permitted Sources'!O704</f>
        <v>3.6639615424367977</v>
      </c>
      <c r="G704" s="386">
        <f>'Permitted Sources'!P704</f>
        <v>7.5406692389505707</v>
      </c>
      <c r="H704" s="386">
        <f>'Permitted Sources'!Q704</f>
        <v>19.856307713851034</v>
      </c>
      <c r="I704" s="386">
        <f>'Permitted Sources'!R704</f>
        <v>3.5457692346162556E-2</v>
      </c>
      <c r="J704" s="386">
        <f>'Permitted Sources'!S704</f>
        <v>0</v>
      </c>
      <c r="K704" s="63" t="str">
        <f t="shared" si="10"/>
        <v>Natural Gas Production, Flares</v>
      </c>
      <c r="L704" s="135"/>
      <c r="M704" s="135"/>
      <c r="N704" s="135"/>
      <c r="O704" s="135"/>
      <c r="P704" s="62"/>
      <c r="Q704" s="62"/>
      <c r="R704" s="62"/>
      <c r="S704" s="62"/>
      <c r="T704" s="62"/>
      <c r="U704" s="62"/>
    </row>
    <row r="705" spans="1:21" s="198" customFormat="1" x14ac:dyDescent="0.2">
      <c r="A705" s="75" t="str">
        <f>'Permitted Sources'!A705</f>
        <v>WYDEQ Permitted Sources</v>
      </c>
      <c r="B705" s="75">
        <f>'Permitted Sources'!C705</f>
        <v>56007</v>
      </c>
      <c r="C705" s="75">
        <f>'Permitted Sources'!C705</f>
        <v>56007</v>
      </c>
      <c r="D705" s="75">
        <f>'Permitted Sources'!F705</f>
        <v>31000209</v>
      </c>
      <c r="E705" s="75" t="str">
        <f>'Permitted Sources'!I705</f>
        <v>Natural Gas Production, Incinerators Burning Waste Gas or Augmented Waste Gas</v>
      </c>
      <c r="F705" s="386">
        <f>'Permitted Sources'!O705</f>
        <v>9.8099615491049761</v>
      </c>
      <c r="G705" s="386">
        <f>'Permitted Sources'!P705</f>
        <v>0.14183076938465022</v>
      </c>
      <c r="H705" s="386">
        <f>'Permitted Sources'!Q705</f>
        <v>1.0637307703848768</v>
      </c>
      <c r="I705" s="386">
        <f>'Permitted Sources'!R705</f>
        <v>33.093846189751723</v>
      </c>
      <c r="J705" s="386">
        <f>'Permitted Sources'!S705</f>
        <v>0</v>
      </c>
      <c r="K705" s="63" t="str">
        <f t="shared" si="10"/>
        <v>Natural Gas Production, Incinerators Burning Waste Gas or Augmented Waste Gas</v>
      </c>
      <c r="L705" s="135"/>
      <c r="M705" s="135"/>
      <c r="N705" s="135"/>
      <c r="O705" s="135"/>
      <c r="P705" s="62"/>
      <c r="Q705" s="62"/>
      <c r="R705" s="62"/>
      <c r="S705" s="62"/>
      <c r="T705" s="62"/>
      <c r="U705" s="62"/>
    </row>
    <row r="706" spans="1:21" s="198" customFormat="1" x14ac:dyDescent="0.2">
      <c r="A706" s="75" t="str">
        <f>'Permitted Sources'!A706</f>
        <v>WYDEQ Permitted Sources</v>
      </c>
      <c r="B706" s="75">
        <f>'Permitted Sources'!C706</f>
        <v>56007</v>
      </c>
      <c r="C706" s="75">
        <f>'Permitted Sources'!C706</f>
        <v>56007</v>
      </c>
      <c r="D706" s="75">
        <f>'Permitted Sources'!F706</f>
        <v>31000404</v>
      </c>
      <c r="E706" s="75" t="str">
        <f>'Permitted Sources'!I706</f>
        <v>Process Heaters</v>
      </c>
      <c r="F706" s="386">
        <f>'Permitted Sources'!O706</f>
        <v>23.520269256287829</v>
      </c>
      <c r="G706" s="386">
        <f>'Permitted Sources'!P706</f>
        <v>0.33093846189751724</v>
      </c>
      <c r="H706" s="386">
        <f>'Permitted Sources'!Q706</f>
        <v>4.1367307737189654</v>
      </c>
      <c r="I706" s="386">
        <f>'Permitted Sources'!R706</f>
        <v>7.0915384692325112E-2</v>
      </c>
      <c r="J706" s="386">
        <f>'Permitted Sources'!S706</f>
        <v>0</v>
      </c>
      <c r="K706" s="63" t="str">
        <f t="shared" si="10"/>
        <v>Heaters</v>
      </c>
      <c r="L706" s="135"/>
      <c r="M706" s="135"/>
      <c r="N706" s="135"/>
      <c r="O706" s="135"/>
      <c r="P706" s="62"/>
      <c r="Q706" s="62"/>
      <c r="R706" s="62"/>
      <c r="S706" s="62"/>
      <c r="T706" s="62"/>
      <c r="U706" s="62"/>
    </row>
    <row r="707" spans="1:21" s="198" customFormat="1" x14ac:dyDescent="0.2">
      <c r="A707" s="75" t="str">
        <f>'Permitted Sources'!A707</f>
        <v>WYDEQ Permitted Sources</v>
      </c>
      <c r="B707" s="75">
        <f>'Permitted Sources'!C707</f>
        <v>56007</v>
      </c>
      <c r="C707" s="75">
        <f>'Permitted Sources'!C707</f>
        <v>56007</v>
      </c>
      <c r="D707" s="75">
        <f>'Permitted Sources'!F707</f>
        <v>31000404</v>
      </c>
      <c r="E707" s="75" t="str">
        <f>'Permitted Sources'!I707</f>
        <v>Process Heaters</v>
      </c>
      <c r="F707" s="386">
        <f>'Permitted Sources'!O707</f>
        <v>10.519115396028226</v>
      </c>
      <c r="G707" s="386">
        <f>'Permitted Sources'!P707</f>
        <v>0.15365000016670444</v>
      </c>
      <c r="H707" s="386">
        <f>'Permitted Sources'!Q707</f>
        <v>1.7728846173081281</v>
      </c>
      <c r="I707" s="386">
        <f>'Permitted Sources'!R707</f>
        <v>3.5457692346162556E-2</v>
      </c>
      <c r="J707" s="386">
        <f>'Permitted Sources'!S707</f>
        <v>0</v>
      </c>
      <c r="K707" s="63" t="str">
        <f t="shared" si="10"/>
        <v>Heaters</v>
      </c>
      <c r="L707" s="135"/>
      <c r="M707" s="135"/>
      <c r="N707" s="135"/>
      <c r="O707" s="135"/>
      <c r="P707" s="62"/>
      <c r="Q707" s="62"/>
      <c r="R707" s="62"/>
      <c r="S707" s="62"/>
      <c r="T707" s="62"/>
      <c r="U707" s="62"/>
    </row>
    <row r="708" spans="1:21" s="198" customFormat="1" x14ac:dyDescent="0.2">
      <c r="A708" s="75" t="str">
        <f>'Permitted Sources'!A708</f>
        <v>WYDEQ Permitted Sources</v>
      </c>
      <c r="B708" s="75">
        <f>'Permitted Sources'!C708</f>
        <v>56007</v>
      </c>
      <c r="C708" s="75">
        <f>'Permitted Sources'!C708</f>
        <v>56007</v>
      </c>
      <c r="D708" s="75">
        <f>'Permitted Sources'!F708</f>
        <v>31000404</v>
      </c>
      <c r="E708" s="75" t="str">
        <f>'Permitted Sources'!I708</f>
        <v>Process Heaters</v>
      </c>
      <c r="F708" s="386">
        <f>'Permitted Sources'!O708</f>
        <v>10.519115396028226</v>
      </c>
      <c r="G708" s="386">
        <f>'Permitted Sources'!P708</f>
        <v>0.15365000016670444</v>
      </c>
      <c r="H708" s="386">
        <f>'Permitted Sources'!Q708</f>
        <v>1.7728846173081281</v>
      </c>
      <c r="I708" s="386">
        <f>'Permitted Sources'!R708</f>
        <v>3.5457692346162556E-2</v>
      </c>
      <c r="J708" s="386">
        <f>'Permitted Sources'!S708</f>
        <v>0</v>
      </c>
      <c r="K708" s="63" t="str">
        <f t="shared" si="10"/>
        <v>Heaters</v>
      </c>
      <c r="L708" s="135"/>
      <c r="M708" s="135"/>
      <c r="N708" s="135"/>
      <c r="O708" s="135"/>
      <c r="P708" s="62"/>
      <c r="Q708" s="62"/>
      <c r="R708" s="62"/>
      <c r="S708" s="62"/>
      <c r="T708" s="62"/>
      <c r="U708" s="62"/>
    </row>
    <row r="709" spans="1:21" s="198" customFormat="1" x14ac:dyDescent="0.2">
      <c r="A709" s="75" t="str">
        <f>'Permitted Sources'!A709</f>
        <v>WYDEQ Permitted Sources</v>
      </c>
      <c r="B709" s="75">
        <f>'Permitted Sources'!C709</f>
        <v>56007</v>
      </c>
      <c r="C709" s="75">
        <f>'Permitted Sources'!C709</f>
        <v>56007</v>
      </c>
      <c r="D709" s="75">
        <f>'Permitted Sources'!F709</f>
        <v>31000404</v>
      </c>
      <c r="E709" s="75" t="str">
        <f>'Permitted Sources'!I709</f>
        <v>Process Heaters</v>
      </c>
      <c r="F709" s="386">
        <f>'Permitted Sources'!O709</f>
        <v>1.6546923094875861</v>
      </c>
      <c r="G709" s="386">
        <f>'Permitted Sources'!P709</f>
        <v>3.5457692346162556E-2</v>
      </c>
      <c r="H709" s="386">
        <f>'Permitted Sources'!Q709</f>
        <v>0.23638461564108373</v>
      </c>
      <c r="I709" s="386">
        <f>'Permitted Sources'!R709</f>
        <v>0</v>
      </c>
      <c r="J709" s="386">
        <f>'Permitted Sources'!S709</f>
        <v>0</v>
      </c>
      <c r="K709" s="63" t="str">
        <f t="shared" si="10"/>
        <v>Heaters</v>
      </c>
      <c r="L709" s="135"/>
      <c r="M709" s="135"/>
      <c r="N709" s="135"/>
      <c r="O709" s="135"/>
      <c r="P709" s="62"/>
      <c r="Q709" s="62"/>
      <c r="R709" s="62"/>
      <c r="S709" s="62"/>
      <c r="T709" s="62"/>
      <c r="U709" s="62"/>
    </row>
    <row r="710" spans="1:21" s="198" customFormat="1" x14ac:dyDescent="0.2">
      <c r="A710" s="75" t="str">
        <f>'Permitted Sources'!A710</f>
        <v>WYDEQ Permitted Sources</v>
      </c>
      <c r="B710" s="75">
        <f>'Permitted Sources'!C710</f>
        <v>56007</v>
      </c>
      <c r="C710" s="75">
        <f>'Permitted Sources'!C710</f>
        <v>56007</v>
      </c>
      <c r="D710" s="75">
        <f>'Permitted Sources'!F710</f>
        <v>31000404</v>
      </c>
      <c r="E710" s="75" t="str">
        <f>'Permitted Sources'!I710</f>
        <v>Process Heaters</v>
      </c>
      <c r="F710" s="386">
        <f>'Permitted Sources'!O710</f>
        <v>4.3731153893600494</v>
      </c>
      <c r="G710" s="386">
        <f>'Permitted Sources'!P710</f>
        <v>8.2734615474379311E-2</v>
      </c>
      <c r="H710" s="386">
        <f>'Permitted Sources'!Q710</f>
        <v>0.47276923128216747</v>
      </c>
      <c r="I710" s="386">
        <f>'Permitted Sources'!R710</f>
        <v>1.1819230782054187E-2</v>
      </c>
      <c r="J710" s="386">
        <f>'Permitted Sources'!S710</f>
        <v>0</v>
      </c>
      <c r="K710" s="63" t="str">
        <f t="shared" si="10"/>
        <v>Heaters</v>
      </c>
      <c r="L710" s="135"/>
      <c r="M710" s="135"/>
      <c r="N710" s="135"/>
      <c r="O710" s="135"/>
      <c r="P710" s="62"/>
      <c r="Q710" s="62"/>
      <c r="R710" s="62"/>
      <c r="S710" s="62"/>
      <c r="T710" s="62"/>
      <c r="U710" s="62"/>
    </row>
    <row r="711" spans="1:21" s="198" customFormat="1" x14ac:dyDescent="0.2">
      <c r="A711" s="75" t="str">
        <f>'Permitted Sources'!A711</f>
        <v>WYDEQ Permitted Sources</v>
      </c>
      <c r="B711" s="75">
        <f>'Permitted Sources'!C711</f>
        <v>56007</v>
      </c>
      <c r="C711" s="75">
        <f>'Permitted Sources'!C711</f>
        <v>56007</v>
      </c>
      <c r="D711" s="75">
        <f>'Permitted Sources'!F711</f>
        <v>50410310</v>
      </c>
      <c r="E711" s="75" t="str">
        <f>'Permitted Sources'!I711</f>
        <v>Oil Production, Processing Operations: Not Classified</v>
      </c>
      <c r="F711" s="386">
        <f>'Permitted Sources'!O711</f>
        <v>0</v>
      </c>
      <c r="G711" s="386">
        <f>'Permitted Sources'!P711</f>
        <v>12.05561539769527</v>
      </c>
      <c r="H711" s="386">
        <f>'Permitted Sources'!Q711</f>
        <v>0</v>
      </c>
      <c r="I711" s="386">
        <f>'Permitted Sources'!R711</f>
        <v>0</v>
      </c>
      <c r="J711" s="386">
        <f>'Permitted Sources'!S711</f>
        <v>0</v>
      </c>
      <c r="K711" s="63" t="str">
        <f t="shared" ref="K711:K774" si="11">IF(E711="Unpermitted Fugitives","Fugitives",IF(E711="Natural Gas Processing Facilities, Pump Seals","Fugitives",IF(E711="Natural Gas Production, All Equipt Leak Fugitives","Fugitives",IF(E711="External Combustion Boilers","Heaters",IF(E711="Permitted Tank Losses","Condensate tank ",IF(E711="Permitted Fugitives","Fugitives",IF(E711="Process Heaters","Heaters",E711)))))))</f>
        <v>Oil Production, Processing Operations: Not Classified</v>
      </c>
      <c r="L711" s="135"/>
      <c r="M711" s="135"/>
      <c r="N711" s="135"/>
      <c r="O711" s="135"/>
      <c r="P711" s="62"/>
      <c r="Q711" s="62"/>
      <c r="R711" s="62"/>
      <c r="S711" s="62"/>
      <c r="T711" s="62"/>
      <c r="U711" s="62"/>
    </row>
    <row r="712" spans="1:21" s="198" customFormat="1" x14ac:dyDescent="0.2">
      <c r="A712" s="75" t="str">
        <f>'Permitted Sources'!A712</f>
        <v>WYDEQ Permitted Sources</v>
      </c>
      <c r="B712" s="75">
        <f>'Permitted Sources'!C712</f>
        <v>56037</v>
      </c>
      <c r="C712" s="75">
        <f>'Permitted Sources'!C712</f>
        <v>56037</v>
      </c>
      <c r="D712" s="75">
        <f>'Permitted Sources'!F712</f>
        <v>31000205</v>
      </c>
      <c r="E712" s="75" t="str">
        <f>'Permitted Sources'!I712</f>
        <v>Natural Gas Production, Flares</v>
      </c>
      <c r="F712" s="386">
        <f>'Permitted Sources'!O712</f>
        <v>0</v>
      </c>
      <c r="G712" s="386">
        <f>'Permitted Sources'!P712</f>
        <v>0</v>
      </c>
      <c r="H712" s="386">
        <f>'Permitted Sources'!Q712</f>
        <v>0</v>
      </c>
      <c r="I712" s="386">
        <f>'Permitted Sources'!R712</f>
        <v>37.821538502573397</v>
      </c>
      <c r="J712" s="386">
        <f>'Permitted Sources'!S712</f>
        <v>0</v>
      </c>
      <c r="K712" s="63" t="str">
        <f t="shared" si="11"/>
        <v>Natural Gas Production, Flares</v>
      </c>
      <c r="L712" s="135"/>
      <c r="M712" s="135"/>
      <c r="N712" s="135"/>
      <c r="O712" s="135"/>
      <c r="P712" s="62"/>
      <c r="Q712" s="62"/>
      <c r="R712" s="62"/>
      <c r="S712" s="62"/>
      <c r="T712" s="62"/>
      <c r="U712" s="62"/>
    </row>
    <row r="713" spans="1:21" s="198" customFormat="1" x14ac:dyDescent="0.2">
      <c r="A713" s="75" t="str">
        <f>'Permitted Sources'!A713</f>
        <v>WYDEQ Permitted Sources</v>
      </c>
      <c r="B713" s="75">
        <f>'Permitted Sources'!C713</f>
        <v>56037</v>
      </c>
      <c r="C713" s="75">
        <f>'Permitted Sources'!C713</f>
        <v>56037</v>
      </c>
      <c r="D713" s="75">
        <f>'Permitted Sources'!F713</f>
        <v>31000299</v>
      </c>
      <c r="E713" s="75" t="str">
        <f>'Permitted Sources'!I713</f>
        <v>Natural Gas Production, Other Not Classified</v>
      </c>
      <c r="F713" s="386">
        <f>'Permitted Sources'!O713</f>
        <v>0</v>
      </c>
      <c r="G713" s="386">
        <f>'Permitted Sources'!P713</f>
        <v>41.367307737189655</v>
      </c>
      <c r="H713" s="386">
        <f>'Permitted Sources'!Q713</f>
        <v>0</v>
      </c>
      <c r="I713" s="386">
        <f>'Permitted Sources'!R713</f>
        <v>0</v>
      </c>
      <c r="J713" s="386">
        <f>'Permitted Sources'!S713</f>
        <v>0</v>
      </c>
      <c r="K713" s="63" t="str">
        <f t="shared" si="11"/>
        <v>Natural Gas Production, Other Not Classified</v>
      </c>
      <c r="L713" s="135"/>
      <c r="M713" s="135"/>
      <c r="N713" s="135"/>
      <c r="O713" s="135"/>
      <c r="P713" s="62"/>
      <c r="Q713" s="62"/>
      <c r="R713" s="62"/>
      <c r="S713" s="62"/>
      <c r="T713" s="62"/>
      <c r="U713" s="62"/>
    </row>
    <row r="714" spans="1:21" s="198" customFormat="1" x14ac:dyDescent="0.2">
      <c r="A714" s="75" t="str">
        <f>'Permitted Sources'!A714</f>
        <v>WYDEQ Permitted Sources</v>
      </c>
      <c r="B714" s="75">
        <f>'Permitted Sources'!C714</f>
        <v>56037</v>
      </c>
      <c r="C714" s="75">
        <f>'Permitted Sources'!C714</f>
        <v>56037</v>
      </c>
      <c r="D714" s="75">
        <f>'Permitted Sources'!F714</f>
        <v>31000299</v>
      </c>
      <c r="E714" s="75" t="str">
        <f>'Permitted Sources'!I714</f>
        <v>Natural Gas Production, Other Not Classified</v>
      </c>
      <c r="F714" s="386">
        <f>'Permitted Sources'!O714</f>
        <v>55.904961599116298</v>
      </c>
      <c r="G714" s="386">
        <f>'Permitted Sources'!P714</f>
        <v>9.100807702181724</v>
      </c>
      <c r="H714" s="386">
        <f>'Permitted Sources'!Q714</f>
        <v>23.40207694846729</v>
      </c>
      <c r="I714" s="386">
        <f>'Permitted Sources'!R714</f>
        <v>3.5457692346162561</v>
      </c>
      <c r="J714" s="386">
        <f>'Permitted Sources'!S714</f>
        <v>0</v>
      </c>
      <c r="K714" s="63" t="str">
        <f t="shared" si="11"/>
        <v>Natural Gas Production, Other Not Classified</v>
      </c>
      <c r="L714" s="135"/>
      <c r="M714" s="135"/>
      <c r="N714" s="135"/>
      <c r="O714" s="135"/>
      <c r="P714" s="62"/>
      <c r="Q714" s="62"/>
      <c r="R714" s="62"/>
      <c r="S714" s="62"/>
      <c r="T714" s="62"/>
      <c r="U714" s="62"/>
    </row>
    <row r="715" spans="1:21" s="198" customFormat="1" x14ac:dyDescent="0.2">
      <c r="A715" s="75" t="str">
        <f>'Permitted Sources'!A715</f>
        <v>WYDEQ Permitted Sources</v>
      </c>
      <c r="B715" s="75">
        <f>'Permitted Sources'!C715</f>
        <v>56037</v>
      </c>
      <c r="C715" s="75">
        <f>'Permitted Sources'!C715</f>
        <v>56037</v>
      </c>
      <c r="D715" s="75">
        <f>'Permitted Sources'!F715</f>
        <v>31000299</v>
      </c>
      <c r="E715" s="75" t="str">
        <f>'Permitted Sources'!I715</f>
        <v>Natural Gas Production, Other Not Classified</v>
      </c>
      <c r="F715" s="386">
        <f>'Permitted Sources'!O715</f>
        <v>23.874846179749454</v>
      </c>
      <c r="G715" s="386">
        <f>'Permitted Sources'!P715</f>
        <v>7.0915384692325123</v>
      </c>
      <c r="H715" s="386">
        <f>'Permitted Sources'!Q715</f>
        <v>18.319807712183987</v>
      </c>
      <c r="I715" s="386">
        <f>'Permitted Sources'!R715</f>
        <v>2.7184230798724625</v>
      </c>
      <c r="J715" s="386">
        <f>'Permitted Sources'!S715</f>
        <v>0</v>
      </c>
      <c r="K715" s="63" t="str">
        <f t="shared" si="11"/>
        <v>Natural Gas Production, Other Not Classified</v>
      </c>
      <c r="L715" s="135"/>
      <c r="M715" s="135"/>
      <c r="N715" s="135"/>
      <c r="O715" s="135"/>
      <c r="P715" s="62"/>
      <c r="Q715" s="62"/>
      <c r="R715" s="62"/>
      <c r="S715" s="62"/>
      <c r="T715" s="62"/>
      <c r="U715" s="62"/>
    </row>
    <row r="716" spans="1:21" s="198" customFormat="1" x14ac:dyDescent="0.2">
      <c r="A716" s="75" t="str">
        <f>'Permitted Sources'!A716</f>
        <v>WYDEQ Permitted Sources</v>
      </c>
      <c r="B716" s="75">
        <f>'Permitted Sources'!C716</f>
        <v>56037</v>
      </c>
      <c r="C716" s="75">
        <f>'Permitted Sources'!C716</f>
        <v>56037</v>
      </c>
      <c r="D716" s="75">
        <f>'Permitted Sources'!F716</f>
        <v>31000299</v>
      </c>
      <c r="E716" s="75" t="str">
        <f>'Permitted Sources'!I716</f>
        <v>Natural Gas Production, Other Not Classified</v>
      </c>
      <c r="F716" s="386">
        <f>'Permitted Sources'!O716</f>
        <v>4.8458846206422157</v>
      </c>
      <c r="G716" s="386">
        <f>'Permitted Sources'!P716</f>
        <v>0</v>
      </c>
      <c r="H716" s="386">
        <f>'Permitted Sources'!Q716</f>
        <v>1.1819230782054186</v>
      </c>
      <c r="I716" s="386">
        <f>'Permitted Sources'!R716</f>
        <v>0</v>
      </c>
      <c r="J716" s="386">
        <f>'Permitted Sources'!S716</f>
        <v>0</v>
      </c>
      <c r="K716" s="63" t="str">
        <f t="shared" si="11"/>
        <v>Natural Gas Production, Other Not Classified</v>
      </c>
      <c r="L716" s="135"/>
      <c r="M716" s="135"/>
      <c r="N716" s="135"/>
      <c r="O716" s="135"/>
      <c r="P716" s="62"/>
      <c r="Q716" s="62"/>
      <c r="R716" s="62"/>
      <c r="S716" s="62"/>
      <c r="T716" s="62"/>
      <c r="U716" s="62"/>
    </row>
    <row r="717" spans="1:21" s="198" customFormat="1" x14ac:dyDescent="0.2">
      <c r="A717" s="75" t="str">
        <f>'Permitted Sources'!A717</f>
        <v>WYDEQ Permitted Sources</v>
      </c>
      <c r="B717" s="75">
        <f>'Permitted Sources'!C717</f>
        <v>56037</v>
      </c>
      <c r="C717" s="75">
        <f>'Permitted Sources'!C717</f>
        <v>56037</v>
      </c>
      <c r="D717" s="75">
        <f>'Permitted Sources'!F717</f>
        <v>31000299</v>
      </c>
      <c r="E717" s="75" t="str">
        <f>'Permitted Sources'!I717</f>
        <v>Natural Gas Production, Other Not Classified</v>
      </c>
      <c r="F717" s="386">
        <f>'Permitted Sources'!O717</f>
        <v>26.711461567442463</v>
      </c>
      <c r="G717" s="386">
        <f>'Permitted Sources'!P717</f>
        <v>14.064884630644482</v>
      </c>
      <c r="H717" s="386">
        <f>'Permitted Sources'!Q717</f>
        <v>24.702192334493247</v>
      </c>
      <c r="I717" s="386">
        <f>'Permitted Sources'!R717</f>
        <v>55.432192367834134</v>
      </c>
      <c r="J717" s="386">
        <f>'Permitted Sources'!S717</f>
        <v>0</v>
      </c>
      <c r="K717" s="63" t="str">
        <f t="shared" si="11"/>
        <v>Natural Gas Production, Other Not Classified</v>
      </c>
      <c r="L717" s="135"/>
      <c r="M717" s="135"/>
      <c r="N717" s="135"/>
      <c r="O717" s="135"/>
      <c r="P717" s="62"/>
      <c r="Q717" s="62"/>
      <c r="R717" s="62"/>
      <c r="S717" s="62"/>
      <c r="T717" s="62"/>
      <c r="U717" s="62"/>
    </row>
    <row r="718" spans="1:21" s="198" customFormat="1" x14ac:dyDescent="0.2">
      <c r="A718" s="75" t="str">
        <f>'Permitted Sources'!A718</f>
        <v>WYDEQ Permitted Sources</v>
      </c>
      <c r="B718" s="75">
        <f>'Permitted Sources'!C718</f>
        <v>56037</v>
      </c>
      <c r="C718" s="75">
        <f>'Permitted Sources'!C718</f>
        <v>56037</v>
      </c>
      <c r="D718" s="75">
        <f>'Permitted Sources'!F718</f>
        <v>31000299</v>
      </c>
      <c r="E718" s="75" t="str">
        <f>'Permitted Sources'!I718</f>
        <v>Natural Gas Production, Other Not Classified</v>
      </c>
      <c r="F718" s="386">
        <f>'Permitted Sources'!O718</f>
        <v>1.3147485392726062</v>
      </c>
      <c r="G718" s="386">
        <f>'Permitted Sources'!P718</f>
        <v>0</v>
      </c>
      <c r="H718" s="386">
        <f>'Permitted Sources'!Q718</f>
        <v>0</v>
      </c>
      <c r="I718" s="386">
        <f>'Permitted Sources'!R718</f>
        <v>5.1768223733858866E-3</v>
      </c>
      <c r="J718" s="386">
        <f>'Permitted Sources'!S718</f>
        <v>0</v>
      </c>
      <c r="K718" s="63" t="str">
        <f t="shared" si="11"/>
        <v>Natural Gas Production, Other Not Classified</v>
      </c>
      <c r="L718" s="135"/>
      <c r="M718" s="135"/>
      <c r="N718" s="135"/>
      <c r="O718" s="135"/>
      <c r="P718" s="62"/>
      <c r="Q718" s="62"/>
      <c r="R718" s="62"/>
      <c r="S718" s="62"/>
      <c r="T718" s="62"/>
      <c r="U718" s="62"/>
    </row>
    <row r="719" spans="1:21" s="198" customFormat="1" x14ac:dyDescent="0.2">
      <c r="A719" s="75" t="str">
        <f>'Permitted Sources'!A719</f>
        <v>WYDEQ Permitted Sources</v>
      </c>
      <c r="B719" s="75">
        <f>'Permitted Sources'!C719</f>
        <v>56037</v>
      </c>
      <c r="C719" s="75">
        <f>'Permitted Sources'!C719</f>
        <v>56037</v>
      </c>
      <c r="D719" s="75">
        <f>'Permitted Sources'!F719</f>
        <v>31000299</v>
      </c>
      <c r="E719" s="75" t="str">
        <f>'Permitted Sources'!I719</f>
        <v>Natural Gas Production, Other Not Classified</v>
      </c>
      <c r="F719" s="386">
        <f>'Permitted Sources'!O719</f>
        <v>0.49303070222722728</v>
      </c>
      <c r="G719" s="386">
        <f>'Permitted Sources'!P719</f>
        <v>0</v>
      </c>
      <c r="H719" s="386">
        <f>'Permitted Sources'!Q719</f>
        <v>0</v>
      </c>
      <c r="I719" s="386">
        <f>'Permitted Sources'!R719</f>
        <v>0.56945046107244757</v>
      </c>
      <c r="J719" s="386">
        <f>'Permitted Sources'!S719</f>
        <v>0</v>
      </c>
      <c r="K719" s="63" t="str">
        <f t="shared" si="11"/>
        <v>Natural Gas Production, Other Not Classified</v>
      </c>
      <c r="L719" s="135"/>
      <c r="M719" s="135"/>
      <c r="N719" s="135"/>
      <c r="O719" s="135"/>
      <c r="P719" s="62"/>
      <c r="Q719" s="62"/>
      <c r="R719" s="62"/>
      <c r="S719" s="62"/>
      <c r="T719" s="62"/>
      <c r="U719" s="62"/>
    </row>
    <row r="720" spans="1:21" s="198" customFormat="1" x14ac:dyDescent="0.2">
      <c r="A720" s="75" t="str">
        <f>'Permitted Sources'!A720</f>
        <v>WYDEQ Permitted Sources</v>
      </c>
      <c r="B720" s="75">
        <f>'Permitted Sources'!C720</f>
        <v>56037</v>
      </c>
      <c r="C720" s="75">
        <f>'Permitted Sources'!C720</f>
        <v>56037</v>
      </c>
      <c r="D720" s="75">
        <f>'Permitted Sources'!F720</f>
        <v>31000299</v>
      </c>
      <c r="E720" s="75" t="str">
        <f>'Permitted Sources'!I720</f>
        <v>Natural Gas Production, Other Not Classified</v>
      </c>
      <c r="F720" s="386">
        <f>'Permitted Sources'!O720</f>
        <v>0.49303070222722728</v>
      </c>
      <c r="G720" s="386">
        <f>'Permitted Sources'!P720</f>
        <v>0</v>
      </c>
      <c r="H720" s="386">
        <f>'Permitted Sources'!Q720</f>
        <v>0</v>
      </c>
      <c r="I720" s="386">
        <f>'Permitted Sources'!R720</f>
        <v>0.56945046107244757</v>
      </c>
      <c r="J720" s="386">
        <f>'Permitted Sources'!S720</f>
        <v>0</v>
      </c>
      <c r="K720" s="63" t="str">
        <f t="shared" si="11"/>
        <v>Natural Gas Production, Other Not Classified</v>
      </c>
      <c r="L720" s="135"/>
      <c r="M720" s="135"/>
      <c r="N720" s="135"/>
      <c r="O720" s="135"/>
      <c r="P720" s="62"/>
      <c r="Q720" s="62"/>
      <c r="R720" s="62"/>
      <c r="S720" s="62"/>
      <c r="T720" s="62"/>
      <c r="U720" s="62"/>
    </row>
    <row r="721" spans="1:21" s="198" customFormat="1" x14ac:dyDescent="0.2">
      <c r="A721" s="75" t="str">
        <f>'Permitted Sources'!A721</f>
        <v>WYDEQ Permitted Sources</v>
      </c>
      <c r="B721" s="75">
        <f>'Permitted Sources'!C721</f>
        <v>56037</v>
      </c>
      <c r="C721" s="75">
        <f>'Permitted Sources'!C721</f>
        <v>56037</v>
      </c>
      <c r="D721" s="75">
        <f>'Permitted Sources'!F721</f>
        <v>31000299</v>
      </c>
      <c r="E721" s="75" t="str">
        <f>'Permitted Sources'!I721</f>
        <v>Natural Gas Production, Other Not Classified</v>
      </c>
      <c r="F721" s="386">
        <f>'Permitted Sources'!O721</f>
        <v>0.49303070222722728</v>
      </c>
      <c r="G721" s="386">
        <f>'Permitted Sources'!P721</f>
        <v>0</v>
      </c>
      <c r="H721" s="386">
        <f>'Permitted Sources'!Q721</f>
        <v>0</v>
      </c>
      <c r="I721" s="386">
        <f>'Permitted Sources'!R721</f>
        <v>2.0542945926134474E-3</v>
      </c>
      <c r="J721" s="386">
        <f>'Permitted Sources'!S721</f>
        <v>0</v>
      </c>
      <c r="K721" s="63" t="str">
        <f t="shared" si="11"/>
        <v>Natural Gas Production, Other Not Classified</v>
      </c>
      <c r="L721" s="135"/>
      <c r="M721" s="135"/>
      <c r="N721" s="135"/>
      <c r="O721" s="135"/>
      <c r="P721" s="62"/>
      <c r="Q721" s="62"/>
      <c r="R721" s="62"/>
      <c r="S721" s="62"/>
      <c r="T721" s="62"/>
      <c r="U721" s="62"/>
    </row>
    <row r="722" spans="1:21" s="198" customFormat="1" x14ac:dyDescent="0.2">
      <c r="A722" s="75" t="str">
        <f>'Permitted Sources'!A722</f>
        <v>WYDEQ Permitted Sources</v>
      </c>
      <c r="B722" s="75">
        <f>'Permitted Sources'!C722</f>
        <v>56037</v>
      </c>
      <c r="C722" s="75">
        <f>'Permitted Sources'!C722</f>
        <v>56037</v>
      </c>
      <c r="D722" s="75">
        <f>'Permitted Sources'!F722</f>
        <v>31000299</v>
      </c>
      <c r="E722" s="75" t="str">
        <f>'Permitted Sources'!I722</f>
        <v>Natural Gas Production, Other Not Classified</v>
      </c>
      <c r="F722" s="386">
        <f>'Permitted Sources'!O722</f>
        <v>9.337192317822808</v>
      </c>
      <c r="G722" s="386">
        <f>'Permitted Sources'!P722</f>
        <v>1.4183076938465022</v>
      </c>
      <c r="H722" s="386">
        <f>'Permitted Sources'!Q722</f>
        <v>15.955961555773152</v>
      </c>
      <c r="I722" s="386">
        <f>'Permitted Sources'!R722</f>
        <v>0.11819230782054187</v>
      </c>
      <c r="J722" s="386">
        <f>'Permitted Sources'!S722</f>
        <v>0</v>
      </c>
      <c r="K722" s="63" t="str">
        <f t="shared" si="11"/>
        <v>Natural Gas Production, Other Not Classified</v>
      </c>
      <c r="L722" s="135"/>
      <c r="M722" s="135"/>
      <c r="N722" s="135"/>
      <c r="O722" s="135"/>
      <c r="P722" s="62"/>
      <c r="Q722" s="62"/>
      <c r="R722" s="62"/>
      <c r="S722" s="62"/>
      <c r="T722" s="62"/>
      <c r="U722" s="62"/>
    </row>
    <row r="723" spans="1:21" s="198" customFormat="1" x14ac:dyDescent="0.2">
      <c r="A723" s="75" t="str">
        <f>'Permitted Sources'!A723</f>
        <v>WYDEQ Permitted Sources</v>
      </c>
      <c r="B723" s="75">
        <f>'Permitted Sources'!C723</f>
        <v>56037</v>
      </c>
      <c r="C723" s="75">
        <f>'Permitted Sources'!C723</f>
        <v>56037</v>
      </c>
      <c r="D723" s="75">
        <f>'Permitted Sources'!F723</f>
        <v>31000299</v>
      </c>
      <c r="E723" s="75" t="str">
        <f>'Permitted Sources'!I723</f>
        <v>Natural Gas Production, Other Not Classified</v>
      </c>
      <c r="F723" s="386">
        <f>'Permitted Sources'!O723</f>
        <v>9.337192317822808</v>
      </c>
      <c r="G723" s="386">
        <f>'Permitted Sources'!P723</f>
        <v>1.4183076938465022</v>
      </c>
      <c r="H723" s="386">
        <f>'Permitted Sources'!Q723</f>
        <v>15.955961555773152</v>
      </c>
      <c r="I723" s="386">
        <f>'Permitted Sources'!R723</f>
        <v>0.11819230782054187</v>
      </c>
      <c r="J723" s="386">
        <f>'Permitted Sources'!S723</f>
        <v>0</v>
      </c>
      <c r="K723" s="63" t="str">
        <f t="shared" si="11"/>
        <v>Natural Gas Production, Other Not Classified</v>
      </c>
      <c r="L723" s="135"/>
      <c r="M723" s="135"/>
      <c r="N723" s="135"/>
      <c r="O723" s="135"/>
      <c r="P723" s="62"/>
      <c r="Q723" s="62"/>
      <c r="R723" s="62"/>
      <c r="S723" s="62"/>
      <c r="T723" s="62"/>
      <c r="U723" s="62"/>
    </row>
    <row r="724" spans="1:21" s="198" customFormat="1" x14ac:dyDescent="0.2">
      <c r="A724" s="75" t="str">
        <f>'Permitted Sources'!A724</f>
        <v>WYDEQ Permitted Sources</v>
      </c>
      <c r="B724" s="75">
        <f>'Permitted Sources'!C724</f>
        <v>56037</v>
      </c>
      <c r="C724" s="75">
        <f>'Permitted Sources'!C724</f>
        <v>56037</v>
      </c>
      <c r="D724" s="75">
        <f>'Permitted Sources'!F724</f>
        <v>31000299</v>
      </c>
      <c r="E724" s="75" t="str">
        <f>'Permitted Sources'!I724</f>
        <v>Natural Gas Production, Other Not Classified</v>
      </c>
      <c r="F724" s="386">
        <f>'Permitted Sources'!O724</f>
        <v>21.159234303918506</v>
      </c>
      <c r="G724" s="386">
        <f>'Permitted Sources'!P724</f>
        <v>0</v>
      </c>
      <c r="H724" s="386">
        <f>'Permitted Sources'!Q724</f>
        <v>0</v>
      </c>
      <c r="I724" s="386">
        <f>'Permitted Sources'!R724</f>
        <v>94.744066611332173</v>
      </c>
      <c r="J724" s="386">
        <f>'Permitted Sources'!S724</f>
        <v>0</v>
      </c>
      <c r="K724" s="63" t="str">
        <f t="shared" si="11"/>
        <v>Natural Gas Production, Other Not Classified</v>
      </c>
      <c r="L724" s="135"/>
      <c r="M724" s="135"/>
      <c r="N724" s="135"/>
      <c r="O724" s="135"/>
      <c r="P724" s="62"/>
      <c r="Q724" s="62"/>
      <c r="R724" s="62"/>
      <c r="S724" s="62"/>
      <c r="T724" s="62"/>
      <c r="U724" s="62"/>
    </row>
    <row r="725" spans="1:21" s="198" customFormat="1" x14ac:dyDescent="0.2">
      <c r="A725" s="75" t="str">
        <f>'Permitted Sources'!A725</f>
        <v>WYDEQ Permitted Sources</v>
      </c>
      <c r="B725" s="75">
        <f>'Permitted Sources'!C725</f>
        <v>56037</v>
      </c>
      <c r="C725" s="75">
        <f>'Permitted Sources'!C725</f>
        <v>56037</v>
      </c>
      <c r="D725" s="75">
        <f>'Permitted Sources'!F725</f>
        <v>31000227</v>
      </c>
      <c r="E725" s="75" t="str">
        <f>'Permitted Sources'!I725</f>
        <v>Dehydrator</v>
      </c>
      <c r="F725" s="386">
        <f>'Permitted Sources'!O725</f>
        <v>0.51768230825397332</v>
      </c>
      <c r="G725" s="386">
        <f>'Permitted Sources'!P725</f>
        <v>0</v>
      </c>
      <c r="H725" s="386">
        <f>'Permitted Sources'!Q725</f>
        <v>0</v>
      </c>
      <c r="I725" s="386">
        <f>'Permitted Sources'!R725</f>
        <v>0</v>
      </c>
      <c r="J725" s="386">
        <f>'Permitted Sources'!S725</f>
        <v>0</v>
      </c>
      <c r="K725" s="63" t="str">
        <f t="shared" si="11"/>
        <v>Dehydrator</v>
      </c>
      <c r="L725" s="135"/>
      <c r="M725" s="135"/>
      <c r="N725" s="135"/>
      <c r="O725" s="135"/>
      <c r="P725" s="62"/>
      <c r="Q725" s="62"/>
      <c r="R725" s="62"/>
      <c r="S725" s="62"/>
      <c r="T725" s="62"/>
      <c r="U725" s="62"/>
    </row>
    <row r="726" spans="1:21" s="198" customFormat="1" x14ac:dyDescent="0.2">
      <c r="A726" s="75" t="str">
        <f>'Permitted Sources'!A726</f>
        <v>WYDEQ Permitted Sources</v>
      </c>
      <c r="B726" s="75">
        <f>'Permitted Sources'!C726</f>
        <v>56037</v>
      </c>
      <c r="C726" s="75">
        <f>'Permitted Sources'!C726</f>
        <v>56037</v>
      </c>
      <c r="D726" s="75">
        <f>'Permitted Sources'!F726</f>
        <v>31000227</v>
      </c>
      <c r="E726" s="75" t="str">
        <f>'Permitted Sources'!I726</f>
        <v>Dehydrator</v>
      </c>
      <c r="F726" s="386">
        <f>'Permitted Sources'!O726</f>
        <v>0</v>
      </c>
      <c r="G726" s="386">
        <f>'Permitted Sources'!P726</f>
        <v>1.0353646165079466</v>
      </c>
      <c r="H726" s="386">
        <f>'Permitted Sources'!Q726</f>
        <v>0</v>
      </c>
      <c r="I726" s="386">
        <f>'Permitted Sources'!R726</f>
        <v>0</v>
      </c>
      <c r="J726" s="386">
        <f>'Permitted Sources'!S726</f>
        <v>0</v>
      </c>
      <c r="K726" s="63" t="str">
        <f t="shared" si="11"/>
        <v>Dehydrator</v>
      </c>
      <c r="L726" s="135"/>
      <c r="M726" s="135"/>
      <c r="N726" s="135"/>
      <c r="O726" s="135"/>
      <c r="P726" s="62"/>
      <c r="Q726" s="62"/>
      <c r="R726" s="62"/>
      <c r="S726" s="62"/>
      <c r="T726" s="62"/>
      <c r="U726" s="62"/>
    </row>
    <row r="727" spans="1:21" s="198" customFormat="1" x14ac:dyDescent="0.2">
      <c r="A727" s="75" t="str">
        <f>'Permitted Sources'!A727</f>
        <v>WYDEQ Permitted Sources</v>
      </c>
      <c r="B727" s="75">
        <f>'Permitted Sources'!C727</f>
        <v>56037</v>
      </c>
      <c r="C727" s="75">
        <f>'Permitted Sources'!C727</f>
        <v>56037</v>
      </c>
      <c r="D727" s="75">
        <f>'Permitted Sources'!F727</f>
        <v>31000299</v>
      </c>
      <c r="E727" s="75" t="str">
        <f>'Permitted Sources'!I727</f>
        <v>Natural Gas Production, Other Not Classified</v>
      </c>
      <c r="F727" s="386">
        <f>'Permitted Sources'!O727</f>
        <v>0</v>
      </c>
      <c r="G727" s="386">
        <f>'Permitted Sources'!P727</f>
        <v>1.0353646165079466</v>
      </c>
      <c r="H727" s="386">
        <f>'Permitted Sources'!Q727</f>
        <v>0</v>
      </c>
      <c r="I727" s="386">
        <f>'Permitted Sources'!R727</f>
        <v>0</v>
      </c>
      <c r="J727" s="386">
        <f>'Permitted Sources'!S727</f>
        <v>0</v>
      </c>
      <c r="K727" s="63" t="str">
        <f t="shared" si="11"/>
        <v>Natural Gas Production, Other Not Classified</v>
      </c>
      <c r="L727" s="135"/>
      <c r="M727" s="135"/>
      <c r="N727" s="135"/>
      <c r="O727" s="135"/>
      <c r="P727" s="62"/>
      <c r="Q727" s="62"/>
      <c r="R727" s="62"/>
      <c r="S727" s="62"/>
      <c r="T727" s="62"/>
      <c r="U727" s="62"/>
    </row>
    <row r="728" spans="1:21" s="198" customFormat="1" x14ac:dyDescent="0.2">
      <c r="A728" s="75" t="str">
        <f>'Permitted Sources'!A728</f>
        <v>WYDEQ Permitted Sources</v>
      </c>
      <c r="B728" s="75">
        <f>'Permitted Sources'!C728</f>
        <v>56037</v>
      </c>
      <c r="C728" s="75">
        <f>'Permitted Sources'!C728</f>
        <v>56037</v>
      </c>
      <c r="D728" s="75">
        <f>'Permitted Sources'!F728</f>
        <v>31000299</v>
      </c>
      <c r="E728" s="75" t="str">
        <f>'Permitted Sources'!I728</f>
        <v>Natural Gas Production, Other Not Classified</v>
      </c>
      <c r="F728" s="386">
        <f>'Permitted Sources'!O728</f>
        <v>0</v>
      </c>
      <c r="G728" s="386">
        <f>'Permitted Sources'!P728</f>
        <v>1.0353646165079466</v>
      </c>
      <c r="H728" s="386">
        <f>'Permitted Sources'!Q728</f>
        <v>0</v>
      </c>
      <c r="I728" s="386">
        <f>'Permitted Sources'!R728</f>
        <v>0</v>
      </c>
      <c r="J728" s="386">
        <f>'Permitted Sources'!S728</f>
        <v>0</v>
      </c>
      <c r="K728" s="63" t="str">
        <f t="shared" si="11"/>
        <v>Natural Gas Production, Other Not Classified</v>
      </c>
      <c r="L728" s="135"/>
      <c r="M728" s="135"/>
      <c r="N728" s="135"/>
      <c r="O728" s="135"/>
      <c r="P728" s="62"/>
      <c r="Q728" s="62"/>
      <c r="R728" s="62"/>
      <c r="S728" s="62"/>
      <c r="T728" s="62"/>
      <c r="U728" s="62"/>
    </row>
    <row r="729" spans="1:21" s="198" customFormat="1" x14ac:dyDescent="0.2">
      <c r="A729" s="75" t="str">
        <f>'Permitted Sources'!A729</f>
        <v>WYDEQ Permitted Sources</v>
      </c>
      <c r="B729" s="75">
        <f>'Permitted Sources'!C729</f>
        <v>56037</v>
      </c>
      <c r="C729" s="75">
        <f>'Permitted Sources'!C729</f>
        <v>56037</v>
      </c>
      <c r="D729" s="75">
        <f>'Permitted Sources'!F729</f>
        <v>31000301</v>
      </c>
      <c r="E729" s="75" t="str">
        <f>'Permitted Sources'!I729</f>
        <v>Dehydrator</v>
      </c>
      <c r="F729" s="386">
        <f>'Permitted Sources'!O729</f>
        <v>0</v>
      </c>
      <c r="G729" s="386">
        <f>'Permitted Sources'!P729</f>
        <v>1.0353646165079466</v>
      </c>
      <c r="H729" s="386">
        <f>'Permitted Sources'!Q729</f>
        <v>0</v>
      </c>
      <c r="I729" s="386">
        <f>'Permitted Sources'!R729</f>
        <v>0</v>
      </c>
      <c r="J729" s="386">
        <f>'Permitted Sources'!S729</f>
        <v>0</v>
      </c>
      <c r="K729" s="63" t="str">
        <f t="shared" si="11"/>
        <v>Dehydrator</v>
      </c>
      <c r="L729" s="135"/>
      <c r="M729" s="135"/>
      <c r="N729" s="135"/>
      <c r="O729" s="135"/>
      <c r="P729" s="62"/>
      <c r="Q729" s="62"/>
      <c r="R729" s="62"/>
      <c r="S729" s="62"/>
      <c r="T729" s="62"/>
      <c r="U729" s="62"/>
    </row>
    <row r="730" spans="1:21" s="198" customFormat="1" x14ac:dyDescent="0.2">
      <c r="A730" s="75" t="str">
        <f>'Permitted Sources'!A730</f>
        <v>WYDEQ Permitted Sources</v>
      </c>
      <c r="B730" s="75">
        <f>'Permitted Sources'!C730</f>
        <v>56037</v>
      </c>
      <c r="C730" s="75">
        <f>'Permitted Sources'!C730</f>
        <v>56037</v>
      </c>
      <c r="D730" s="75">
        <f>'Permitted Sources'!F730</f>
        <v>31000301</v>
      </c>
      <c r="E730" s="75" t="str">
        <f>'Permitted Sources'!I730</f>
        <v>Dehydrator</v>
      </c>
      <c r="F730" s="386">
        <f>'Permitted Sources'!O730</f>
        <v>0</v>
      </c>
      <c r="G730" s="386">
        <f>'Permitted Sources'!P730</f>
        <v>1.0353646165079466</v>
      </c>
      <c r="H730" s="386">
        <f>'Permitted Sources'!Q730</f>
        <v>0</v>
      </c>
      <c r="I730" s="386">
        <f>'Permitted Sources'!R730</f>
        <v>0</v>
      </c>
      <c r="J730" s="386">
        <f>'Permitted Sources'!S730</f>
        <v>0</v>
      </c>
      <c r="K730" s="63" t="str">
        <f t="shared" si="11"/>
        <v>Dehydrator</v>
      </c>
      <c r="L730" s="135"/>
      <c r="M730" s="135"/>
      <c r="N730" s="135"/>
      <c r="O730" s="135"/>
      <c r="P730" s="62"/>
      <c r="Q730" s="62"/>
      <c r="R730" s="62"/>
      <c r="S730" s="62"/>
      <c r="T730" s="62"/>
      <c r="U730" s="62"/>
    </row>
    <row r="731" spans="1:21" s="198" customFormat="1" x14ac:dyDescent="0.2">
      <c r="A731" s="75" t="str">
        <f>'Permitted Sources'!A731</f>
        <v>WYDEQ Permitted Sources</v>
      </c>
      <c r="B731" s="75">
        <f>'Permitted Sources'!C731</f>
        <v>56037</v>
      </c>
      <c r="C731" s="75">
        <f>'Permitted Sources'!C731</f>
        <v>56037</v>
      </c>
      <c r="D731" s="75">
        <f>'Permitted Sources'!F731</f>
        <v>31000301</v>
      </c>
      <c r="E731" s="75" t="str">
        <f>'Permitted Sources'!I731</f>
        <v>Dehydrator</v>
      </c>
      <c r="F731" s="386">
        <f>'Permitted Sources'!O731</f>
        <v>0</v>
      </c>
      <c r="G731" s="386">
        <f>'Permitted Sources'!P731</f>
        <v>1.0353646165079466</v>
      </c>
      <c r="H731" s="386">
        <f>'Permitted Sources'!Q731</f>
        <v>0</v>
      </c>
      <c r="I731" s="386">
        <f>'Permitted Sources'!R731</f>
        <v>0</v>
      </c>
      <c r="J731" s="386">
        <f>'Permitted Sources'!S731</f>
        <v>0</v>
      </c>
      <c r="K731" s="63" t="str">
        <f t="shared" si="11"/>
        <v>Dehydrator</v>
      </c>
      <c r="L731" s="135"/>
      <c r="M731" s="135"/>
      <c r="N731" s="135"/>
      <c r="O731" s="135"/>
      <c r="P731" s="62"/>
      <c r="Q731" s="62"/>
      <c r="R731" s="62"/>
      <c r="S731" s="62"/>
      <c r="T731" s="62"/>
      <c r="U731" s="62"/>
    </row>
    <row r="732" spans="1:21" s="198" customFormat="1" x14ac:dyDescent="0.2">
      <c r="A732" s="75" t="str">
        <f>'Permitted Sources'!A732</f>
        <v>WYDEQ Permitted Sources</v>
      </c>
      <c r="B732" s="75">
        <f>'Permitted Sources'!C732</f>
        <v>56037</v>
      </c>
      <c r="C732" s="75">
        <f>'Permitted Sources'!C732</f>
        <v>56037</v>
      </c>
      <c r="D732" s="75">
        <f>'Permitted Sources'!F732</f>
        <v>31000301</v>
      </c>
      <c r="E732" s="75" t="str">
        <f>'Permitted Sources'!I732</f>
        <v>Dehydrator</v>
      </c>
      <c r="F732" s="386">
        <f>'Permitted Sources'!O732</f>
        <v>0</v>
      </c>
      <c r="G732" s="386">
        <f>'Permitted Sources'!P732</f>
        <v>1.0353646165079466</v>
      </c>
      <c r="H732" s="386">
        <f>'Permitted Sources'!Q732</f>
        <v>0</v>
      </c>
      <c r="I732" s="386">
        <f>'Permitted Sources'!R732</f>
        <v>0</v>
      </c>
      <c r="J732" s="386">
        <f>'Permitted Sources'!S732</f>
        <v>0</v>
      </c>
      <c r="K732" s="63" t="str">
        <f t="shared" si="11"/>
        <v>Dehydrator</v>
      </c>
      <c r="L732" s="135"/>
      <c r="M732" s="135"/>
      <c r="N732" s="135"/>
      <c r="O732" s="135"/>
      <c r="P732" s="62"/>
      <c r="Q732" s="62"/>
      <c r="R732" s="62"/>
      <c r="S732" s="62"/>
      <c r="T732" s="62"/>
      <c r="U732" s="62"/>
    </row>
    <row r="733" spans="1:21" s="198" customFormat="1" x14ac:dyDescent="0.2">
      <c r="A733" s="75" t="str">
        <f>'Permitted Sources'!A733</f>
        <v>WYDEQ Permitted Sources</v>
      </c>
      <c r="B733" s="75">
        <f>'Permitted Sources'!C733</f>
        <v>56037</v>
      </c>
      <c r="C733" s="75">
        <f>'Permitted Sources'!C733</f>
        <v>56037</v>
      </c>
      <c r="D733" s="75">
        <f>'Permitted Sources'!F733</f>
        <v>31000227</v>
      </c>
      <c r="E733" s="75" t="str">
        <f>'Permitted Sources'!I733</f>
        <v>Dehydrator</v>
      </c>
      <c r="F733" s="386">
        <f>'Permitted Sources'!O733</f>
        <v>1.5530469247619201</v>
      </c>
      <c r="G733" s="386">
        <f>'Permitted Sources'!P733</f>
        <v>0</v>
      </c>
      <c r="H733" s="386">
        <f>'Permitted Sources'!Q733</f>
        <v>1.0353646165079466</v>
      </c>
      <c r="I733" s="386">
        <f>'Permitted Sources'!R733</f>
        <v>0</v>
      </c>
      <c r="J733" s="386">
        <f>'Permitted Sources'!S733</f>
        <v>0</v>
      </c>
      <c r="K733" s="63" t="str">
        <f t="shared" si="11"/>
        <v>Dehydrator</v>
      </c>
      <c r="L733" s="135"/>
      <c r="M733" s="135"/>
      <c r="N733" s="135"/>
      <c r="O733" s="135"/>
      <c r="P733" s="62"/>
      <c r="Q733" s="62"/>
      <c r="R733" s="62"/>
      <c r="S733" s="62"/>
      <c r="T733" s="62"/>
      <c r="U733" s="62"/>
    </row>
    <row r="734" spans="1:21" s="198" customFormat="1" x14ac:dyDescent="0.2">
      <c r="A734" s="75" t="str">
        <f>'Permitted Sources'!A734</f>
        <v>WYDEQ Permitted Sources</v>
      </c>
      <c r="B734" s="75">
        <f>'Permitted Sources'!C734</f>
        <v>56037</v>
      </c>
      <c r="C734" s="75">
        <f>'Permitted Sources'!C734</f>
        <v>56037</v>
      </c>
      <c r="D734" s="75">
        <f>'Permitted Sources'!F734</f>
        <v>31000299</v>
      </c>
      <c r="E734" s="75" t="str">
        <f>'Permitted Sources'!I734</f>
        <v>Natural Gas Production, Other Not Classified</v>
      </c>
      <c r="F734" s="386">
        <f>'Permitted Sources'!O734</f>
        <v>0</v>
      </c>
      <c r="G734" s="386">
        <f>'Permitted Sources'!P734</f>
        <v>46.073725434603631</v>
      </c>
      <c r="H734" s="386">
        <f>'Permitted Sources'!Q734</f>
        <v>0</v>
      </c>
      <c r="I734" s="386">
        <f>'Permitted Sources'!R734</f>
        <v>0</v>
      </c>
      <c r="J734" s="386">
        <f>'Permitted Sources'!S734</f>
        <v>0</v>
      </c>
      <c r="K734" s="63" t="str">
        <f t="shared" si="11"/>
        <v>Natural Gas Production, Other Not Classified</v>
      </c>
      <c r="L734" s="135"/>
      <c r="M734" s="135"/>
      <c r="N734" s="135"/>
      <c r="O734" s="135"/>
      <c r="P734" s="62"/>
      <c r="Q734" s="62"/>
      <c r="R734" s="62"/>
      <c r="S734" s="62"/>
      <c r="T734" s="62"/>
      <c r="U734" s="62"/>
    </row>
    <row r="735" spans="1:21" s="198" customFormat="1" x14ac:dyDescent="0.2">
      <c r="A735" s="75" t="str">
        <f>'Permitted Sources'!A735</f>
        <v>WYDEQ Permitted Sources</v>
      </c>
      <c r="B735" s="75">
        <f>'Permitted Sources'!C735</f>
        <v>56037</v>
      </c>
      <c r="C735" s="75">
        <f>'Permitted Sources'!C735</f>
        <v>56037</v>
      </c>
      <c r="D735" s="75">
        <f>'Permitted Sources'!F735</f>
        <v>31000299</v>
      </c>
      <c r="E735" s="75" t="str">
        <f>'Permitted Sources'!I735</f>
        <v>Natural Gas Production, Other Not Classified</v>
      </c>
      <c r="F735" s="386">
        <f>'Permitted Sources'!O735</f>
        <v>1.0353646165079466</v>
      </c>
      <c r="G735" s="386">
        <f>'Permitted Sources'!P735</f>
        <v>13.977422322857281</v>
      </c>
      <c r="H735" s="386">
        <f>'Permitted Sources'!Q735</f>
        <v>0</v>
      </c>
      <c r="I735" s="386">
        <f>'Permitted Sources'!R735</f>
        <v>0</v>
      </c>
      <c r="J735" s="386">
        <f>'Permitted Sources'!S735</f>
        <v>0</v>
      </c>
      <c r="K735" s="63" t="str">
        <f t="shared" si="11"/>
        <v>Natural Gas Production, Other Not Classified</v>
      </c>
      <c r="L735" s="135"/>
      <c r="M735" s="135"/>
      <c r="N735" s="135"/>
      <c r="O735" s="135"/>
      <c r="P735" s="62"/>
      <c r="Q735" s="62"/>
      <c r="R735" s="62"/>
      <c r="S735" s="62"/>
      <c r="T735" s="62"/>
      <c r="U735" s="62"/>
    </row>
    <row r="736" spans="1:21" s="198" customFormat="1" x14ac:dyDescent="0.2">
      <c r="A736" s="75" t="str">
        <f>'Permitted Sources'!A736</f>
        <v>WYDEQ Permitted Sources</v>
      </c>
      <c r="B736" s="75">
        <f>'Permitted Sources'!C736</f>
        <v>56037</v>
      </c>
      <c r="C736" s="75">
        <f>'Permitted Sources'!C736</f>
        <v>56037</v>
      </c>
      <c r="D736" s="75">
        <f>'Permitted Sources'!F736</f>
        <v>31000220</v>
      </c>
      <c r="E736" s="75" t="str">
        <f>'Permitted Sources'!I736</f>
        <v>Permitted Fugitives</v>
      </c>
      <c r="F736" s="386">
        <f>'Permitted Sources'!O736</f>
        <v>0</v>
      </c>
      <c r="G736" s="386">
        <f>'Permitted Sources'!P736</f>
        <v>1.7601198480635096</v>
      </c>
      <c r="H736" s="386">
        <f>'Permitted Sources'!Q736</f>
        <v>0</v>
      </c>
      <c r="I736" s="386">
        <f>'Permitted Sources'!R736</f>
        <v>0</v>
      </c>
      <c r="J736" s="386">
        <f>'Permitted Sources'!S736</f>
        <v>0</v>
      </c>
      <c r="K736" s="63" t="str">
        <f t="shared" si="11"/>
        <v>Fugitives</v>
      </c>
      <c r="L736" s="135"/>
      <c r="M736" s="135"/>
      <c r="N736" s="135"/>
      <c r="O736" s="135"/>
      <c r="P736" s="62"/>
      <c r="Q736" s="62"/>
      <c r="R736" s="62"/>
      <c r="S736" s="62"/>
      <c r="T736" s="62"/>
      <c r="U736" s="62"/>
    </row>
    <row r="737" spans="1:21" s="198" customFormat="1" x14ac:dyDescent="0.2">
      <c r="A737" s="75" t="str">
        <f>'Permitted Sources'!A737</f>
        <v>WYDEQ Permitted Sources</v>
      </c>
      <c r="B737" s="75">
        <f>'Permitted Sources'!C737</f>
        <v>56037</v>
      </c>
      <c r="C737" s="75">
        <f>'Permitted Sources'!C737</f>
        <v>56037</v>
      </c>
      <c r="D737" s="75">
        <f>'Permitted Sources'!F737</f>
        <v>31000227</v>
      </c>
      <c r="E737" s="75" t="str">
        <f>'Permitted Sources'!I737</f>
        <v>Dehydrator</v>
      </c>
      <c r="F737" s="386">
        <f>'Permitted Sources'!O737</f>
        <v>0</v>
      </c>
      <c r="G737" s="386">
        <f>'Permitted Sources'!P737</f>
        <v>2.0189610021904962</v>
      </c>
      <c r="H737" s="386">
        <f>'Permitted Sources'!Q737</f>
        <v>0</v>
      </c>
      <c r="I737" s="386">
        <f>'Permitted Sources'!R737</f>
        <v>0</v>
      </c>
      <c r="J737" s="386">
        <f>'Permitted Sources'!S737</f>
        <v>0</v>
      </c>
      <c r="K737" s="63" t="str">
        <f t="shared" si="11"/>
        <v>Dehydrator</v>
      </c>
      <c r="L737" s="135"/>
      <c r="M737" s="135"/>
      <c r="N737" s="135"/>
      <c r="O737" s="135"/>
      <c r="P737" s="62"/>
      <c r="Q737" s="62"/>
      <c r="R737" s="62"/>
      <c r="S737" s="62"/>
      <c r="T737" s="62"/>
      <c r="U737" s="62"/>
    </row>
    <row r="738" spans="1:21" s="198" customFormat="1" x14ac:dyDescent="0.2">
      <c r="A738" s="75" t="str">
        <f>'Permitted Sources'!A738</f>
        <v>WYDEQ Permitted Sources</v>
      </c>
      <c r="B738" s="75">
        <f>'Permitted Sources'!C738</f>
        <v>56037</v>
      </c>
      <c r="C738" s="75">
        <f>'Permitted Sources'!C738</f>
        <v>56037</v>
      </c>
      <c r="D738" s="75">
        <f>'Permitted Sources'!F738</f>
        <v>31000404</v>
      </c>
      <c r="E738" s="75" t="str">
        <f>'Permitted Sources'!I738</f>
        <v>Process Heaters</v>
      </c>
      <c r="F738" s="386">
        <f>'Permitted Sources'!O738</f>
        <v>0.23813386179682774</v>
      </c>
      <c r="G738" s="386">
        <f>'Permitted Sources'!P738</f>
        <v>0</v>
      </c>
      <c r="H738" s="386">
        <f>'Permitted Sources'!Q738</f>
        <v>0.11906693089841387</v>
      </c>
      <c r="I738" s="386">
        <f>'Permitted Sources'!R738</f>
        <v>0</v>
      </c>
      <c r="J738" s="386">
        <f>'Permitted Sources'!S738</f>
        <v>0</v>
      </c>
      <c r="K738" s="63" t="str">
        <f t="shared" si="11"/>
        <v>Heaters</v>
      </c>
      <c r="L738" s="135"/>
      <c r="M738" s="135"/>
      <c r="N738" s="135"/>
      <c r="O738" s="135"/>
      <c r="P738" s="62"/>
      <c r="Q738" s="62"/>
      <c r="R738" s="62"/>
      <c r="S738" s="62"/>
      <c r="T738" s="62"/>
      <c r="U738" s="62"/>
    </row>
    <row r="739" spans="1:21" s="198" customFormat="1" x14ac:dyDescent="0.2">
      <c r="A739" s="75" t="str">
        <f>'Permitted Sources'!A739</f>
        <v>WYDEQ Permitted Sources</v>
      </c>
      <c r="B739" s="75">
        <f>'Permitted Sources'!C739</f>
        <v>56037</v>
      </c>
      <c r="C739" s="75">
        <f>'Permitted Sources'!C739</f>
        <v>56037</v>
      </c>
      <c r="D739" s="75">
        <f>'Permitted Sources'!F739</f>
        <v>40400311</v>
      </c>
      <c r="E739" s="75" t="str">
        <f>'Permitted Sources'!I739</f>
        <v>Permitted Tank Losses</v>
      </c>
      <c r="F739" s="386">
        <f>'Permitted Sources'!O739</f>
        <v>0</v>
      </c>
      <c r="G739" s="386">
        <f>'Permitted Sources'!P739</f>
        <v>2.743716233746059</v>
      </c>
      <c r="H739" s="386">
        <f>'Permitted Sources'!Q739</f>
        <v>0</v>
      </c>
      <c r="I739" s="386">
        <f>'Permitted Sources'!R739</f>
        <v>0</v>
      </c>
      <c r="J739" s="386">
        <f>'Permitted Sources'!S739</f>
        <v>0</v>
      </c>
      <c r="K739" s="63" t="str">
        <f t="shared" si="11"/>
        <v xml:space="preserve">Condensate tank </v>
      </c>
      <c r="L739" s="135"/>
      <c r="M739" s="135"/>
      <c r="N739" s="135"/>
      <c r="O739" s="135"/>
      <c r="P739" s="62"/>
      <c r="Q739" s="62"/>
      <c r="R739" s="62"/>
      <c r="S739" s="62"/>
      <c r="T739" s="62"/>
      <c r="U739" s="62"/>
    </row>
    <row r="740" spans="1:21" s="198" customFormat="1" x14ac:dyDescent="0.2">
      <c r="A740" s="75" t="str">
        <f>'Permitted Sources'!A740</f>
        <v>WYDEQ Permitted Sources</v>
      </c>
      <c r="B740" s="75">
        <f>'Permitted Sources'!C740</f>
        <v>56037</v>
      </c>
      <c r="C740" s="75">
        <f>'Permitted Sources'!C740</f>
        <v>56037</v>
      </c>
      <c r="D740" s="75">
        <f>'Permitted Sources'!F740</f>
        <v>10500106</v>
      </c>
      <c r="E740" s="75" t="str">
        <f>'Permitted Sources'!I740</f>
        <v>External Combustion Boilers</v>
      </c>
      <c r="F740" s="386">
        <f>'Permitted Sources'!O740</f>
        <v>4.8458846206422157</v>
      </c>
      <c r="G740" s="386">
        <f>'Permitted Sources'!P740</f>
        <v>0</v>
      </c>
      <c r="H740" s="386">
        <f>'Permitted Sources'!Q740</f>
        <v>21.392807715518078</v>
      </c>
      <c r="I740" s="386">
        <f>'Permitted Sources'!R740</f>
        <v>0</v>
      </c>
      <c r="J740" s="386">
        <f>'Permitted Sources'!S740</f>
        <v>0</v>
      </c>
      <c r="K740" s="63" t="str">
        <f t="shared" si="11"/>
        <v>Heaters</v>
      </c>
      <c r="L740" s="135"/>
      <c r="M740" s="135"/>
      <c r="N740" s="135"/>
      <c r="O740" s="135"/>
      <c r="P740" s="62"/>
      <c r="Q740" s="62"/>
      <c r="R740" s="62"/>
      <c r="S740" s="62"/>
      <c r="T740" s="62"/>
      <c r="U740" s="62"/>
    </row>
    <row r="741" spans="1:21" s="198" customFormat="1" x14ac:dyDescent="0.2">
      <c r="A741" s="75" t="str">
        <f>'Permitted Sources'!A741</f>
        <v>WYDEQ Permitted Sources</v>
      </c>
      <c r="B741" s="75">
        <f>'Permitted Sources'!C741</f>
        <v>56037</v>
      </c>
      <c r="C741" s="75">
        <f>'Permitted Sources'!C741</f>
        <v>56037</v>
      </c>
      <c r="D741" s="75">
        <f>'Permitted Sources'!F741</f>
        <v>31000205</v>
      </c>
      <c r="E741" s="75" t="str">
        <f>'Permitted Sources'!I741</f>
        <v>Natural Gas Production, Flares</v>
      </c>
      <c r="F741" s="386">
        <f>'Permitted Sources'!O741</f>
        <v>7.0915384692325123</v>
      </c>
      <c r="G741" s="386">
        <f>'Permitted Sources'!P741</f>
        <v>0</v>
      </c>
      <c r="H741" s="386">
        <f>'Permitted Sources'!Q741</f>
        <v>1.7728846173081281</v>
      </c>
      <c r="I741" s="386">
        <f>'Permitted Sources'!R741</f>
        <v>0</v>
      </c>
      <c r="J741" s="386">
        <f>'Permitted Sources'!S741</f>
        <v>0</v>
      </c>
      <c r="K741" s="63" t="str">
        <f t="shared" si="11"/>
        <v>Natural Gas Production, Flares</v>
      </c>
      <c r="L741" s="135"/>
      <c r="M741" s="135"/>
      <c r="N741" s="135"/>
      <c r="O741" s="135"/>
      <c r="P741" s="62"/>
      <c r="Q741" s="62"/>
      <c r="R741" s="62"/>
      <c r="S741" s="62"/>
      <c r="T741" s="62"/>
      <c r="U741" s="62"/>
    </row>
    <row r="742" spans="1:21" s="198" customFormat="1" x14ac:dyDescent="0.2">
      <c r="A742" s="75" t="str">
        <f>'Permitted Sources'!A742</f>
        <v>WYDEQ Permitted Sources</v>
      </c>
      <c r="B742" s="75">
        <f>'Permitted Sources'!C742</f>
        <v>56037</v>
      </c>
      <c r="C742" s="75">
        <f>'Permitted Sources'!C742</f>
        <v>56037</v>
      </c>
      <c r="D742" s="75">
        <f>'Permitted Sources'!F742</f>
        <v>31000205</v>
      </c>
      <c r="E742" s="75" t="str">
        <f>'Permitted Sources'!I742</f>
        <v>Natural Gas Production, Flares</v>
      </c>
      <c r="F742" s="386">
        <f>'Permitted Sources'!O742</f>
        <v>0.70915384692325112</v>
      </c>
      <c r="G742" s="386">
        <f>'Permitted Sources'!P742</f>
        <v>0</v>
      </c>
      <c r="H742" s="386">
        <f>'Permitted Sources'!Q742</f>
        <v>1.0637307703848768</v>
      </c>
      <c r="I742" s="386">
        <f>'Permitted Sources'!R742</f>
        <v>0</v>
      </c>
      <c r="J742" s="386">
        <f>'Permitted Sources'!S742</f>
        <v>0</v>
      </c>
      <c r="K742" s="63" t="str">
        <f t="shared" si="11"/>
        <v>Natural Gas Production, Flares</v>
      </c>
      <c r="L742" s="135"/>
      <c r="M742" s="135"/>
      <c r="N742" s="135"/>
      <c r="O742" s="135"/>
      <c r="P742" s="62"/>
      <c r="Q742" s="62"/>
      <c r="R742" s="62"/>
      <c r="S742" s="62"/>
      <c r="T742" s="62"/>
      <c r="U742" s="62"/>
    </row>
    <row r="743" spans="1:21" s="198" customFormat="1" x14ac:dyDescent="0.2">
      <c r="A743" s="75" t="str">
        <f>'Permitted Sources'!A743</f>
        <v>WYDEQ Permitted Sources</v>
      </c>
      <c r="B743" s="75">
        <f>'Permitted Sources'!C743</f>
        <v>56037</v>
      </c>
      <c r="C743" s="75">
        <f>'Permitted Sources'!C743</f>
        <v>56037</v>
      </c>
      <c r="D743" s="75">
        <f>'Permitted Sources'!F743</f>
        <v>31000205</v>
      </c>
      <c r="E743" s="75" t="str">
        <f>'Permitted Sources'!I743</f>
        <v>Natural Gas Production, Flares</v>
      </c>
      <c r="F743" s="386">
        <f>'Permitted Sources'!O743</f>
        <v>3.1060938495238402</v>
      </c>
      <c r="G743" s="386">
        <f>'Permitted Sources'!P743</f>
        <v>50.215183900635409</v>
      </c>
      <c r="H743" s="386">
        <f>'Permitted Sources'!Q743</f>
        <v>1.0353646165079466</v>
      </c>
      <c r="I743" s="386">
        <f>'Permitted Sources'!R743</f>
        <v>0</v>
      </c>
      <c r="J743" s="386">
        <f>'Permitted Sources'!S743</f>
        <v>0</v>
      </c>
      <c r="K743" s="63" t="str">
        <f t="shared" si="11"/>
        <v>Natural Gas Production, Flares</v>
      </c>
      <c r="L743" s="135"/>
      <c r="M743" s="135"/>
      <c r="N743" s="135"/>
      <c r="O743" s="135"/>
      <c r="P743" s="62"/>
      <c r="Q743" s="62"/>
      <c r="R743" s="62"/>
      <c r="S743" s="62"/>
      <c r="T743" s="62"/>
      <c r="U743" s="62"/>
    </row>
    <row r="744" spans="1:21" s="198" customFormat="1" x14ac:dyDescent="0.2">
      <c r="A744" s="75" t="str">
        <f>'Permitted Sources'!A744</f>
        <v>WYDEQ Permitted Sources</v>
      </c>
      <c r="B744" s="75">
        <f>'Permitted Sources'!C744</f>
        <v>56037</v>
      </c>
      <c r="C744" s="75">
        <f>'Permitted Sources'!C744</f>
        <v>56037</v>
      </c>
      <c r="D744" s="75">
        <f>'Permitted Sources'!F744</f>
        <v>31000220</v>
      </c>
      <c r="E744" s="75" t="str">
        <f>'Permitted Sources'!I744</f>
        <v>Permitted Fugitives</v>
      </c>
      <c r="F744" s="386">
        <f>'Permitted Sources'!O744</f>
        <v>0</v>
      </c>
      <c r="G744" s="386">
        <f>'Permitted Sources'!P744</f>
        <v>0.25884115412698666</v>
      </c>
      <c r="H744" s="386">
        <f>'Permitted Sources'!Q744</f>
        <v>0</v>
      </c>
      <c r="I744" s="386">
        <f>'Permitted Sources'!R744</f>
        <v>0</v>
      </c>
      <c r="J744" s="386">
        <f>'Permitted Sources'!S744</f>
        <v>0</v>
      </c>
      <c r="K744" s="63" t="str">
        <f t="shared" si="11"/>
        <v>Fugitives</v>
      </c>
      <c r="L744" s="135"/>
      <c r="M744" s="135"/>
      <c r="N744" s="135"/>
      <c r="O744" s="135"/>
      <c r="P744" s="62"/>
      <c r="Q744" s="62"/>
      <c r="R744" s="62"/>
      <c r="S744" s="62"/>
      <c r="T744" s="62"/>
      <c r="U744" s="62"/>
    </row>
    <row r="745" spans="1:21" s="198" customFormat="1" x14ac:dyDescent="0.2">
      <c r="A745" s="75" t="str">
        <f>'Permitted Sources'!A745</f>
        <v>WYDEQ Permitted Sources</v>
      </c>
      <c r="B745" s="75">
        <f>'Permitted Sources'!C745</f>
        <v>56037</v>
      </c>
      <c r="C745" s="75">
        <f>'Permitted Sources'!C745</f>
        <v>56037</v>
      </c>
      <c r="D745" s="75">
        <f>'Permitted Sources'!F745</f>
        <v>31000220</v>
      </c>
      <c r="E745" s="75" t="str">
        <f>'Permitted Sources'!I745</f>
        <v>Permitted Fugitives</v>
      </c>
      <c r="F745" s="386">
        <f>'Permitted Sources'!O745</f>
        <v>0</v>
      </c>
      <c r="G745" s="386">
        <f>'Permitted Sources'!P745</f>
        <v>0.10353646165079466</v>
      </c>
      <c r="H745" s="386">
        <f>'Permitted Sources'!Q745</f>
        <v>0</v>
      </c>
      <c r="I745" s="386">
        <f>'Permitted Sources'!R745</f>
        <v>0</v>
      </c>
      <c r="J745" s="386">
        <f>'Permitted Sources'!S745</f>
        <v>0</v>
      </c>
      <c r="K745" s="63" t="str">
        <f t="shared" si="11"/>
        <v>Fugitives</v>
      </c>
      <c r="L745" s="135"/>
      <c r="M745" s="135"/>
      <c r="N745" s="135"/>
      <c r="O745" s="135"/>
      <c r="P745" s="62"/>
      <c r="Q745" s="62"/>
      <c r="R745" s="62"/>
      <c r="S745" s="62"/>
      <c r="T745" s="62"/>
      <c r="U745" s="62"/>
    </row>
    <row r="746" spans="1:21" s="198" customFormat="1" x14ac:dyDescent="0.2">
      <c r="A746" s="75" t="str">
        <f>'Permitted Sources'!A746</f>
        <v>WYDEQ Permitted Sources</v>
      </c>
      <c r="B746" s="75">
        <f>'Permitted Sources'!C746</f>
        <v>56037</v>
      </c>
      <c r="C746" s="75">
        <f>'Permitted Sources'!C746</f>
        <v>56037</v>
      </c>
      <c r="D746" s="75">
        <f>'Permitted Sources'!F746</f>
        <v>31000227</v>
      </c>
      <c r="E746" s="75" t="str">
        <f>'Permitted Sources'!I746</f>
        <v>Dehydrator</v>
      </c>
      <c r="F746" s="386">
        <f>'Permitted Sources'!O746</f>
        <v>0.51768230825397332</v>
      </c>
      <c r="G746" s="386">
        <f>'Permitted Sources'!P746</f>
        <v>0</v>
      </c>
      <c r="H746" s="386">
        <f>'Permitted Sources'!Q746</f>
        <v>0.51768230825397332</v>
      </c>
      <c r="I746" s="386">
        <f>'Permitted Sources'!R746</f>
        <v>0</v>
      </c>
      <c r="J746" s="386">
        <f>'Permitted Sources'!S746</f>
        <v>0</v>
      </c>
      <c r="K746" s="63" t="str">
        <f t="shared" si="11"/>
        <v>Dehydrator</v>
      </c>
      <c r="L746" s="135"/>
      <c r="M746" s="135"/>
      <c r="N746" s="135"/>
      <c r="O746" s="135"/>
      <c r="P746" s="62"/>
      <c r="Q746" s="62"/>
      <c r="R746" s="62"/>
      <c r="S746" s="62"/>
      <c r="T746" s="62"/>
      <c r="U746" s="62"/>
    </row>
    <row r="747" spans="1:21" s="198" customFormat="1" x14ac:dyDescent="0.2">
      <c r="A747" s="75" t="str">
        <f>'Permitted Sources'!A747</f>
        <v>WYDEQ Permitted Sources</v>
      </c>
      <c r="B747" s="75">
        <f>'Permitted Sources'!C747</f>
        <v>56037</v>
      </c>
      <c r="C747" s="75">
        <f>'Permitted Sources'!C747</f>
        <v>56037</v>
      </c>
      <c r="D747" s="75">
        <f>'Permitted Sources'!F747</f>
        <v>31000227</v>
      </c>
      <c r="E747" s="75" t="str">
        <f>'Permitted Sources'!I747</f>
        <v>Dehydrator</v>
      </c>
      <c r="F747" s="386">
        <f>'Permitted Sources'!O747</f>
        <v>0.51768230825397332</v>
      </c>
      <c r="G747" s="386">
        <f>'Permitted Sources'!P747</f>
        <v>0</v>
      </c>
      <c r="H747" s="386">
        <f>'Permitted Sources'!Q747</f>
        <v>0.51768230825397332</v>
      </c>
      <c r="I747" s="386">
        <f>'Permitted Sources'!R747</f>
        <v>0</v>
      </c>
      <c r="J747" s="386">
        <f>'Permitted Sources'!S747</f>
        <v>0</v>
      </c>
      <c r="K747" s="63" t="str">
        <f t="shared" si="11"/>
        <v>Dehydrator</v>
      </c>
      <c r="L747" s="135"/>
      <c r="M747" s="135"/>
      <c r="N747" s="135"/>
      <c r="O747" s="135"/>
      <c r="P747" s="62"/>
      <c r="Q747" s="62"/>
      <c r="R747" s="62"/>
      <c r="S747" s="62"/>
      <c r="T747" s="62"/>
      <c r="U747" s="62"/>
    </row>
    <row r="748" spans="1:21" s="198" customFormat="1" x14ac:dyDescent="0.2">
      <c r="A748" s="75" t="str">
        <f>'Permitted Sources'!A748</f>
        <v>WYDEQ Permitted Sources</v>
      </c>
      <c r="B748" s="75">
        <f>'Permitted Sources'!C748</f>
        <v>56037</v>
      </c>
      <c r="C748" s="75">
        <f>'Permitted Sources'!C748</f>
        <v>56037</v>
      </c>
      <c r="D748" s="75">
        <f>'Permitted Sources'!F748</f>
        <v>31000228</v>
      </c>
      <c r="E748" s="75" t="str">
        <f>'Permitted Sources'!I748</f>
        <v>Dehydrator</v>
      </c>
      <c r="F748" s="386">
        <f>'Permitted Sources'!O748</f>
        <v>0</v>
      </c>
      <c r="G748" s="386">
        <f>'Permitted Sources'!P748</f>
        <v>4.6095000050011325</v>
      </c>
      <c r="H748" s="386">
        <f>'Permitted Sources'!Q748</f>
        <v>0</v>
      </c>
      <c r="I748" s="386">
        <f>'Permitted Sources'!R748</f>
        <v>0</v>
      </c>
      <c r="J748" s="386">
        <f>'Permitted Sources'!S748</f>
        <v>0</v>
      </c>
      <c r="K748" s="63" t="str">
        <f t="shared" si="11"/>
        <v>Dehydrator</v>
      </c>
      <c r="L748" s="135"/>
      <c r="M748" s="135"/>
      <c r="N748" s="135"/>
      <c r="O748" s="135"/>
      <c r="P748" s="62"/>
      <c r="Q748" s="62"/>
      <c r="R748" s="62"/>
      <c r="S748" s="62"/>
      <c r="T748" s="62"/>
      <c r="U748" s="62"/>
    </row>
    <row r="749" spans="1:21" s="198" customFormat="1" x14ac:dyDescent="0.2">
      <c r="A749" s="75" t="str">
        <f>'Permitted Sources'!A749</f>
        <v>WYDEQ Permitted Sources</v>
      </c>
      <c r="B749" s="75">
        <f>'Permitted Sources'!C749</f>
        <v>56037</v>
      </c>
      <c r="C749" s="75">
        <f>'Permitted Sources'!C749</f>
        <v>56037</v>
      </c>
      <c r="D749" s="75">
        <f>'Permitted Sources'!F749</f>
        <v>31000299</v>
      </c>
      <c r="E749" s="75" t="str">
        <f>'Permitted Sources'!I749</f>
        <v>Natural Gas Production, Other Not Classified</v>
      </c>
      <c r="F749" s="386">
        <f>'Permitted Sources'!O749</f>
        <v>2.5884115412698669</v>
      </c>
      <c r="G749" s="386">
        <f>'Permitted Sources'!P749</f>
        <v>0</v>
      </c>
      <c r="H749" s="386">
        <f>'Permitted Sources'!Q749</f>
        <v>5.909615391027093</v>
      </c>
      <c r="I749" s="386">
        <f>'Permitted Sources'!R749</f>
        <v>0</v>
      </c>
      <c r="J749" s="386">
        <f>'Permitted Sources'!S749</f>
        <v>0</v>
      </c>
      <c r="K749" s="63" t="str">
        <f t="shared" si="11"/>
        <v>Natural Gas Production, Other Not Classified</v>
      </c>
      <c r="L749" s="135"/>
      <c r="M749" s="135"/>
      <c r="N749" s="135"/>
      <c r="O749" s="135"/>
      <c r="P749" s="62"/>
      <c r="Q749" s="62"/>
      <c r="R749" s="62"/>
      <c r="S749" s="62"/>
      <c r="T749" s="62"/>
      <c r="U749" s="62"/>
    </row>
    <row r="750" spans="1:21" s="198" customFormat="1" x14ac:dyDescent="0.2">
      <c r="A750" s="75" t="str">
        <f>'Permitted Sources'!A750</f>
        <v>WYDEQ Permitted Sources</v>
      </c>
      <c r="B750" s="75">
        <f>'Permitted Sources'!C750</f>
        <v>56037</v>
      </c>
      <c r="C750" s="75">
        <f>'Permitted Sources'!C750</f>
        <v>56037</v>
      </c>
      <c r="D750" s="75">
        <f>'Permitted Sources'!F750</f>
        <v>31000299</v>
      </c>
      <c r="E750" s="75" t="str">
        <f>'Permitted Sources'!I750</f>
        <v>Natural Gas Production, Other Not Classified</v>
      </c>
      <c r="F750" s="386">
        <f>'Permitted Sources'!O750</f>
        <v>10.271472963067234</v>
      </c>
      <c r="G750" s="386">
        <f>'Permitted Sources'!P750</f>
        <v>0</v>
      </c>
      <c r="H750" s="386">
        <f>'Permitted Sources'!Q750</f>
        <v>0</v>
      </c>
      <c r="I750" s="386">
        <f>'Permitted Sources'!R750</f>
        <v>0</v>
      </c>
      <c r="J750" s="386">
        <f>'Permitted Sources'!S750</f>
        <v>0</v>
      </c>
      <c r="K750" s="63" t="str">
        <f t="shared" si="11"/>
        <v>Natural Gas Production, Other Not Classified</v>
      </c>
      <c r="L750" s="135"/>
      <c r="M750" s="135"/>
      <c r="N750" s="135"/>
      <c r="O750" s="135"/>
      <c r="P750" s="62"/>
      <c r="Q750" s="62"/>
      <c r="R750" s="62"/>
      <c r="S750" s="62"/>
      <c r="T750" s="62"/>
      <c r="U750" s="62"/>
    </row>
    <row r="751" spans="1:21" s="198" customFormat="1" x14ac:dyDescent="0.2">
      <c r="A751" s="75" t="str">
        <f>'Permitted Sources'!A751</f>
        <v>WYDEQ Permitted Sources</v>
      </c>
      <c r="B751" s="75">
        <f>'Permitted Sources'!C751</f>
        <v>56037</v>
      </c>
      <c r="C751" s="75">
        <f>'Permitted Sources'!C751</f>
        <v>56037</v>
      </c>
      <c r="D751" s="75">
        <f>'Permitted Sources'!F751</f>
        <v>31000299</v>
      </c>
      <c r="E751" s="75" t="str">
        <f>'Permitted Sources'!I751</f>
        <v>Natural Gas Production, Other Not Classified</v>
      </c>
      <c r="F751" s="386">
        <f>'Permitted Sources'!O751</f>
        <v>8.2171783704537891</v>
      </c>
      <c r="G751" s="386">
        <f>'Permitted Sources'!P751</f>
        <v>0</v>
      </c>
      <c r="H751" s="386">
        <f>'Permitted Sources'!Q751</f>
        <v>0</v>
      </c>
      <c r="I751" s="386">
        <f>'Permitted Sources'!R751</f>
        <v>0</v>
      </c>
      <c r="J751" s="386">
        <f>'Permitted Sources'!S751</f>
        <v>0</v>
      </c>
      <c r="K751" s="63" t="str">
        <f t="shared" si="11"/>
        <v>Natural Gas Production, Other Not Classified</v>
      </c>
      <c r="L751" s="135"/>
      <c r="M751" s="135"/>
      <c r="N751" s="135"/>
      <c r="O751" s="135"/>
      <c r="P751" s="62"/>
      <c r="Q751" s="62"/>
      <c r="R751" s="62"/>
      <c r="S751" s="62"/>
      <c r="T751" s="62"/>
      <c r="U751" s="62"/>
    </row>
    <row r="752" spans="1:21" s="198" customFormat="1" x14ac:dyDescent="0.2">
      <c r="A752" s="75" t="str">
        <f>'Permitted Sources'!A752</f>
        <v>WYDEQ Permitted Sources</v>
      </c>
      <c r="B752" s="75">
        <f>'Permitted Sources'!C752</f>
        <v>56037</v>
      </c>
      <c r="C752" s="75">
        <f>'Permitted Sources'!C752</f>
        <v>56037</v>
      </c>
      <c r="D752" s="75">
        <f>'Permitted Sources'!F752</f>
        <v>31000299</v>
      </c>
      <c r="E752" s="75" t="str">
        <f>'Permitted Sources'!I752</f>
        <v>Natural Gas Production, Other Not Classified</v>
      </c>
      <c r="F752" s="386">
        <f>'Permitted Sources'!O752</f>
        <v>0</v>
      </c>
      <c r="G752" s="386">
        <f>'Permitted Sources'!P752</f>
        <v>1.5365000016670443</v>
      </c>
      <c r="H752" s="386">
        <f>'Permitted Sources'!Q752</f>
        <v>0</v>
      </c>
      <c r="I752" s="386">
        <f>'Permitted Sources'!R752</f>
        <v>0</v>
      </c>
      <c r="J752" s="386">
        <f>'Permitted Sources'!S752</f>
        <v>0</v>
      </c>
      <c r="K752" s="63" t="str">
        <f t="shared" si="11"/>
        <v>Natural Gas Production, Other Not Classified</v>
      </c>
      <c r="L752" s="135"/>
      <c r="M752" s="135"/>
      <c r="N752" s="135"/>
      <c r="O752" s="135"/>
      <c r="P752" s="62"/>
      <c r="Q752" s="62"/>
      <c r="R752" s="62"/>
      <c r="S752" s="62"/>
      <c r="T752" s="62"/>
      <c r="U752" s="62"/>
    </row>
    <row r="753" spans="1:21" s="198" customFormat="1" x14ac:dyDescent="0.2">
      <c r="A753" s="75" t="str">
        <f>'Permitted Sources'!A753</f>
        <v>WYDEQ Permitted Sources</v>
      </c>
      <c r="B753" s="75">
        <f>'Permitted Sources'!C753</f>
        <v>56037</v>
      </c>
      <c r="C753" s="75">
        <f>'Permitted Sources'!C753</f>
        <v>56037</v>
      </c>
      <c r="D753" s="75">
        <f>'Permitted Sources'!F753</f>
        <v>31000299</v>
      </c>
      <c r="E753" s="75" t="str">
        <f>'Permitted Sources'!I753</f>
        <v>Natural Gas Production, Other Not Classified</v>
      </c>
      <c r="F753" s="386">
        <f>'Permitted Sources'!O753</f>
        <v>0</v>
      </c>
      <c r="G753" s="386">
        <f>'Permitted Sources'!P753</f>
        <v>6.7369615457708862</v>
      </c>
      <c r="H753" s="386">
        <f>'Permitted Sources'!Q753</f>
        <v>0</v>
      </c>
      <c r="I753" s="386">
        <f>'Permitted Sources'!R753</f>
        <v>0</v>
      </c>
      <c r="J753" s="386">
        <f>'Permitted Sources'!S753</f>
        <v>0</v>
      </c>
      <c r="K753" s="63" t="str">
        <f t="shared" si="11"/>
        <v>Natural Gas Production, Other Not Classified</v>
      </c>
      <c r="L753" s="135"/>
      <c r="M753" s="135"/>
      <c r="N753" s="135"/>
      <c r="O753" s="135"/>
      <c r="P753" s="62"/>
      <c r="Q753" s="62"/>
      <c r="R753" s="62"/>
      <c r="S753" s="62"/>
      <c r="T753" s="62"/>
      <c r="U753" s="62"/>
    </row>
    <row r="754" spans="1:21" s="198" customFormat="1" x14ac:dyDescent="0.2">
      <c r="A754" s="75" t="str">
        <f>'Permitted Sources'!A754</f>
        <v>WYDEQ Permitted Sources</v>
      </c>
      <c r="B754" s="75">
        <f>'Permitted Sources'!C754</f>
        <v>56037</v>
      </c>
      <c r="C754" s="75">
        <f>'Permitted Sources'!C754</f>
        <v>56037</v>
      </c>
      <c r="D754" s="75">
        <f>'Permitted Sources'!F754</f>
        <v>31000299</v>
      </c>
      <c r="E754" s="75" t="str">
        <f>'Permitted Sources'!I754</f>
        <v>Natural Gas Production, Other Not Classified</v>
      </c>
      <c r="F754" s="386">
        <f>'Permitted Sources'!O754</f>
        <v>0</v>
      </c>
      <c r="G754" s="386">
        <f>'Permitted Sources'!P754</f>
        <v>0.82734615474379303</v>
      </c>
      <c r="H754" s="386">
        <f>'Permitted Sources'!Q754</f>
        <v>0</v>
      </c>
      <c r="I754" s="386">
        <f>'Permitted Sources'!R754</f>
        <v>0</v>
      </c>
      <c r="J754" s="386">
        <f>'Permitted Sources'!S754</f>
        <v>0</v>
      </c>
      <c r="K754" s="63" t="str">
        <f t="shared" si="11"/>
        <v>Natural Gas Production, Other Not Classified</v>
      </c>
      <c r="L754" s="135"/>
      <c r="M754" s="135"/>
      <c r="N754" s="135"/>
      <c r="O754" s="135"/>
      <c r="P754" s="62"/>
      <c r="Q754" s="62"/>
      <c r="R754" s="62"/>
      <c r="S754" s="62"/>
      <c r="T754" s="62"/>
      <c r="U754" s="62"/>
    </row>
    <row r="755" spans="1:21" s="198" customFormat="1" x14ac:dyDescent="0.2">
      <c r="A755" s="75" t="str">
        <f>'Permitted Sources'!A755</f>
        <v>WYDEQ Permitted Sources</v>
      </c>
      <c r="B755" s="75">
        <f>'Permitted Sources'!C755</f>
        <v>56037</v>
      </c>
      <c r="C755" s="75">
        <f>'Permitted Sources'!C755</f>
        <v>56037</v>
      </c>
      <c r="D755" s="75">
        <f>'Permitted Sources'!F755</f>
        <v>31000299</v>
      </c>
      <c r="E755" s="75" t="str">
        <f>'Permitted Sources'!I755</f>
        <v>Natural Gas Production, Other Not Classified</v>
      </c>
      <c r="F755" s="386">
        <f>'Permitted Sources'!O755</f>
        <v>0</v>
      </c>
      <c r="G755" s="386">
        <f>'Permitted Sources'!P755</f>
        <v>40.658153890266398</v>
      </c>
      <c r="H755" s="386">
        <f>'Permitted Sources'!Q755</f>
        <v>0</v>
      </c>
      <c r="I755" s="386">
        <f>'Permitted Sources'!R755</f>
        <v>0</v>
      </c>
      <c r="J755" s="386">
        <f>'Permitted Sources'!S755</f>
        <v>0</v>
      </c>
      <c r="K755" s="63" t="str">
        <f t="shared" si="11"/>
        <v>Natural Gas Production, Other Not Classified</v>
      </c>
      <c r="L755" s="135"/>
      <c r="M755" s="135"/>
      <c r="N755" s="135"/>
      <c r="O755" s="135"/>
      <c r="P755" s="62"/>
      <c r="Q755" s="62"/>
      <c r="R755" s="62"/>
      <c r="S755" s="62"/>
      <c r="T755" s="62"/>
      <c r="U755" s="62"/>
    </row>
    <row r="756" spans="1:21" s="198" customFormat="1" x14ac:dyDescent="0.2">
      <c r="A756" s="75" t="str">
        <f>'Permitted Sources'!A756</f>
        <v>WYDEQ Permitted Sources</v>
      </c>
      <c r="B756" s="75">
        <f>'Permitted Sources'!C756</f>
        <v>56037</v>
      </c>
      <c r="C756" s="75">
        <f>'Permitted Sources'!C756</f>
        <v>56037</v>
      </c>
      <c r="D756" s="75">
        <f>'Permitted Sources'!F756</f>
        <v>31000299</v>
      </c>
      <c r="E756" s="75" t="str">
        <f>'Permitted Sources'!I756</f>
        <v>Natural Gas Production, Other Not Classified</v>
      </c>
      <c r="F756" s="386">
        <f>'Permitted Sources'!O756</f>
        <v>0.94553846256433494</v>
      </c>
      <c r="G756" s="386">
        <f>'Permitted Sources'!P756</f>
        <v>0</v>
      </c>
      <c r="H756" s="386">
        <f>'Permitted Sources'!Q756</f>
        <v>0.23638461564108373</v>
      </c>
      <c r="I756" s="386">
        <f>'Permitted Sources'!R756</f>
        <v>0</v>
      </c>
      <c r="J756" s="386">
        <f>'Permitted Sources'!S756</f>
        <v>0</v>
      </c>
      <c r="K756" s="63" t="str">
        <f t="shared" si="11"/>
        <v>Natural Gas Production, Other Not Classified</v>
      </c>
      <c r="L756" s="135"/>
      <c r="M756" s="135"/>
      <c r="N756" s="135"/>
      <c r="O756" s="135"/>
      <c r="P756" s="62"/>
      <c r="Q756" s="62"/>
      <c r="R756" s="62"/>
      <c r="S756" s="62"/>
      <c r="T756" s="62"/>
      <c r="U756" s="62"/>
    </row>
    <row r="757" spans="1:21" s="198" customFormat="1" x14ac:dyDescent="0.2">
      <c r="A757" s="75" t="str">
        <f>'Permitted Sources'!A757</f>
        <v>WYDEQ Permitted Sources</v>
      </c>
      <c r="B757" s="75">
        <f>'Permitted Sources'!C757</f>
        <v>56037</v>
      </c>
      <c r="C757" s="75">
        <f>'Permitted Sources'!C757</f>
        <v>56037</v>
      </c>
      <c r="D757" s="75">
        <f>'Permitted Sources'!F757</f>
        <v>31000299</v>
      </c>
      <c r="E757" s="75" t="str">
        <f>'Permitted Sources'!I757</f>
        <v>Natural Gas Production, Other Not Classified</v>
      </c>
      <c r="F757" s="386">
        <f>'Permitted Sources'!O757</f>
        <v>5.2004615441038426</v>
      </c>
      <c r="G757" s="386">
        <f>'Permitted Sources'!P757</f>
        <v>0</v>
      </c>
      <c r="H757" s="386">
        <f>'Permitted Sources'!Q757</f>
        <v>4.2549230815395074</v>
      </c>
      <c r="I757" s="386">
        <f>'Permitted Sources'!R757</f>
        <v>0</v>
      </c>
      <c r="J757" s="386">
        <f>'Permitted Sources'!S757</f>
        <v>0</v>
      </c>
      <c r="K757" s="63" t="str">
        <f t="shared" si="11"/>
        <v>Natural Gas Production, Other Not Classified</v>
      </c>
      <c r="L757" s="135"/>
      <c r="M757" s="135"/>
      <c r="N757" s="135"/>
      <c r="O757" s="135"/>
      <c r="P757" s="62"/>
      <c r="Q757" s="62"/>
      <c r="R757" s="62"/>
      <c r="S757" s="62"/>
      <c r="T757" s="62"/>
      <c r="U757" s="62"/>
    </row>
    <row r="758" spans="1:21" s="198" customFormat="1" x14ac:dyDescent="0.2">
      <c r="A758" s="75" t="str">
        <f>'Permitted Sources'!A758</f>
        <v>WYDEQ Permitted Sources</v>
      </c>
      <c r="B758" s="75">
        <f>'Permitted Sources'!C758</f>
        <v>56037</v>
      </c>
      <c r="C758" s="75">
        <f>'Permitted Sources'!C758</f>
        <v>56037</v>
      </c>
      <c r="D758" s="75">
        <f>'Permitted Sources'!F758</f>
        <v>31000299</v>
      </c>
      <c r="E758" s="75" t="str">
        <f>'Permitted Sources'!I758</f>
        <v>Natural Gas Production, Other Not Classified</v>
      </c>
      <c r="F758" s="386">
        <f>'Permitted Sources'!O758</f>
        <v>13.946692322823941</v>
      </c>
      <c r="G758" s="386">
        <f>'Permitted Sources'!P758</f>
        <v>0</v>
      </c>
      <c r="H758" s="386">
        <f>'Permitted Sources'!Q758</f>
        <v>11.346461550772018</v>
      </c>
      <c r="I758" s="386">
        <f>'Permitted Sources'!R758</f>
        <v>0</v>
      </c>
      <c r="J758" s="386">
        <f>'Permitted Sources'!S758</f>
        <v>0</v>
      </c>
      <c r="K758" s="63" t="str">
        <f t="shared" si="11"/>
        <v>Natural Gas Production, Other Not Classified</v>
      </c>
      <c r="L758" s="135"/>
      <c r="M758" s="135"/>
      <c r="N758" s="135"/>
      <c r="O758" s="135"/>
      <c r="P758" s="62"/>
      <c r="Q758" s="62"/>
      <c r="R758" s="62"/>
      <c r="S758" s="62"/>
      <c r="T758" s="62"/>
      <c r="U758" s="62"/>
    </row>
    <row r="759" spans="1:21" s="198" customFormat="1" x14ac:dyDescent="0.2">
      <c r="A759" s="75" t="str">
        <f>'Permitted Sources'!A759</f>
        <v>WYDEQ Permitted Sources</v>
      </c>
      <c r="B759" s="75">
        <f>'Permitted Sources'!C759</f>
        <v>56037</v>
      </c>
      <c r="C759" s="75">
        <f>'Permitted Sources'!C759</f>
        <v>56037</v>
      </c>
      <c r="D759" s="75">
        <f>'Permitted Sources'!F759</f>
        <v>31000299</v>
      </c>
      <c r="E759" s="75" t="str">
        <f>'Permitted Sources'!I759</f>
        <v>Natural Gas Production, Other Not Classified</v>
      </c>
      <c r="F759" s="386">
        <f>'Permitted Sources'!O759</f>
        <v>4.3731153893600494</v>
      </c>
      <c r="G759" s="386">
        <f>'Permitted Sources'!P759</f>
        <v>0</v>
      </c>
      <c r="H759" s="386">
        <f>'Permitted Sources'!Q759</f>
        <v>3.5457692346162561</v>
      </c>
      <c r="I759" s="386">
        <f>'Permitted Sources'!R759</f>
        <v>0</v>
      </c>
      <c r="J759" s="386">
        <f>'Permitted Sources'!S759</f>
        <v>0</v>
      </c>
      <c r="K759" s="63" t="str">
        <f t="shared" si="11"/>
        <v>Natural Gas Production, Other Not Classified</v>
      </c>
      <c r="L759" s="135"/>
      <c r="M759" s="135"/>
      <c r="N759" s="135"/>
      <c r="O759" s="135"/>
      <c r="P759" s="62"/>
      <c r="Q759" s="62"/>
      <c r="R759" s="62"/>
      <c r="S759" s="62"/>
      <c r="T759" s="62"/>
      <c r="U759" s="62"/>
    </row>
    <row r="760" spans="1:21" s="198" customFormat="1" x14ac:dyDescent="0.2">
      <c r="A760" s="75" t="str">
        <f>'Permitted Sources'!A760</f>
        <v>WYDEQ Permitted Sources</v>
      </c>
      <c r="B760" s="75">
        <f>'Permitted Sources'!C760</f>
        <v>56037</v>
      </c>
      <c r="C760" s="75">
        <f>'Permitted Sources'!C760</f>
        <v>56037</v>
      </c>
      <c r="D760" s="75">
        <f>'Permitted Sources'!F760</f>
        <v>31000299</v>
      </c>
      <c r="E760" s="75" t="str">
        <f>'Permitted Sources'!I760</f>
        <v>Natural Gas Production, Other Not Classified</v>
      </c>
      <c r="F760" s="386">
        <f>'Permitted Sources'!O760</f>
        <v>4.1367307737189654</v>
      </c>
      <c r="G760" s="386">
        <f>'Permitted Sources'!P760</f>
        <v>0</v>
      </c>
      <c r="H760" s="386">
        <f>'Permitted Sources'!Q760</f>
        <v>3.0730000033340885</v>
      </c>
      <c r="I760" s="386">
        <f>'Permitted Sources'!R760</f>
        <v>0</v>
      </c>
      <c r="J760" s="386">
        <f>'Permitted Sources'!S760</f>
        <v>0</v>
      </c>
      <c r="K760" s="63" t="str">
        <f t="shared" si="11"/>
        <v>Natural Gas Production, Other Not Classified</v>
      </c>
      <c r="L760" s="135"/>
      <c r="M760" s="135"/>
      <c r="N760" s="135"/>
      <c r="O760" s="135"/>
      <c r="P760" s="62"/>
      <c r="Q760" s="62"/>
      <c r="R760" s="62"/>
      <c r="S760" s="62"/>
      <c r="T760" s="62"/>
      <c r="U760" s="62"/>
    </row>
    <row r="761" spans="1:21" s="198" customFormat="1" x14ac:dyDescent="0.2">
      <c r="A761" s="75" t="str">
        <f>'Permitted Sources'!A761</f>
        <v>WYDEQ Permitted Sources</v>
      </c>
      <c r="B761" s="75">
        <f>'Permitted Sources'!C761</f>
        <v>56037</v>
      </c>
      <c r="C761" s="75">
        <f>'Permitted Sources'!C761</f>
        <v>56037</v>
      </c>
      <c r="D761" s="75">
        <f>'Permitted Sources'!F761</f>
        <v>31000299</v>
      </c>
      <c r="E761" s="75" t="str">
        <f>'Permitted Sources'!I761</f>
        <v>Natural Gas Production, Other Not Classified</v>
      </c>
      <c r="F761" s="386">
        <f>'Permitted Sources'!O761</f>
        <v>0.47276923128216747</v>
      </c>
      <c r="G761" s="386">
        <f>'Permitted Sources'!P761</f>
        <v>0</v>
      </c>
      <c r="H761" s="386">
        <f>'Permitted Sources'!Q761</f>
        <v>0.47276923128216747</v>
      </c>
      <c r="I761" s="386">
        <f>'Permitted Sources'!R761</f>
        <v>0</v>
      </c>
      <c r="J761" s="386">
        <f>'Permitted Sources'!S761</f>
        <v>0</v>
      </c>
      <c r="K761" s="63" t="str">
        <f t="shared" si="11"/>
        <v>Natural Gas Production, Other Not Classified</v>
      </c>
      <c r="L761" s="135"/>
      <c r="M761" s="135"/>
      <c r="N761" s="135"/>
      <c r="O761" s="135"/>
      <c r="P761" s="62"/>
      <c r="Q761" s="62"/>
      <c r="R761" s="62"/>
      <c r="S761" s="62"/>
      <c r="T761" s="62"/>
      <c r="U761" s="62"/>
    </row>
    <row r="762" spans="1:21" s="198" customFormat="1" x14ac:dyDescent="0.2">
      <c r="A762" s="75" t="str">
        <f>'Permitted Sources'!A762</f>
        <v>WYDEQ Permitted Sources</v>
      </c>
      <c r="B762" s="75">
        <f>'Permitted Sources'!C762</f>
        <v>56037</v>
      </c>
      <c r="C762" s="75">
        <f>'Permitted Sources'!C762</f>
        <v>56037</v>
      </c>
      <c r="D762" s="75">
        <f>'Permitted Sources'!F762</f>
        <v>31000299</v>
      </c>
      <c r="E762" s="75" t="str">
        <f>'Permitted Sources'!I762</f>
        <v>Natural Gas Production, Other Not Classified</v>
      </c>
      <c r="F762" s="386">
        <f>'Permitted Sources'!O762</f>
        <v>1.8910769251286699</v>
      </c>
      <c r="G762" s="386">
        <f>'Permitted Sources'!P762</f>
        <v>0</v>
      </c>
      <c r="H762" s="386">
        <f>'Permitted Sources'!Q762</f>
        <v>0.35457692346162556</v>
      </c>
      <c r="I762" s="386">
        <f>'Permitted Sources'!R762</f>
        <v>0</v>
      </c>
      <c r="J762" s="386">
        <f>'Permitted Sources'!S762</f>
        <v>0</v>
      </c>
      <c r="K762" s="63" t="str">
        <f t="shared" si="11"/>
        <v>Natural Gas Production, Other Not Classified</v>
      </c>
      <c r="L762" s="135"/>
      <c r="M762" s="135"/>
      <c r="N762" s="135"/>
      <c r="O762" s="135"/>
      <c r="P762" s="62"/>
      <c r="Q762" s="62"/>
      <c r="R762" s="62"/>
      <c r="S762" s="62"/>
      <c r="T762" s="62"/>
      <c r="U762" s="62"/>
    </row>
    <row r="763" spans="1:21" s="198" customFormat="1" x14ac:dyDescent="0.2">
      <c r="A763" s="75" t="str">
        <f>'Permitted Sources'!A763</f>
        <v>WYDEQ Permitted Sources</v>
      </c>
      <c r="B763" s="75">
        <f>'Permitted Sources'!C763</f>
        <v>56037</v>
      </c>
      <c r="C763" s="75">
        <f>'Permitted Sources'!C763</f>
        <v>56037</v>
      </c>
      <c r="D763" s="75">
        <f>'Permitted Sources'!F763</f>
        <v>31000299</v>
      </c>
      <c r="E763" s="75" t="str">
        <f>'Permitted Sources'!I763</f>
        <v>Natural Gas Production, Other Not Classified</v>
      </c>
      <c r="F763" s="386">
        <f>'Permitted Sources'!O763</f>
        <v>0.11819230782054187</v>
      </c>
      <c r="G763" s="386">
        <f>'Permitted Sources'!P763</f>
        <v>0</v>
      </c>
      <c r="H763" s="386">
        <f>'Permitted Sources'!Q763</f>
        <v>0.11819230782054187</v>
      </c>
      <c r="I763" s="386">
        <f>'Permitted Sources'!R763</f>
        <v>0</v>
      </c>
      <c r="J763" s="386">
        <f>'Permitted Sources'!S763</f>
        <v>0</v>
      </c>
      <c r="K763" s="63" t="str">
        <f t="shared" si="11"/>
        <v>Natural Gas Production, Other Not Classified</v>
      </c>
      <c r="L763" s="135"/>
      <c r="M763" s="135"/>
      <c r="N763" s="135"/>
      <c r="O763" s="135"/>
      <c r="P763" s="62"/>
      <c r="Q763" s="62"/>
      <c r="R763" s="62"/>
      <c r="S763" s="62"/>
      <c r="T763" s="62"/>
      <c r="U763" s="62"/>
    </row>
    <row r="764" spans="1:21" s="198" customFormat="1" x14ac:dyDescent="0.2">
      <c r="A764" s="75" t="str">
        <f>'Permitted Sources'!A764</f>
        <v>WYDEQ Permitted Sources</v>
      </c>
      <c r="B764" s="75">
        <f>'Permitted Sources'!C764</f>
        <v>56037</v>
      </c>
      <c r="C764" s="75">
        <f>'Permitted Sources'!C764</f>
        <v>56037</v>
      </c>
      <c r="D764" s="75">
        <f>'Permitted Sources'!F764</f>
        <v>31000299</v>
      </c>
      <c r="E764" s="75" t="str">
        <f>'Permitted Sources'!I764</f>
        <v>Natural Gas Production, Other Not Classified</v>
      </c>
      <c r="F764" s="386">
        <f>'Permitted Sources'!O764</f>
        <v>7.4461153926941375</v>
      </c>
      <c r="G764" s="386">
        <f>'Permitted Sources'!P764</f>
        <v>1.6546923094875861</v>
      </c>
      <c r="H764" s="386">
        <f>'Permitted Sources'!Q764</f>
        <v>10.046346164746058</v>
      </c>
      <c r="I764" s="386">
        <f>'Permitted Sources'!R764</f>
        <v>0</v>
      </c>
      <c r="J764" s="386">
        <f>'Permitted Sources'!S764</f>
        <v>0</v>
      </c>
      <c r="K764" s="63" t="str">
        <f t="shared" si="11"/>
        <v>Natural Gas Production, Other Not Classified</v>
      </c>
      <c r="L764" s="135"/>
      <c r="M764" s="135"/>
      <c r="N764" s="135"/>
      <c r="O764" s="135"/>
      <c r="P764" s="62"/>
      <c r="Q764" s="62"/>
      <c r="R764" s="62"/>
      <c r="S764" s="62"/>
      <c r="T764" s="62"/>
      <c r="U764" s="62"/>
    </row>
    <row r="765" spans="1:21" s="198" customFormat="1" x14ac:dyDescent="0.2">
      <c r="A765" s="75" t="str">
        <f>'Permitted Sources'!A765</f>
        <v>WYDEQ Permitted Sources</v>
      </c>
      <c r="B765" s="75">
        <f>'Permitted Sources'!C765</f>
        <v>56037</v>
      </c>
      <c r="C765" s="75">
        <f>'Permitted Sources'!C765</f>
        <v>56037</v>
      </c>
      <c r="D765" s="75">
        <f>'Permitted Sources'!F765</f>
        <v>31000299</v>
      </c>
      <c r="E765" s="75" t="str">
        <f>'Permitted Sources'!I765</f>
        <v>Natural Gas Production, Other Not Classified</v>
      </c>
      <c r="F765" s="386">
        <f>'Permitted Sources'!O765</f>
        <v>2.8366153876930045</v>
      </c>
      <c r="G765" s="386">
        <f>'Permitted Sources'!P765</f>
        <v>2.8366153876930045</v>
      </c>
      <c r="H765" s="386">
        <f>'Permitted Sources'!Q765</f>
        <v>5.5550384675654678</v>
      </c>
      <c r="I765" s="386">
        <f>'Permitted Sources'!R765</f>
        <v>0</v>
      </c>
      <c r="J765" s="386">
        <f>'Permitted Sources'!S765</f>
        <v>0</v>
      </c>
      <c r="K765" s="63" t="str">
        <f t="shared" si="11"/>
        <v>Natural Gas Production, Other Not Classified</v>
      </c>
      <c r="L765" s="135"/>
      <c r="M765" s="135"/>
      <c r="N765" s="135"/>
      <c r="O765" s="135"/>
      <c r="P765" s="62"/>
      <c r="Q765" s="62"/>
      <c r="R765" s="62"/>
      <c r="S765" s="62"/>
      <c r="T765" s="62"/>
      <c r="U765" s="62"/>
    </row>
    <row r="766" spans="1:21" s="198" customFormat="1" x14ac:dyDescent="0.2">
      <c r="A766" s="75" t="str">
        <f>'Permitted Sources'!A766</f>
        <v>WYDEQ Permitted Sources</v>
      </c>
      <c r="B766" s="75">
        <f>'Permitted Sources'!C766</f>
        <v>56037</v>
      </c>
      <c r="C766" s="75">
        <f>'Permitted Sources'!C766</f>
        <v>56037</v>
      </c>
      <c r="D766" s="75">
        <f>'Permitted Sources'!F766</f>
        <v>31000299</v>
      </c>
      <c r="E766" s="75" t="str">
        <f>'Permitted Sources'!I766</f>
        <v>Natural Gas Production, Other Not Classified</v>
      </c>
      <c r="F766" s="386">
        <f>'Permitted Sources'!O766</f>
        <v>2.0092692329492117</v>
      </c>
      <c r="G766" s="386">
        <f>'Permitted Sources'!P766</f>
        <v>0.11819230782054187</v>
      </c>
      <c r="H766" s="386">
        <f>'Permitted Sources'!Q766</f>
        <v>2.0092692329492117</v>
      </c>
      <c r="I766" s="386">
        <f>'Permitted Sources'!R766</f>
        <v>0</v>
      </c>
      <c r="J766" s="386">
        <f>'Permitted Sources'!S766</f>
        <v>0</v>
      </c>
      <c r="K766" s="63" t="str">
        <f t="shared" si="11"/>
        <v>Natural Gas Production, Other Not Classified</v>
      </c>
      <c r="L766" s="135"/>
      <c r="M766" s="135"/>
      <c r="N766" s="135"/>
      <c r="O766" s="135"/>
      <c r="P766" s="62"/>
      <c r="Q766" s="62"/>
      <c r="R766" s="62"/>
      <c r="S766" s="62"/>
      <c r="T766" s="62"/>
      <c r="U766" s="62"/>
    </row>
    <row r="767" spans="1:21" s="198" customFormat="1" x14ac:dyDescent="0.2">
      <c r="A767" s="75" t="str">
        <f>'Permitted Sources'!A767</f>
        <v>WYDEQ Permitted Sources</v>
      </c>
      <c r="B767" s="75">
        <f>'Permitted Sources'!C767</f>
        <v>56037</v>
      </c>
      <c r="C767" s="75">
        <f>'Permitted Sources'!C767</f>
        <v>56037</v>
      </c>
      <c r="D767" s="75">
        <f>'Permitted Sources'!F767</f>
        <v>31000299</v>
      </c>
      <c r="E767" s="75" t="str">
        <f>'Permitted Sources'!I767</f>
        <v>Natural Gas Production, Other Not Classified</v>
      </c>
      <c r="F767" s="386">
        <f>'Permitted Sources'!O767</f>
        <v>3.3093846189751721</v>
      </c>
      <c r="G767" s="386">
        <f>'Permitted Sources'!P767</f>
        <v>0.11819230782054187</v>
      </c>
      <c r="H767" s="386">
        <f>'Permitted Sources'!Q767</f>
        <v>3.3093846189751721</v>
      </c>
      <c r="I767" s="386">
        <f>'Permitted Sources'!R767</f>
        <v>0</v>
      </c>
      <c r="J767" s="386">
        <f>'Permitted Sources'!S767</f>
        <v>0</v>
      </c>
      <c r="K767" s="63" t="str">
        <f t="shared" si="11"/>
        <v>Natural Gas Production, Other Not Classified</v>
      </c>
      <c r="L767" s="135"/>
      <c r="M767" s="135"/>
      <c r="N767" s="135"/>
      <c r="O767" s="135"/>
      <c r="P767" s="62"/>
      <c r="Q767" s="62"/>
      <c r="R767" s="62"/>
      <c r="S767" s="62"/>
      <c r="T767" s="62"/>
      <c r="U767" s="62"/>
    </row>
    <row r="768" spans="1:21" s="198" customFormat="1" x14ac:dyDescent="0.2">
      <c r="A768" s="75" t="str">
        <f>'Permitted Sources'!A768</f>
        <v>WYDEQ Permitted Sources</v>
      </c>
      <c r="B768" s="75">
        <f>'Permitted Sources'!C768</f>
        <v>56037</v>
      </c>
      <c r="C768" s="75">
        <f>'Permitted Sources'!C768</f>
        <v>56037</v>
      </c>
      <c r="D768" s="75">
        <f>'Permitted Sources'!F768</f>
        <v>31000299</v>
      </c>
      <c r="E768" s="75" t="str">
        <f>'Permitted Sources'!I768</f>
        <v>Natural Gas Production, Other Not Classified</v>
      </c>
      <c r="F768" s="386">
        <f>'Permitted Sources'!O768</f>
        <v>4.8458846206422157</v>
      </c>
      <c r="G768" s="386">
        <f>'Permitted Sources'!P768</f>
        <v>1.1819230782054186</v>
      </c>
      <c r="H768" s="386">
        <f>'Permitted Sources'!Q768</f>
        <v>10.046346164746058</v>
      </c>
      <c r="I768" s="386">
        <f>'Permitted Sources'!R768</f>
        <v>0</v>
      </c>
      <c r="J768" s="386">
        <f>'Permitted Sources'!S768</f>
        <v>0</v>
      </c>
      <c r="K768" s="63" t="str">
        <f t="shared" si="11"/>
        <v>Natural Gas Production, Other Not Classified</v>
      </c>
      <c r="L768" s="135"/>
      <c r="M768" s="135"/>
      <c r="N768" s="135"/>
      <c r="O768" s="135"/>
      <c r="P768" s="62"/>
      <c r="Q768" s="62"/>
      <c r="R768" s="62"/>
      <c r="S768" s="62"/>
      <c r="T768" s="62"/>
      <c r="U768" s="62"/>
    </row>
    <row r="769" spans="1:21" s="198" customFormat="1" x14ac:dyDescent="0.2">
      <c r="A769" s="75" t="str">
        <f>'Permitted Sources'!A769</f>
        <v>WYDEQ Permitted Sources</v>
      </c>
      <c r="B769" s="75">
        <f>'Permitted Sources'!C769</f>
        <v>56037</v>
      </c>
      <c r="C769" s="75">
        <f>'Permitted Sources'!C769</f>
        <v>56037</v>
      </c>
      <c r="D769" s="75">
        <f>'Permitted Sources'!F769</f>
        <v>31000299</v>
      </c>
      <c r="E769" s="75" t="str">
        <f>'Permitted Sources'!I769</f>
        <v>Natural Gas Production, Other Not Classified</v>
      </c>
      <c r="F769" s="386">
        <f>'Permitted Sources'!O769</f>
        <v>13.592115399362314</v>
      </c>
      <c r="G769" s="386">
        <f>'Permitted Sources'!P769</f>
        <v>0.47276923128216747</v>
      </c>
      <c r="H769" s="386">
        <f>'Permitted Sources'!Q769</f>
        <v>13.592115399362314</v>
      </c>
      <c r="I769" s="386">
        <f>'Permitted Sources'!R769</f>
        <v>0</v>
      </c>
      <c r="J769" s="386">
        <f>'Permitted Sources'!S769</f>
        <v>0</v>
      </c>
      <c r="K769" s="63" t="str">
        <f t="shared" si="11"/>
        <v>Natural Gas Production, Other Not Classified</v>
      </c>
      <c r="L769" s="135"/>
      <c r="M769" s="135"/>
      <c r="N769" s="135"/>
      <c r="O769" s="135"/>
      <c r="P769" s="62"/>
      <c r="Q769" s="62"/>
      <c r="R769" s="62"/>
      <c r="S769" s="62"/>
      <c r="T769" s="62"/>
      <c r="U769" s="62"/>
    </row>
    <row r="770" spans="1:21" s="198" customFormat="1" x14ac:dyDescent="0.2">
      <c r="A770" s="75" t="str">
        <f>'Permitted Sources'!A770</f>
        <v>WYDEQ Permitted Sources</v>
      </c>
      <c r="B770" s="75">
        <f>'Permitted Sources'!C770</f>
        <v>56037</v>
      </c>
      <c r="C770" s="75">
        <f>'Permitted Sources'!C770</f>
        <v>56037</v>
      </c>
      <c r="D770" s="75">
        <f>'Permitted Sources'!F770</f>
        <v>31000299</v>
      </c>
      <c r="E770" s="75" t="str">
        <f>'Permitted Sources'!I770</f>
        <v>Natural Gas Production, Other Not Classified</v>
      </c>
      <c r="F770" s="386">
        <f>'Permitted Sources'!O770</f>
        <v>0</v>
      </c>
      <c r="G770" s="386">
        <f>'Permitted Sources'!P770</f>
        <v>23.40207694846729</v>
      </c>
      <c r="H770" s="386">
        <f>'Permitted Sources'!Q770</f>
        <v>0</v>
      </c>
      <c r="I770" s="386">
        <f>'Permitted Sources'!R770</f>
        <v>0</v>
      </c>
      <c r="J770" s="386">
        <f>'Permitted Sources'!S770</f>
        <v>0</v>
      </c>
      <c r="K770" s="63" t="str">
        <f t="shared" si="11"/>
        <v>Natural Gas Production, Other Not Classified</v>
      </c>
      <c r="L770" s="135"/>
      <c r="M770" s="135"/>
      <c r="N770" s="135"/>
      <c r="O770" s="135"/>
      <c r="P770" s="62"/>
      <c r="Q770" s="62"/>
      <c r="R770" s="62"/>
      <c r="S770" s="62"/>
      <c r="T770" s="62"/>
      <c r="U770" s="62"/>
    </row>
    <row r="771" spans="1:21" s="198" customFormat="1" x14ac:dyDescent="0.2">
      <c r="A771" s="75" t="str">
        <f>'Permitted Sources'!A771</f>
        <v>WYDEQ Permitted Sources</v>
      </c>
      <c r="B771" s="75">
        <f>'Permitted Sources'!C771</f>
        <v>56037</v>
      </c>
      <c r="C771" s="75">
        <f>'Permitted Sources'!C771</f>
        <v>56037</v>
      </c>
      <c r="D771" s="75">
        <f>'Permitted Sources'!F771</f>
        <v>31000299</v>
      </c>
      <c r="E771" s="75" t="str">
        <f>'Permitted Sources'!I771</f>
        <v>Natural Gas Production, Other Not Classified</v>
      </c>
      <c r="F771" s="386">
        <f>'Permitted Sources'!O771</f>
        <v>17.374269249619655</v>
      </c>
      <c r="G771" s="386">
        <f>'Permitted Sources'!P771</f>
        <v>3.6639615424367977</v>
      </c>
      <c r="H771" s="386">
        <f>'Permitted Sources'!Q771</f>
        <v>4.3731153893600494</v>
      </c>
      <c r="I771" s="386">
        <f>'Permitted Sources'!R771</f>
        <v>0</v>
      </c>
      <c r="J771" s="386">
        <f>'Permitted Sources'!S771</f>
        <v>0</v>
      </c>
      <c r="K771" s="63" t="str">
        <f t="shared" si="11"/>
        <v>Natural Gas Production, Other Not Classified</v>
      </c>
      <c r="L771" s="135"/>
      <c r="M771" s="135"/>
      <c r="N771" s="135"/>
      <c r="O771" s="135"/>
      <c r="P771" s="62"/>
      <c r="Q771" s="62"/>
      <c r="R771" s="62"/>
      <c r="S771" s="62"/>
      <c r="T771" s="62"/>
      <c r="U771" s="62"/>
    </row>
    <row r="772" spans="1:21" s="198" customFormat="1" x14ac:dyDescent="0.2">
      <c r="A772" s="75" t="str">
        <f>'Permitted Sources'!A772</f>
        <v>WYDEQ Permitted Sources</v>
      </c>
      <c r="B772" s="75">
        <f>'Permitted Sources'!C772</f>
        <v>56037</v>
      </c>
      <c r="C772" s="75">
        <f>'Permitted Sources'!C772</f>
        <v>56037</v>
      </c>
      <c r="D772" s="75">
        <f>'Permitted Sources'!F772</f>
        <v>31000299</v>
      </c>
      <c r="E772" s="75" t="str">
        <f>'Permitted Sources'!I772</f>
        <v>Natural Gas Production, Other Not Classified</v>
      </c>
      <c r="F772" s="386">
        <f>'Permitted Sources'!O772</f>
        <v>8.2734615474379307</v>
      </c>
      <c r="G772" s="386">
        <f>'Permitted Sources'!P772</f>
        <v>2.6002307720519213</v>
      </c>
      <c r="H772" s="386">
        <f>'Permitted Sources'!Q772</f>
        <v>2.1274615407697537</v>
      </c>
      <c r="I772" s="386">
        <f>'Permitted Sources'!R772</f>
        <v>0</v>
      </c>
      <c r="J772" s="386">
        <f>'Permitted Sources'!S772</f>
        <v>0</v>
      </c>
      <c r="K772" s="63" t="str">
        <f t="shared" si="11"/>
        <v>Natural Gas Production, Other Not Classified</v>
      </c>
      <c r="L772" s="135"/>
      <c r="M772" s="135"/>
      <c r="N772" s="135"/>
      <c r="O772" s="135"/>
      <c r="P772" s="62"/>
      <c r="Q772" s="62"/>
      <c r="R772" s="62"/>
      <c r="S772" s="62"/>
      <c r="T772" s="62"/>
      <c r="U772" s="62"/>
    </row>
    <row r="773" spans="1:21" s="198" customFormat="1" x14ac:dyDescent="0.2">
      <c r="A773" s="75" t="str">
        <f>'Permitted Sources'!A773</f>
        <v>WYDEQ Permitted Sources</v>
      </c>
      <c r="B773" s="75">
        <f>'Permitted Sources'!C773</f>
        <v>56037</v>
      </c>
      <c r="C773" s="75">
        <f>'Permitted Sources'!C773</f>
        <v>56037</v>
      </c>
      <c r="D773" s="75">
        <f>'Permitted Sources'!F773</f>
        <v>31000299</v>
      </c>
      <c r="E773" s="75" t="str">
        <f>'Permitted Sources'!I773</f>
        <v>Natural Gas Production, Other Not Classified</v>
      </c>
      <c r="F773" s="386">
        <f>'Permitted Sources'!O773</f>
        <v>0</v>
      </c>
      <c r="G773" s="386">
        <f>'Permitted Sources'!P773</f>
        <v>4.9640769284627586</v>
      </c>
      <c r="H773" s="386">
        <f>'Permitted Sources'!Q773</f>
        <v>0</v>
      </c>
      <c r="I773" s="386">
        <f>'Permitted Sources'!R773</f>
        <v>0</v>
      </c>
      <c r="J773" s="386">
        <f>'Permitted Sources'!S773</f>
        <v>0</v>
      </c>
      <c r="K773" s="63" t="str">
        <f t="shared" si="11"/>
        <v>Natural Gas Production, Other Not Classified</v>
      </c>
      <c r="L773" s="135"/>
      <c r="M773" s="135"/>
      <c r="N773" s="135"/>
      <c r="O773" s="135"/>
      <c r="P773" s="62"/>
      <c r="Q773" s="62"/>
      <c r="R773" s="62"/>
      <c r="S773" s="62"/>
      <c r="T773" s="62"/>
      <c r="U773" s="62"/>
    </row>
    <row r="774" spans="1:21" s="198" customFormat="1" x14ac:dyDescent="0.2">
      <c r="A774" s="75" t="str">
        <f>'Permitted Sources'!A774</f>
        <v>WYDEQ Permitted Sources</v>
      </c>
      <c r="B774" s="75">
        <f>'Permitted Sources'!C774</f>
        <v>56037</v>
      </c>
      <c r="C774" s="75">
        <f>'Permitted Sources'!C774</f>
        <v>56037</v>
      </c>
      <c r="D774" s="75">
        <f>'Permitted Sources'!F774</f>
        <v>31000299</v>
      </c>
      <c r="E774" s="75" t="str">
        <f>'Permitted Sources'!I774</f>
        <v>Natural Gas Production, Other Not Classified</v>
      </c>
      <c r="F774" s="386">
        <f>'Permitted Sources'!O774</f>
        <v>0</v>
      </c>
      <c r="G774" s="386">
        <f>'Permitted Sources'!P774</f>
        <v>1.1819230782054186</v>
      </c>
      <c r="H774" s="386">
        <f>'Permitted Sources'!Q774</f>
        <v>0</v>
      </c>
      <c r="I774" s="386">
        <f>'Permitted Sources'!R774</f>
        <v>0</v>
      </c>
      <c r="J774" s="386">
        <f>'Permitted Sources'!S774</f>
        <v>0</v>
      </c>
      <c r="K774" s="63" t="str">
        <f t="shared" si="11"/>
        <v>Natural Gas Production, Other Not Classified</v>
      </c>
      <c r="L774" s="135"/>
      <c r="M774" s="135"/>
      <c r="N774" s="135"/>
      <c r="O774" s="135"/>
      <c r="P774" s="62"/>
      <c r="Q774" s="62"/>
      <c r="R774" s="62"/>
      <c r="S774" s="62"/>
      <c r="T774" s="62"/>
      <c r="U774" s="62"/>
    </row>
    <row r="775" spans="1:21" s="198" customFormat="1" x14ac:dyDescent="0.2">
      <c r="A775" s="75" t="str">
        <f>'Permitted Sources'!A775</f>
        <v>WYDEQ Permitted Sources</v>
      </c>
      <c r="B775" s="75">
        <f>'Permitted Sources'!C775</f>
        <v>56037</v>
      </c>
      <c r="C775" s="75">
        <f>'Permitted Sources'!C775</f>
        <v>56037</v>
      </c>
      <c r="D775" s="75">
        <f>'Permitted Sources'!F775</f>
        <v>31000299</v>
      </c>
      <c r="E775" s="75" t="str">
        <f>'Permitted Sources'!I775</f>
        <v>Natural Gas Production, Other Not Classified</v>
      </c>
      <c r="F775" s="386">
        <f>'Permitted Sources'!O775</f>
        <v>0</v>
      </c>
      <c r="G775" s="386">
        <f>'Permitted Sources'!P775</f>
        <v>1.1819230782054186</v>
      </c>
      <c r="H775" s="386">
        <f>'Permitted Sources'!Q775</f>
        <v>0</v>
      </c>
      <c r="I775" s="386">
        <f>'Permitted Sources'!R775</f>
        <v>0</v>
      </c>
      <c r="J775" s="386">
        <f>'Permitted Sources'!S775</f>
        <v>0</v>
      </c>
      <c r="K775" s="63" t="str">
        <f t="shared" ref="K775:K838" si="12">IF(E775="Unpermitted Fugitives","Fugitives",IF(E775="Natural Gas Processing Facilities, Pump Seals","Fugitives",IF(E775="Natural Gas Production, All Equipt Leak Fugitives","Fugitives",IF(E775="External Combustion Boilers","Heaters",IF(E775="Permitted Tank Losses","Condensate tank ",IF(E775="Permitted Fugitives","Fugitives",IF(E775="Process Heaters","Heaters",E775)))))))</f>
        <v>Natural Gas Production, Other Not Classified</v>
      </c>
      <c r="L775" s="135"/>
      <c r="M775" s="135"/>
      <c r="N775" s="135"/>
      <c r="O775" s="135"/>
      <c r="P775" s="62"/>
      <c r="Q775" s="62"/>
      <c r="R775" s="62"/>
      <c r="S775" s="62"/>
      <c r="T775" s="62"/>
      <c r="U775" s="62"/>
    </row>
    <row r="776" spans="1:21" s="198" customFormat="1" x14ac:dyDescent="0.2">
      <c r="A776" s="75" t="str">
        <f>'Permitted Sources'!A776</f>
        <v>WYDEQ Permitted Sources</v>
      </c>
      <c r="B776" s="75">
        <f>'Permitted Sources'!C776</f>
        <v>56037</v>
      </c>
      <c r="C776" s="75">
        <f>'Permitted Sources'!C776</f>
        <v>56037</v>
      </c>
      <c r="D776" s="75">
        <f>'Permitted Sources'!F776</f>
        <v>31000299</v>
      </c>
      <c r="E776" s="75" t="str">
        <f>'Permitted Sources'!I776</f>
        <v>Natural Gas Production, Other Not Classified</v>
      </c>
      <c r="F776" s="386">
        <f>'Permitted Sources'!O776</f>
        <v>0.70915384692325112</v>
      </c>
      <c r="G776" s="386">
        <f>'Permitted Sources'!P776</f>
        <v>0.23638461564108373</v>
      </c>
      <c r="H776" s="386">
        <f>'Permitted Sources'!Q776</f>
        <v>3.7821538502573397</v>
      </c>
      <c r="I776" s="386">
        <f>'Permitted Sources'!R776</f>
        <v>0</v>
      </c>
      <c r="J776" s="386">
        <f>'Permitted Sources'!S776</f>
        <v>0</v>
      </c>
      <c r="K776" s="63" t="str">
        <f t="shared" si="12"/>
        <v>Natural Gas Production, Other Not Classified</v>
      </c>
      <c r="L776" s="135"/>
      <c r="M776" s="135"/>
      <c r="N776" s="135"/>
      <c r="O776" s="135"/>
      <c r="P776" s="62"/>
      <c r="Q776" s="62"/>
      <c r="R776" s="62"/>
      <c r="S776" s="62"/>
      <c r="T776" s="62"/>
      <c r="U776" s="62"/>
    </row>
    <row r="777" spans="1:21" s="198" customFormat="1" x14ac:dyDescent="0.2">
      <c r="A777" s="75" t="str">
        <f>'Permitted Sources'!A777</f>
        <v>WYDEQ Permitted Sources</v>
      </c>
      <c r="B777" s="75">
        <f>'Permitted Sources'!C777</f>
        <v>56037</v>
      </c>
      <c r="C777" s="75">
        <f>'Permitted Sources'!C777</f>
        <v>56037</v>
      </c>
      <c r="D777" s="75">
        <f>'Permitted Sources'!F777</f>
        <v>31000299</v>
      </c>
      <c r="E777" s="75" t="str">
        <f>'Permitted Sources'!I777</f>
        <v>Natural Gas Production, Other Not Classified</v>
      </c>
      <c r="F777" s="386">
        <f>'Permitted Sources'!O777</f>
        <v>2.9548076955135465</v>
      </c>
      <c r="G777" s="386">
        <f>'Permitted Sources'!P777</f>
        <v>9.5735769334638903</v>
      </c>
      <c r="H777" s="386">
        <f>'Permitted Sources'!Q777</f>
        <v>0.70915384692325112</v>
      </c>
      <c r="I777" s="386">
        <f>'Permitted Sources'!R777</f>
        <v>0</v>
      </c>
      <c r="J777" s="386">
        <f>'Permitted Sources'!S777</f>
        <v>0</v>
      </c>
      <c r="K777" s="63" t="str">
        <f t="shared" si="12"/>
        <v>Natural Gas Production, Other Not Classified</v>
      </c>
      <c r="L777" s="135"/>
      <c r="M777" s="135"/>
      <c r="N777" s="135"/>
      <c r="O777" s="135"/>
      <c r="P777" s="62"/>
      <c r="Q777" s="62"/>
      <c r="R777" s="62"/>
      <c r="S777" s="62"/>
      <c r="T777" s="62"/>
      <c r="U777" s="62"/>
    </row>
    <row r="778" spans="1:21" s="198" customFormat="1" x14ac:dyDescent="0.2">
      <c r="A778" s="75" t="str">
        <f>'Permitted Sources'!A778</f>
        <v>WYDEQ Permitted Sources</v>
      </c>
      <c r="B778" s="75">
        <f>'Permitted Sources'!C778</f>
        <v>56037</v>
      </c>
      <c r="C778" s="75">
        <f>'Permitted Sources'!C778</f>
        <v>56037</v>
      </c>
      <c r="D778" s="75">
        <f>'Permitted Sources'!F778</f>
        <v>31000299</v>
      </c>
      <c r="E778" s="75" t="str">
        <f>'Permitted Sources'!I778</f>
        <v>Natural Gas Production, Other Not Classified</v>
      </c>
      <c r="F778" s="386">
        <f>'Permitted Sources'!O778</f>
        <v>2.9548076955135465</v>
      </c>
      <c r="G778" s="386">
        <f>'Permitted Sources'!P778</f>
        <v>1.1819230782054186</v>
      </c>
      <c r="H778" s="386">
        <f>'Permitted Sources'!Q778</f>
        <v>0.70915384692325112</v>
      </c>
      <c r="I778" s="386">
        <f>'Permitted Sources'!R778</f>
        <v>0</v>
      </c>
      <c r="J778" s="386">
        <f>'Permitted Sources'!S778</f>
        <v>0</v>
      </c>
      <c r="K778" s="63" t="str">
        <f t="shared" si="12"/>
        <v>Natural Gas Production, Other Not Classified</v>
      </c>
      <c r="L778" s="135"/>
      <c r="M778" s="135"/>
      <c r="N778" s="135"/>
      <c r="O778" s="135"/>
      <c r="P778" s="62"/>
      <c r="Q778" s="62"/>
      <c r="R778" s="62"/>
      <c r="S778" s="62"/>
      <c r="T778" s="62"/>
      <c r="U778" s="62"/>
    </row>
    <row r="779" spans="1:21" s="198" customFormat="1" x14ac:dyDescent="0.2">
      <c r="A779" s="75" t="str">
        <f>'Permitted Sources'!A779</f>
        <v>WYDEQ Permitted Sources</v>
      </c>
      <c r="B779" s="75">
        <f>'Permitted Sources'!C779</f>
        <v>56037</v>
      </c>
      <c r="C779" s="75">
        <f>'Permitted Sources'!C779</f>
        <v>56037</v>
      </c>
      <c r="D779" s="75">
        <f>'Permitted Sources'!F779</f>
        <v>31000299</v>
      </c>
      <c r="E779" s="75" t="str">
        <f>'Permitted Sources'!I779</f>
        <v>Natural Gas Production, Other Not Classified</v>
      </c>
      <c r="F779" s="386">
        <f>'Permitted Sources'!O779</f>
        <v>0.59096153910270932</v>
      </c>
      <c r="G779" s="386">
        <f>'Permitted Sources'!P779</f>
        <v>0</v>
      </c>
      <c r="H779" s="386">
        <f>'Permitted Sources'!Q779</f>
        <v>0.11819230782054187</v>
      </c>
      <c r="I779" s="386">
        <f>'Permitted Sources'!R779</f>
        <v>0</v>
      </c>
      <c r="J779" s="386">
        <f>'Permitted Sources'!S779</f>
        <v>0</v>
      </c>
      <c r="K779" s="63" t="str">
        <f t="shared" si="12"/>
        <v>Natural Gas Production, Other Not Classified</v>
      </c>
      <c r="L779" s="135"/>
      <c r="M779" s="135"/>
      <c r="N779" s="135"/>
      <c r="O779" s="135"/>
      <c r="P779" s="62"/>
      <c r="Q779" s="62"/>
      <c r="R779" s="62"/>
      <c r="S779" s="62"/>
      <c r="T779" s="62"/>
      <c r="U779" s="62"/>
    </row>
    <row r="780" spans="1:21" s="198" customFormat="1" x14ac:dyDescent="0.2">
      <c r="A780" s="75" t="str">
        <f>'Permitted Sources'!A780</f>
        <v>WYDEQ Permitted Sources</v>
      </c>
      <c r="B780" s="75">
        <f>'Permitted Sources'!C780</f>
        <v>56037</v>
      </c>
      <c r="C780" s="75">
        <f>'Permitted Sources'!C780</f>
        <v>56037</v>
      </c>
      <c r="D780" s="75">
        <f>'Permitted Sources'!F780</f>
        <v>31000299</v>
      </c>
      <c r="E780" s="75" t="str">
        <f>'Permitted Sources'!I780</f>
        <v>Natural Gas Production, Other Not Classified</v>
      </c>
      <c r="F780" s="386">
        <f>'Permitted Sources'!O780</f>
        <v>0.82734615474379303</v>
      </c>
      <c r="G780" s="386">
        <f>'Permitted Sources'!P780</f>
        <v>0</v>
      </c>
      <c r="H780" s="386">
        <f>'Permitted Sources'!Q780</f>
        <v>0.70915384692325112</v>
      </c>
      <c r="I780" s="386">
        <f>'Permitted Sources'!R780</f>
        <v>0</v>
      </c>
      <c r="J780" s="386">
        <f>'Permitted Sources'!S780</f>
        <v>0</v>
      </c>
      <c r="K780" s="63" t="str">
        <f t="shared" si="12"/>
        <v>Natural Gas Production, Other Not Classified</v>
      </c>
      <c r="L780" s="135"/>
      <c r="M780" s="135"/>
      <c r="N780" s="135"/>
      <c r="O780" s="135"/>
      <c r="P780" s="62"/>
      <c r="Q780" s="62"/>
      <c r="R780" s="62"/>
      <c r="S780" s="62"/>
      <c r="T780" s="62"/>
      <c r="U780" s="62"/>
    </row>
    <row r="781" spans="1:21" s="198" customFormat="1" x14ac:dyDescent="0.2">
      <c r="A781" s="75" t="str">
        <f>'Permitted Sources'!A781</f>
        <v>WYDEQ Permitted Sources</v>
      </c>
      <c r="B781" s="75">
        <f>'Permitted Sources'!C781</f>
        <v>56037</v>
      </c>
      <c r="C781" s="75">
        <f>'Permitted Sources'!C781</f>
        <v>56037</v>
      </c>
      <c r="D781" s="75">
        <f>'Permitted Sources'!F781</f>
        <v>31000299</v>
      </c>
      <c r="E781" s="75" t="str">
        <f>'Permitted Sources'!I781</f>
        <v>Natural Gas Production, Other Not Classified</v>
      </c>
      <c r="F781" s="386">
        <f>'Permitted Sources'!O781</f>
        <v>13.355730783721231</v>
      </c>
      <c r="G781" s="386">
        <f>'Permitted Sources'!P781</f>
        <v>0.35457692346162556</v>
      </c>
      <c r="H781" s="386">
        <f>'Permitted Sources'!Q781</f>
        <v>3.3093846189751721</v>
      </c>
      <c r="I781" s="386">
        <f>'Permitted Sources'!R781</f>
        <v>0</v>
      </c>
      <c r="J781" s="386">
        <f>'Permitted Sources'!S781</f>
        <v>0</v>
      </c>
      <c r="K781" s="63" t="str">
        <f t="shared" si="12"/>
        <v>Natural Gas Production, Other Not Classified</v>
      </c>
      <c r="L781" s="135"/>
      <c r="M781" s="135"/>
      <c r="N781" s="135"/>
      <c r="O781" s="135"/>
      <c r="P781" s="62"/>
      <c r="Q781" s="62"/>
      <c r="R781" s="62"/>
      <c r="S781" s="62"/>
      <c r="T781" s="62"/>
      <c r="U781" s="62"/>
    </row>
    <row r="782" spans="1:21" s="198" customFormat="1" x14ac:dyDescent="0.2">
      <c r="A782" s="75" t="str">
        <f>'Permitted Sources'!A782</f>
        <v>WYDEQ Permitted Sources</v>
      </c>
      <c r="B782" s="75">
        <f>'Permitted Sources'!C782</f>
        <v>56037</v>
      </c>
      <c r="C782" s="75">
        <f>'Permitted Sources'!C782</f>
        <v>56037</v>
      </c>
      <c r="D782" s="75">
        <f>'Permitted Sources'!F782</f>
        <v>31000299</v>
      </c>
      <c r="E782" s="75" t="str">
        <f>'Permitted Sources'!I782</f>
        <v>Natural Gas Production, Other Not Classified</v>
      </c>
      <c r="F782" s="386">
        <f>'Permitted Sources'!O782</f>
        <v>0.47276923128216747</v>
      </c>
      <c r="G782" s="386">
        <f>'Permitted Sources'!P782</f>
        <v>0</v>
      </c>
      <c r="H782" s="386">
        <f>'Permitted Sources'!Q782</f>
        <v>0.47276923128216747</v>
      </c>
      <c r="I782" s="386">
        <f>'Permitted Sources'!R782</f>
        <v>0</v>
      </c>
      <c r="J782" s="386">
        <f>'Permitted Sources'!S782</f>
        <v>0</v>
      </c>
      <c r="K782" s="63" t="str">
        <f t="shared" si="12"/>
        <v>Natural Gas Production, Other Not Classified</v>
      </c>
      <c r="L782" s="135"/>
      <c r="M782" s="135"/>
      <c r="N782" s="135"/>
      <c r="O782" s="135"/>
      <c r="P782" s="62"/>
      <c r="Q782" s="62"/>
      <c r="R782" s="62"/>
      <c r="S782" s="62"/>
      <c r="T782" s="62"/>
      <c r="U782" s="62"/>
    </row>
    <row r="783" spans="1:21" s="198" customFormat="1" x14ac:dyDescent="0.2">
      <c r="A783" s="75" t="str">
        <f>'Permitted Sources'!A783</f>
        <v>WYDEQ Permitted Sources</v>
      </c>
      <c r="B783" s="75">
        <f>'Permitted Sources'!C783</f>
        <v>56037</v>
      </c>
      <c r="C783" s="75">
        <f>'Permitted Sources'!C783</f>
        <v>56037</v>
      </c>
      <c r="D783" s="75">
        <f>'Permitted Sources'!F783</f>
        <v>31000299</v>
      </c>
      <c r="E783" s="75" t="str">
        <f>'Permitted Sources'!I783</f>
        <v>Natural Gas Production, Other Not Classified</v>
      </c>
      <c r="F783" s="386">
        <f>'Permitted Sources'!O783</f>
        <v>0.82734615474379303</v>
      </c>
      <c r="G783" s="386">
        <f>'Permitted Sources'!P783</f>
        <v>0</v>
      </c>
      <c r="H783" s="386">
        <f>'Permitted Sources'!Q783</f>
        <v>0.70915384692325112</v>
      </c>
      <c r="I783" s="386">
        <f>'Permitted Sources'!R783</f>
        <v>0</v>
      </c>
      <c r="J783" s="386">
        <f>'Permitted Sources'!S783</f>
        <v>0</v>
      </c>
      <c r="K783" s="63" t="str">
        <f t="shared" si="12"/>
        <v>Natural Gas Production, Other Not Classified</v>
      </c>
      <c r="L783" s="135"/>
      <c r="M783" s="135"/>
      <c r="N783" s="135"/>
      <c r="O783" s="135"/>
      <c r="P783" s="62"/>
      <c r="Q783" s="62"/>
      <c r="R783" s="62"/>
      <c r="S783" s="62"/>
      <c r="T783" s="62"/>
      <c r="U783" s="62"/>
    </row>
    <row r="784" spans="1:21" s="198" customFormat="1" x14ac:dyDescent="0.2">
      <c r="A784" s="75" t="str">
        <f>'Permitted Sources'!A784</f>
        <v>WYDEQ Permitted Sources</v>
      </c>
      <c r="B784" s="75">
        <f>'Permitted Sources'!C784</f>
        <v>56037</v>
      </c>
      <c r="C784" s="75">
        <f>'Permitted Sources'!C784</f>
        <v>56037</v>
      </c>
      <c r="D784" s="75">
        <f>'Permitted Sources'!F784</f>
        <v>31000299</v>
      </c>
      <c r="E784" s="75" t="str">
        <f>'Permitted Sources'!I784</f>
        <v>Natural Gas Production, Other Not Classified</v>
      </c>
      <c r="F784" s="386">
        <f>'Permitted Sources'!O784</f>
        <v>5.2004615441038426</v>
      </c>
      <c r="G784" s="386">
        <f>'Permitted Sources'!P784</f>
        <v>0.59096153910270932</v>
      </c>
      <c r="H784" s="386">
        <f>'Permitted Sources'!Q784</f>
        <v>13.001153860259604</v>
      </c>
      <c r="I784" s="386">
        <f>'Permitted Sources'!R784</f>
        <v>0</v>
      </c>
      <c r="J784" s="386">
        <f>'Permitted Sources'!S784</f>
        <v>0</v>
      </c>
      <c r="K784" s="63" t="str">
        <f t="shared" si="12"/>
        <v>Natural Gas Production, Other Not Classified</v>
      </c>
      <c r="L784" s="135"/>
      <c r="M784" s="135"/>
      <c r="N784" s="135"/>
      <c r="O784" s="135"/>
      <c r="P784" s="62"/>
      <c r="Q784" s="62"/>
      <c r="R784" s="62"/>
      <c r="S784" s="62"/>
      <c r="T784" s="62"/>
      <c r="U784" s="62"/>
    </row>
    <row r="785" spans="1:21" s="198" customFormat="1" x14ac:dyDescent="0.2">
      <c r="A785" s="75" t="str">
        <f>'Permitted Sources'!A785</f>
        <v>WYDEQ Permitted Sources</v>
      </c>
      <c r="B785" s="75">
        <f>'Permitted Sources'!C785</f>
        <v>56037</v>
      </c>
      <c r="C785" s="75">
        <f>'Permitted Sources'!C785</f>
        <v>56037</v>
      </c>
      <c r="D785" s="75">
        <f>'Permitted Sources'!F785</f>
        <v>31000299</v>
      </c>
      <c r="E785" s="75" t="str">
        <f>'Permitted Sources'!I785</f>
        <v>Natural Gas Production, Other Not Classified</v>
      </c>
      <c r="F785" s="386">
        <f>'Permitted Sources'!O785</f>
        <v>0.82734615474379303</v>
      </c>
      <c r="G785" s="386">
        <f>'Permitted Sources'!P785</f>
        <v>0</v>
      </c>
      <c r="H785" s="386">
        <f>'Permitted Sources'!Q785</f>
        <v>0.70915384692325112</v>
      </c>
      <c r="I785" s="386">
        <f>'Permitted Sources'!R785</f>
        <v>0</v>
      </c>
      <c r="J785" s="386">
        <f>'Permitted Sources'!S785</f>
        <v>0</v>
      </c>
      <c r="K785" s="63" t="str">
        <f t="shared" si="12"/>
        <v>Natural Gas Production, Other Not Classified</v>
      </c>
      <c r="L785" s="135"/>
      <c r="M785" s="135"/>
      <c r="N785" s="135"/>
      <c r="O785" s="135"/>
      <c r="P785" s="62"/>
      <c r="Q785" s="62"/>
      <c r="R785" s="62"/>
      <c r="S785" s="62"/>
      <c r="T785" s="62"/>
      <c r="U785" s="62"/>
    </row>
    <row r="786" spans="1:21" s="198" customFormat="1" x14ac:dyDescent="0.2">
      <c r="A786" s="75" t="str">
        <f>'Permitted Sources'!A786</f>
        <v>WYDEQ Permitted Sources</v>
      </c>
      <c r="B786" s="75">
        <f>'Permitted Sources'!C786</f>
        <v>56037</v>
      </c>
      <c r="C786" s="75">
        <f>'Permitted Sources'!C786</f>
        <v>56037</v>
      </c>
      <c r="D786" s="75">
        <f>'Permitted Sources'!F786</f>
        <v>31000299</v>
      </c>
      <c r="E786" s="75" t="str">
        <f>'Permitted Sources'!I786</f>
        <v>Natural Gas Production, Other Not Classified</v>
      </c>
      <c r="F786" s="386">
        <f>'Permitted Sources'!O786</f>
        <v>0.23638461564108373</v>
      </c>
      <c r="G786" s="386">
        <f>'Permitted Sources'!P786</f>
        <v>0</v>
      </c>
      <c r="H786" s="386">
        <f>'Permitted Sources'!Q786</f>
        <v>0.23638461564108373</v>
      </c>
      <c r="I786" s="386">
        <f>'Permitted Sources'!R786</f>
        <v>0</v>
      </c>
      <c r="J786" s="386">
        <f>'Permitted Sources'!S786</f>
        <v>0</v>
      </c>
      <c r="K786" s="63" t="str">
        <f t="shared" si="12"/>
        <v>Natural Gas Production, Other Not Classified</v>
      </c>
      <c r="L786" s="135"/>
      <c r="M786" s="135"/>
      <c r="N786" s="135"/>
      <c r="O786" s="135"/>
      <c r="P786" s="62"/>
      <c r="Q786" s="62"/>
      <c r="R786" s="62"/>
      <c r="S786" s="62"/>
      <c r="T786" s="62"/>
      <c r="U786" s="62"/>
    </row>
    <row r="787" spans="1:21" s="198" customFormat="1" x14ac:dyDescent="0.2">
      <c r="A787" s="75" t="str">
        <f>'Permitted Sources'!A787</f>
        <v>WYDEQ Permitted Sources</v>
      </c>
      <c r="B787" s="75">
        <f>'Permitted Sources'!C787</f>
        <v>56037</v>
      </c>
      <c r="C787" s="75">
        <f>'Permitted Sources'!C787</f>
        <v>56037</v>
      </c>
      <c r="D787" s="75">
        <f>'Permitted Sources'!F787</f>
        <v>31000301</v>
      </c>
      <c r="E787" s="75" t="str">
        <f>'Permitted Sources'!I787</f>
        <v>Dehydrator</v>
      </c>
      <c r="F787" s="386">
        <f>'Permitted Sources'!O787</f>
        <v>1.967192771365099</v>
      </c>
      <c r="G787" s="386">
        <f>'Permitted Sources'!P787</f>
        <v>0.10353646165079466</v>
      </c>
      <c r="H787" s="386">
        <f>'Permitted Sources'!Q787</f>
        <v>1.6565833864127146</v>
      </c>
      <c r="I787" s="386">
        <f>'Permitted Sources'!R787</f>
        <v>0</v>
      </c>
      <c r="J787" s="386">
        <f>'Permitted Sources'!S787</f>
        <v>0</v>
      </c>
      <c r="K787" s="63" t="str">
        <f t="shared" si="12"/>
        <v>Dehydrator</v>
      </c>
      <c r="L787" s="135"/>
      <c r="M787" s="135"/>
      <c r="N787" s="135"/>
      <c r="O787" s="135"/>
      <c r="P787" s="62"/>
      <c r="Q787" s="62"/>
      <c r="R787" s="62"/>
      <c r="S787" s="62"/>
      <c r="T787" s="62"/>
      <c r="U787" s="62"/>
    </row>
    <row r="788" spans="1:21" s="198" customFormat="1" x14ac:dyDescent="0.2">
      <c r="A788" s="75" t="str">
        <f>'Permitted Sources'!A788</f>
        <v>WYDEQ Permitted Sources</v>
      </c>
      <c r="B788" s="75">
        <f>'Permitted Sources'!C788</f>
        <v>56037</v>
      </c>
      <c r="C788" s="75">
        <f>'Permitted Sources'!C788</f>
        <v>56037</v>
      </c>
      <c r="D788" s="75">
        <f>'Permitted Sources'!F788</f>
        <v>40400311</v>
      </c>
      <c r="E788" s="75" t="str">
        <f>'Permitted Sources'!I788</f>
        <v>Permitted Tank Losses</v>
      </c>
      <c r="F788" s="386">
        <f>'Permitted Sources'!O788</f>
        <v>0</v>
      </c>
      <c r="G788" s="386">
        <f>'Permitted Sources'!P788</f>
        <v>2.0707292330158933</v>
      </c>
      <c r="H788" s="386">
        <f>'Permitted Sources'!Q788</f>
        <v>0</v>
      </c>
      <c r="I788" s="386">
        <f>'Permitted Sources'!R788</f>
        <v>0</v>
      </c>
      <c r="J788" s="386">
        <f>'Permitted Sources'!S788</f>
        <v>0</v>
      </c>
      <c r="K788" s="63" t="str">
        <f t="shared" si="12"/>
        <v xml:space="preserve">Condensate tank </v>
      </c>
      <c r="L788" s="135"/>
      <c r="M788" s="135"/>
      <c r="N788" s="135"/>
      <c r="O788" s="135"/>
      <c r="P788" s="62"/>
      <c r="Q788" s="62"/>
      <c r="R788" s="62"/>
      <c r="S788" s="62"/>
      <c r="T788" s="62"/>
      <c r="U788" s="62"/>
    </row>
    <row r="789" spans="1:21" s="198" customFormat="1" x14ac:dyDescent="0.2">
      <c r="A789" s="75" t="str">
        <f>'Permitted Sources'!A789</f>
        <v>WYDEQ Permitted Sources</v>
      </c>
      <c r="B789" s="75">
        <f>'Permitted Sources'!C789</f>
        <v>56037</v>
      </c>
      <c r="C789" s="75">
        <f>'Permitted Sources'!C789</f>
        <v>56037</v>
      </c>
      <c r="D789" s="75">
        <f>'Permitted Sources'!F789</f>
        <v>40400311</v>
      </c>
      <c r="E789" s="75" t="str">
        <f>'Permitted Sources'!I789</f>
        <v>Permitted Tank Losses</v>
      </c>
      <c r="F789" s="386">
        <f>'Permitted Sources'!O789</f>
        <v>0</v>
      </c>
      <c r="G789" s="386">
        <f>'Permitted Sources'!P789</f>
        <v>2.0707292330158933</v>
      </c>
      <c r="H789" s="386">
        <f>'Permitted Sources'!Q789</f>
        <v>0</v>
      </c>
      <c r="I789" s="386">
        <f>'Permitted Sources'!R789</f>
        <v>0</v>
      </c>
      <c r="J789" s="386">
        <f>'Permitted Sources'!S789</f>
        <v>0</v>
      </c>
      <c r="K789" s="63" t="str">
        <f t="shared" si="12"/>
        <v xml:space="preserve">Condensate tank </v>
      </c>
      <c r="L789" s="135"/>
      <c r="M789" s="135"/>
      <c r="N789" s="135"/>
      <c r="O789" s="135"/>
      <c r="P789" s="62"/>
      <c r="Q789" s="62"/>
      <c r="R789" s="62"/>
      <c r="S789" s="62"/>
      <c r="T789" s="62"/>
      <c r="U789" s="62"/>
    </row>
    <row r="790" spans="1:21" s="198" customFormat="1" x14ac:dyDescent="0.2">
      <c r="A790" s="75" t="str">
        <f>'Permitted Sources'!A790</f>
        <v>WYDEQ Permitted Sources</v>
      </c>
      <c r="B790" s="75">
        <f>'Permitted Sources'!C790</f>
        <v>56037</v>
      </c>
      <c r="C790" s="75">
        <f>'Permitted Sources'!C790</f>
        <v>56037</v>
      </c>
      <c r="D790" s="75">
        <f>'Permitted Sources'!F790</f>
        <v>40400311</v>
      </c>
      <c r="E790" s="75" t="str">
        <f>'Permitted Sources'!I790</f>
        <v>Permitted Tank Losses</v>
      </c>
      <c r="F790" s="386">
        <f>'Permitted Sources'!O790</f>
        <v>0</v>
      </c>
      <c r="G790" s="386">
        <f>'Permitted Sources'!P790</f>
        <v>2.0707292330158933</v>
      </c>
      <c r="H790" s="386">
        <f>'Permitted Sources'!Q790</f>
        <v>0</v>
      </c>
      <c r="I790" s="386">
        <f>'Permitted Sources'!R790</f>
        <v>0</v>
      </c>
      <c r="J790" s="386">
        <f>'Permitted Sources'!S790</f>
        <v>0</v>
      </c>
      <c r="K790" s="63" t="str">
        <f t="shared" si="12"/>
        <v xml:space="preserve">Condensate tank </v>
      </c>
      <c r="L790" s="135"/>
      <c r="M790" s="135"/>
      <c r="N790" s="135"/>
      <c r="O790" s="135"/>
      <c r="P790" s="62"/>
      <c r="Q790" s="62"/>
      <c r="R790" s="62"/>
      <c r="S790" s="62"/>
      <c r="T790" s="62"/>
      <c r="U790" s="62"/>
    </row>
    <row r="791" spans="1:21" s="198" customFormat="1" x14ac:dyDescent="0.2">
      <c r="A791" s="75" t="str">
        <f>'Permitted Sources'!A791</f>
        <v>WYDEQ Permitted Sources</v>
      </c>
      <c r="B791" s="75">
        <f>'Permitted Sources'!C791</f>
        <v>56037</v>
      </c>
      <c r="C791" s="75">
        <f>'Permitted Sources'!C791</f>
        <v>56037</v>
      </c>
      <c r="D791" s="75">
        <f>'Permitted Sources'!F791</f>
        <v>40400311</v>
      </c>
      <c r="E791" s="75" t="str">
        <f>'Permitted Sources'!I791</f>
        <v>Permitted Tank Losses</v>
      </c>
      <c r="F791" s="386">
        <f>'Permitted Sources'!O791</f>
        <v>0</v>
      </c>
      <c r="G791" s="386">
        <f>'Permitted Sources'!P791</f>
        <v>2.0707292330158933</v>
      </c>
      <c r="H791" s="386">
        <f>'Permitted Sources'!Q791</f>
        <v>0</v>
      </c>
      <c r="I791" s="386">
        <f>'Permitted Sources'!R791</f>
        <v>0</v>
      </c>
      <c r="J791" s="386">
        <f>'Permitted Sources'!S791</f>
        <v>0</v>
      </c>
      <c r="K791" s="63" t="str">
        <f t="shared" si="12"/>
        <v xml:space="preserve">Condensate tank </v>
      </c>
      <c r="L791" s="135"/>
      <c r="M791" s="135"/>
      <c r="N791" s="135"/>
      <c r="O791" s="135"/>
      <c r="P791" s="62"/>
      <c r="Q791" s="62"/>
      <c r="R791" s="62"/>
      <c r="S791" s="62"/>
      <c r="T791" s="62"/>
      <c r="U791" s="62"/>
    </row>
    <row r="792" spans="1:21" s="198" customFormat="1" x14ac:dyDescent="0.2">
      <c r="A792" s="75" t="str">
        <f>'Permitted Sources'!A792</f>
        <v>WYDEQ Permitted Sources</v>
      </c>
      <c r="B792" s="75">
        <f>'Permitted Sources'!C792</f>
        <v>56037</v>
      </c>
      <c r="C792" s="75">
        <f>'Permitted Sources'!C792</f>
        <v>56037</v>
      </c>
      <c r="D792" s="75">
        <f>'Permitted Sources'!F792</f>
        <v>31000299</v>
      </c>
      <c r="E792" s="75" t="str">
        <f>'Permitted Sources'!I792</f>
        <v>Natural Gas Production, Other Not Classified</v>
      </c>
      <c r="F792" s="386">
        <f>'Permitted Sources'!O792</f>
        <v>0</v>
      </c>
      <c r="G792" s="386">
        <f>'Permitted Sources'!P792</f>
        <v>1.0637307703848768</v>
      </c>
      <c r="H792" s="386">
        <f>'Permitted Sources'!Q792</f>
        <v>0</v>
      </c>
      <c r="I792" s="386">
        <f>'Permitted Sources'!R792</f>
        <v>0</v>
      </c>
      <c r="J792" s="386">
        <f>'Permitted Sources'!S792</f>
        <v>0</v>
      </c>
      <c r="K792" s="63" t="str">
        <f t="shared" si="12"/>
        <v>Natural Gas Production, Other Not Classified</v>
      </c>
      <c r="L792" s="135"/>
      <c r="M792" s="135"/>
      <c r="N792" s="135"/>
      <c r="O792" s="135"/>
      <c r="P792" s="62"/>
      <c r="Q792" s="62"/>
      <c r="R792" s="62"/>
      <c r="S792" s="62"/>
      <c r="T792" s="62"/>
      <c r="U792" s="62"/>
    </row>
    <row r="793" spans="1:21" s="198" customFormat="1" x14ac:dyDescent="0.2">
      <c r="A793" s="75" t="str">
        <f>'Permitted Sources'!A793</f>
        <v>WYDEQ Permitted Sources</v>
      </c>
      <c r="B793" s="75">
        <f>'Permitted Sources'!C793</f>
        <v>56037</v>
      </c>
      <c r="C793" s="75">
        <f>'Permitted Sources'!C793</f>
        <v>56037</v>
      </c>
      <c r="D793" s="75">
        <f>'Permitted Sources'!F793</f>
        <v>31000299</v>
      </c>
      <c r="E793" s="75" t="str">
        <f>'Permitted Sources'!I793</f>
        <v>Natural Gas Production, Other Not Classified</v>
      </c>
      <c r="F793" s="386">
        <f>'Permitted Sources'!O793</f>
        <v>0</v>
      </c>
      <c r="G793" s="386">
        <f>'Permitted Sources'!P793</f>
        <v>1.4183076938465022</v>
      </c>
      <c r="H793" s="386">
        <f>'Permitted Sources'!Q793</f>
        <v>0</v>
      </c>
      <c r="I793" s="386">
        <f>'Permitted Sources'!R793</f>
        <v>0</v>
      </c>
      <c r="J793" s="386">
        <f>'Permitted Sources'!S793</f>
        <v>0</v>
      </c>
      <c r="K793" s="63" t="str">
        <f t="shared" si="12"/>
        <v>Natural Gas Production, Other Not Classified</v>
      </c>
      <c r="L793" s="135"/>
      <c r="M793" s="135"/>
      <c r="N793" s="135"/>
      <c r="O793" s="135"/>
      <c r="P793" s="62"/>
      <c r="Q793" s="62"/>
      <c r="R793" s="62"/>
      <c r="S793" s="62"/>
      <c r="T793" s="62"/>
      <c r="U793" s="62"/>
    </row>
    <row r="794" spans="1:21" s="198" customFormat="1" x14ac:dyDescent="0.2">
      <c r="A794" s="75" t="str">
        <f>'Permitted Sources'!A794</f>
        <v>WYDEQ Permitted Sources</v>
      </c>
      <c r="B794" s="75">
        <f>'Permitted Sources'!C794</f>
        <v>56037</v>
      </c>
      <c r="C794" s="75">
        <f>'Permitted Sources'!C794</f>
        <v>56037</v>
      </c>
      <c r="D794" s="75">
        <f>'Permitted Sources'!F794</f>
        <v>31000404</v>
      </c>
      <c r="E794" s="75" t="str">
        <f>'Permitted Sources'!I794</f>
        <v>Process Heaters</v>
      </c>
      <c r="F794" s="386">
        <f>'Permitted Sources'!O794</f>
        <v>0.35457692346162556</v>
      </c>
      <c r="G794" s="386">
        <f>'Permitted Sources'!P794</f>
        <v>0</v>
      </c>
      <c r="H794" s="386">
        <f>'Permitted Sources'!Q794</f>
        <v>0.11819230782054187</v>
      </c>
      <c r="I794" s="386">
        <f>'Permitted Sources'!R794</f>
        <v>0</v>
      </c>
      <c r="J794" s="386">
        <f>'Permitted Sources'!S794</f>
        <v>0</v>
      </c>
      <c r="K794" s="63" t="str">
        <f t="shared" si="12"/>
        <v>Heaters</v>
      </c>
      <c r="L794" s="135"/>
      <c r="M794" s="135"/>
      <c r="N794" s="135"/>
      <c r="O794" s="135"/>
      <c r="P794" s="62"/>
      <c r="Q794" s="62"/>
      <c r="R794" s="62"/>
      <c r="S794" s="62"/>
      <c r="T794" s="62"/>
      <c r="U794" s="62"/>
    </row>
    <row r="795" spans="1:21" s="198" customFormat="1" x14ac:dyDescent="0.2">
      <c r="A795" s="75" t="str">
        <f>'Permitted Sources'!A795</f>
        <v>WYDEQ Permitted Sources</v>
      </c>
      <c r="B795" s="75">
        <f>'Permitted Sources'!C795</f>
        <v>56037</v>
      </c>
      <c r="C795" s="75">
        <f>'Permitted Sources'!C795</f>
        <v>56037</v>
      </c>
      <c r="D795" s="75">
        <f>'Permitted Sources'!F795</f>
        <v>31000299</v>
      </c>
      <c r="E795" s="75" t="str">
        <f>'Permitted Sources'!I795</f>
        <v>Natural Gas Production, Other Not Classified</v>
      </c>
      <c r="F795" s="386">
        <f>'Permitted Sources'!O795</f>
        <v>0</v>
      </c>
      <c r="G795" s="386">
        <f>'Permitted Sources'!P795</f>
        <v>2.0707292330158933</v>
      </c>
      <c r="H795" s="386">
        <f>'Permitted Sources'!Q795</f>
        <v>0</v>
      </c>
      <c r="I795" s="386">
        <f>'Permitted Sources'!R795</f>
        <v>0</v>
      </c>
      <c r="J795" s="386">
        <f>'Permitted Sources'!S795</f>
        <v>0</v>
      </c>
      <c r="K795" s="63" t="str">
        <f t="shared" si="12"/>
        <v>Natural Gas Production, Other Not Classified</v>
      </c>
      <c r="L795" s="135"/>
      <c r="M795" s="135"/>
      <c r="N795" s="135"/>
      <c r="O795" s="135"/>
      <c r="P795" s="62"/>
      <c r="Q795" s="62"/>
      <c r="R795" s="62"/>
      <c r="S795" s="62"/>
      <c r="T795" s="62"/>
      <c r="U795" s="62"/>
    </row>
    <row r="796" spans="1:21" s="198" customFormat="1" x14ac:dyDescent="0.2">
      <c r="A796" s="75" t="str">
        <f>'Permitted Sources'!A796</f>
        <v>WYDEQ Permitted Sources</v>
      </c>
      <c r="B796" s="75">
        <f>'Permitted Sources'!C796</f>
        <v>56037</v>
      </c>
      <c r="C796" s="75">
        <f>'Permitted Sources'!C796</f>
        <v>56037</v>
      </c>
      <c r="D796" s="75">
        <f>'Permitted Sources'!F796</f>
        <v>31000404</v>
      </c>
      <c r="E796" s="75" t="str">
        <f>'Permitted Sources'!I796</f>
        <v>Process Heaters</v>
      </c>
      <c r="F796" s="386">
        <f>'Permitted Sources'!O796</f>
        <v>0.51768230825397332</v>
      </c>
      <c r="G796" s="386">
        <f>'Permitted Sources'!P796</f>
        <v>0</v>
      </c>
      <c r="H796" s="386">
        <f>'Permitted Sources'!Q796</f>
        <v>0.41414584660317866</v>
      </c>
      <c r="I796" s="386">
        <f>'Permitted Sources'!R796</f>
        <v>0</v>
      </c>
      <c r="J796" s="386">
        <f>'Permitted Sources'!S796</f>
        <v>0</v>
      </c>
      <c r="K796" s="63" t="str">
        <f t="shared" si="12"/>
        <v>Heaters</v>
      </c>
      <c r="L796" s="135"/>
      <c r="M796" s="135"/>
      <c r="N796" s="135"/>
      <c r="O796" s="135"/>
      <c r="P796" s="62"/>
      <c r="Q796" s="62"/>
      <c r="R796" s="62"/>
      <c r="S796" s="62"/>
      <c r="T796" s="62"/>
      <c r="U796" s="62"/>
    </row>
    <row r="797" spans="1:21" s="198" customFormat="1" x14ac:dyDescent="0.2">
      <c r="A797" s="75" t="str">
        <f>'Permitted Sources'!A797</f>
        <v>WYDEQ Permitted Sources</v>
      </c>
      <c r="B797" s="75">
        <f>'Permitted Sources'!C797</f>
        <v>56037</v>
      </c>
      <c r="C797" s="75">
        <f>'Permitted Sources'!C797</f>
        <v>56037</v>
      </c>
      <c r="D797" s="75">
        <f>'Permitted Sources'!F797</f>
        <v>31000404</v>
      </c>
      <c r="E797" s="75" t="str">
        <f>'Permitted Sources'!I797</f>
        <v>Process Heaters</v>
      </c>
      <c r="F797" s="386">
        <f>'Permitted Sources'!O797</f>
        <v>0.41414584660317866</v>
      </c>
      <c r="G797" s="386">
        <f>'Permitted Sources'!P797</f>
        <v>0</v>
      </c>
      <c r="H797" s="386">
        <f>'Permitted Sources'!Q797</f>
        <v>0</v>
      </c>
      <c r="I797" s="386">
        <f>'Permitted Sources'!R797</f>
        <v>0</v>
      </c>
      <c r="J797" s="386">
        <f>'Permitted Sources'!S797</f>
        <v>0</v>
      </c>
      <c r="K797" s="63" t="str">
        <f t="shared" si="12"/>
        <v>Heaters</v>
      </c>
      <c r="L797" s="135"/>
      <c r="M797" s="135"/>
      <c r="N797" s="135"/>
      <c r="O797" s="135"/>
      <c r="P797" s="62"/>
      <c r="Q797" s="62"/>
      <c r="R797" s="62"/>
      <c r="S797" s="62"/>
      <c r="T797" s="62"/>
      <c r="U797" s="62"/>
    </row>
    <row r="798" spans="1:21" s="198" customFormat="1" x14ac:dyDescent="0.2">
      <c r="A798" s="75" t="str">
        <f>'Permitted Sources'!A798</f>
        <v>WYDEQ Permitted Sources</v>
      </c>
      <c r="B798" s="75">
        <f>'Permitted Sources'!C798</f>
        <v>56037</v>
      </c>
      <c r="C798" s="75">
        <f>'Permitted Sources'!C798</f>
        <v>56037</v>
      </c>
      <c r="D798" s="75">
        <f>'Permitted Sources'!F798</f>
        <v>31000404</v>
      </c>
      <c r="E798" s="75" t="str">
        <f>'Permitted Sources'!I798</f>
        <v>Process Heaters</v>
      </c>
      <c r="F798" s="386">
        <f>'Permitted Sources'!O798</f>
        <v>7.8170028546349982E-2</v>
      </c>
      <c r="G798" s="386">
        <f>'Permitted Sources'!P798</f>
        <v>5.1768230825397343E-3</v>
      </c>
      <c r="H798" s="386">
        <f>'Permitted Sources'!Q798</f>
        <v>1.5530469247619201E-2</v>
      </c>
      <c r="I798" s="386">
        <f>'Permitted Sources'!R798</f>
        <v>0</v>
      </c>
      <c r="J798" s="386">
        <f>'Permitted Sources'!S798</f>
        <v>0</v>
      </c>
      <c r="K798" s="63" t="str">
        <f t="shared" si="12"/>
        <v>Heaters</v>
      </c>
      <c r="L798" s="135"/>
      <c r="M798" s="135"/>
      <c r="N798" s="135"/>
      <c r="O798" s="135"/>
      <c r="P798" s="62"/>
      <c r="Q798" s="62"/>
      <c r="R798" s="62"/>
      <c r="S798" s="62"/>
      <c r="T798" s="62"/>
      <c r="U798" s="62"/>
    </row>
    <row r="799" spans="1:21" s="198" customFormat="1" x14ac:dyDescent="0.2">
      <c r="A799" s="75" t="str">
        <f>'Permitted Sources'!A799</f>
        <v>WYDEQ Permitted Sources</v>
      </c>
      <c r="B799" s="75">
        <f>'Permitted Sources'!C799</f>
        <v>56037</v>
      </c>
      <c r="C799" s="75">
        <f>'Permitted Sources'!C799</f>
        <v>56037</v>
      </c>
      <c r="D799" s="75">
        <f>'Permitted Sources'!F799</f>
        <v>31000404</v>
      </c>
      <c r="E799" s="75" t="str">
        <f>'Permitted Sources'!I799</f>
        <v>Process Heaters</v>
      </c>
      <c r="F799" s="386">
        <f>'Permitted Sources'!O799</f>
        <v>0.31060938495238399</v>
      </c>
      <c r="G799" s="386">
        <f>'Permitted Sources'!P799</f>
        <v>0</v>
      </c>
      <c r="H799" s="386">
        <f>'Permitted Sources'!Q799</f>
        <v>0</v>
      </c>
      <c r="I799" s="386">
        <f>'Permitted Sources'!R799</f>
        <v>0</v>
      </c>
      <c r="J799" s="386">
        <f>'Permitted Sources'!S799</f>
        <v>0</v>
      </c>
      <c r="K799" s="63" t="str">
        <f t="shared" si="12"/>
        <v>Heaters</v>
      </c>
      <c r="L799" s="135"/>
      <c r="M799" s="135"/>
      <c r="N799" s="135"/>
      <c r="O799" s="135"/>
      <c r="P799" s="62"/>
      <c r="Q799" s="62"/>
      <c r="R799" s="62"/>
      <c r="S799" s="62"/>
      <c r="T799" s="62"/>
      <c r="U799" s="62"/>
    </row>
    <row r="800" spans="1:21" s="198" customFormat="1" x14ac:dyDescent="0.2">
      <c r="A800" s="75" t="str">
        <f>'Permitted Sources'!A800</f>
        <v>WYDEQ Permitted Sources</v>
      </c>
      <c r="B800" s="75">
        <f>'Permitted Sources'!C800</f>
        <v>56037</v>
      </c>
      <c r="C800" s="75">
        <f>'Permitted Sources'!C800</f>
        <v>56037</v>
      </c>
      <c r="D800" s="75">
        <f>'Permitted Sources'!F800</f>
        <v>31000220</v>
      </c>
      <c r="E800" s="75" t="str">
        <f>'Permitted Sources'!I800</f>
        <v>Permitted Fugitives</v>
      </c>
      <c r="F800" s="386">
        <f>'Permitted Sources'!O800</f>
        <v>0</v>
      </c>
      <c r="G800" s="386">
        <f>'Permitted Sources'!P800</f>
        <v>7.2475523155556267</v>
      </c>
      <c r="H800" s="386">
        <f>'Permitted Sources'!Q800</f>
        <v>0</v>
      </c>
      <c r="I800" s="386">
        <f>'Permitted Sources'!R800</f>
        <v>0</v>
      </c>
      <c r="J800" s="386">
        <f>'Permitted Sources'!S800</f>
        <v>0</v>
      </c>
      <c r="K800" s="63" t="str">
        <f t="shared" si="12"/>
        <v>Fugitives</v>
      </c>
      <c r="L800" s="135"/>
      <c r="M800" s="135"/>
      <c r="N800" s="135"/>
      <c r="O800" s="135"/>
      <c r="P800" s="62"/>
      <c r="Q800" s="62"/>
      <c r="R800" s="62"/>
      <c r="S800" s="62"/>
      <c r="T800" s="62"/>
      <c r="U800" s="62"/>
    </row>
    <row r="801" spans="1:21" s="198" customFormat="1" x14ac:dyDescent="0.2">
      <c r="A801" s="75" t="str">
        <f>'Permitted Sources'!A801</f>
        <v>WYDEQ Permitted Sources</v>
      </c>
      <c r="B801" s="75">
        <f>'Permitted Sources'!C801</f>
        <v>56037</v>
      </c>
      <c r="C801" s="75">
        <f>'Permitted Sources'!C801</f>
        <v>56037</v>
      </c>
      <c r="D801" s="75">
        <f>'Permitted Sources'!F801</f>
        <v>31000301</v>
      </c>
      <c r="E801" s="75" t="str">
        <f>'Permitted Sources'!I801</f>
        <v>Dehydrator</v>
      </c>
      <c r="F801" s="386">
        <f>'Permitted Sources'!O801</f>
        <v>0.10353646165079466</v>
      </c>
      <c r="G801" s="386">
        <f>'Permitted Sources'!P801</f>
        <v>7.4730919848063504</v>
      </c>
      <c r="H801" s="386">
        <f>'Permitted Sources'!Q801</f>
        <v>0.10353646165079466</v>
      </c>
      <c r="I801" s="386">
        <f>'Permitted Sources'!R801</f>
        <v>0</v>
      </c>
      <c r="J801" s="386">
        <f>'Permitted Sources'!S801</f>
        <v>0</v>
      </c>
      <c r="K801" s="63" t="str">
        <f t="shared" si="12"/>
        <v>Dehydrator</v>
      </c>
      <c r="L801" s="135"/>
      <c r="M801" s="135"/>
      <c r="N801" s="135"/>
      <c r="O801" s="135"/>
      <c r="P801" s="62"/>
      <c r="Q801" s="62"/>
      <c r="R801" s="62"/>
      <c r="S801" s="62"/>
      <c r="T801" s="62"/>
      <c r="U801" s="62"/>
    </row>
    <row r="802" spans="1:21" s="198" customFormat="1" x14ac:dyDescent="0.2">
      <c r="A802" s="75" t="str">
        <f>'Permitted Sources'!A802</f>
        <v>WYDEQ Permitted Sources</v>
      </c>
      <c r="B802" s="75">
        <f>'Permitted Sources'!C802</f>
        <v>56037</v>
      </c>
      <c r="C802" s="75">
        <f>'Permitted Sources'!C802</f>
        <v>56037</v>
      </c>
      <c r="D802" s="75">
        <f>'Permitted Sources'!F802</f>
        <v>31000404</v>
      </c>
      <c r="E802" s="75" t="str">
        <f>'Permitted Sources'!I802</f>
        <v>Process Heaters</v>
      </c>
      <c r="F802" s="386">
        <f>'Permitted Sources'!O802</f>
        <v>0.36237761577778133</v>
      </c>
      <c r="G802" s="386">
        <f>'Permitted Sources'!P802</f>
        <v>0</v>
      </c>
      <c r="H802" s="386">
        <f>'Permitted Sources'!Q802</f>
        <v>0.10353646165079466</v>
      </c>
      <c r="I802" s="386">
        <f>'Permitted Sources'!R802</f>
        <v>0</v>
      </c>
      <c r="J802" s="386">
        <f>'Permitted Sources'!S802</f>
        <v>0</v>
      </c>
      <c r="K802" s="63" t="str">
        <f t="shared" si="12"/>
        <v>Heaters</v>
      </c>
      <c r="L802" s="135"/>
      <c r="M802" s="135"/>
      <c r="N802" s="135"/>
      <c r="O802" s="135"/>
      <c r="P802" s="62"/>
      <c r="Q802" s="62"/>
      <c r="R802" s="62"/>
      <c r="S802" s="62"/>
      <c r="T802" s="62"/>
      <c r="U802" s="62"/>
    </row>
    <row r="803" spans="1:21" s="198" customFormat="1" x14ac:dyDescent="0.2">
      <c r="A803" s="75" t="str">
        <f>'Permitted Sources'!A803</f>
        <v>WYDEQ Permitted Sources</v>
      </c>
      <c r="B803" s="75">
        <f>'Permitted Sources'!C803</f>
        <v>56037</v>
      </c>
      <c r="C803" s="75">
        <f>'Permitted Sources'!C803</f>
        <v>56037</v>
      </c>
      <c r="D803" s="75">
        <f>'Permitted Sources'!F803</f>
        <v>31000227</v>
      </c>
      <c r="E803" s="75" t="str">
        <f>'Permitted Sources'!I803</f>
        <v>Dehydrator</v>
      </c>
      <c r="F803" s="386">
        <f>'Permitted Sources'!O803</f>
        <v>0</v>
      </c>
      <c r="G803" s="386">
        <f>'Permitted Sources'!P803</f>
        <v>2.5884115412698669</v>
      </c>
      <c r="H803" s="386">
        <f>'Permitted Sources'!Q803</f>
        <v>0</v>
      </c>
      <c r="I803" s="386">
        <f>'Permitted Sources'!R803</f>
        <v>0</v>
      </c>
      <c r="J803" s="386">
        <f>'Permitted Sources'!S803</f>
        <v>0</v>
      </c>
      <c r="K803" s="63" t="str">
        <f t="shared" si="12"/>
        <v>Dehydrator</v>
      </c>
      <c r="L803" s="135"/>
      <c r="M803" s="135"/>
      <c r="N803" s="135"/>
      <c r="O803" s="135"/>
      <c r="P803" s="62"/>
      <c r="Q803" s="62"/>
      <c r="R803" s="62"/>
      <c r="S803" s="62"/>
      <c r="T803" s="62"/>
      <c r="U803" s="62"/>
    </row>
    <row r="804" spans="1:21" s="198" customFormat="1" x14ac:dyDescent="0.2">
      <c r="A804" s="75" t="str">
        <f>'Permitted Sources'!A804</f>
        <v>WYDEQ Permitted Sources</v>
      </c>
      <c r="B804" s="75">
        <f>'Permitted Sources'!C804</f>
        <v>56037</v>
      </c>
      <c r="C804" s="75">
        <f>'Permitted Sources'!C804</f>
        <v>56037</v>
      </c>
      <c r="D804" s="75">
        <f>'Permitted Sources'!F804</f>
        <v>31000227</v>
      </c>
      <c r="E804" s="75" t="str">
        <f>'Permitted Sources'!I804</f>
        <v>Dehydrator</v>
      </c>
      <c r="F804" s="386">
        <f>'Permitted Sources'!O804</f>
        <v>0</v>
      </c>
      <c r="G804" s="386">
        <f>'Permitted Sources'!P804</f>
        <v>1.5530469247619201</v>
      </c>
      <c r="H804" s="386">
        <f>'Permitted Sources'!Q804</f>
        <v>0</v>
      </c>
      <c r="I804" s="386">
        <f>'Permitted Sources'!R804</f>
        <v>0</v>
      </c>
      <c r="J804" s="386">
        <f>'Permitted Sources'!S804</f>
        <v>0</v>
      </c>
      <c r="K804" s="63" t="str">
        <f t="shared" si="12"/>
        <v>Dehydrator</v>
      </c>
      <c r="L804" s="135"/>
      <c r="M804" s="135"/>
      <c r="N804" s="135"/>
      <c r="O804" s="135"/>
      <c r="P804" s="62"/>
      <c r="Q804" s="62"/>
      <c r="R804" s="62"/>
      <c r="S804" s="62"/>
      <c r="T804" s="62"/>
      <c r="U804" s="62"/>
    </row>
    <row r="805" spans="1:21" s="198" customFormat="1" x14ac:dyDescent="0.2">
      <c r="A805" s="75" t="str">
        <f>'Permitted Sources'!A805</f>
        <v>WYDEQ Permitted Sources</v>
      </c>
      <c r="B805" s="75">
        <f>'Permitted Sources'!C805</f>
        <v>56037</v>
      </c>
      <c r="C805" s="75">
        <f>'Permitted Sources'!C805</f>
        <v>56037</v>
      </c>
      <c r="D805" s="75">
        <f>'Permitted Sources'!F805</f>
        <v>40400311</v>
      </c>
      <c r="E805" s="75" t="str">
        <f>'Permitted Sources'!I805</f>
        <v>Permitted Tank Losses</v>
      </c>
      <c r="F805" s="386">
        <f>'Permitted Sources'!O805</f>
        <v>0</v>
      </c>
      <c r="G805" s="386">
        <f>'Permitted Sources'!P805</f>
        <v>0.51768230825397332</v>
      </c>
      <c r="H805" s="386">
        <f>'Permitted Sources'!Q805</f>
        <v>0</v>
      </c>
      <c r="I805" s="386">
        <f>'Permitted Sources'!R805</f>
        <v>0</v>
      </c>
      <c r="J805" s="386">
        <f>'Permitted Sources'!S805</f>
        <v>0</v>
      </c>
      <c r="K805" s="63" t="str">
        <f t="shared" si="12"/>
        <v xml:space="preserve">Condensate tank </v>
      </c>
      <c r="L805" s="135"/>
      <c r="M805" s="135"/>
      <c r="N805" s="135"/>
      <c r="O805" s="135"/>
      <c r="P805" s="62"/>
      <c r="Q805" s="62"/>
      <c r="R805" s="62"/>
      <c r="S805" s="62"/>
      <c r="T805" s="62"/>
      <c r="U805" s="62"/>
    </row>
    <row r="806" spans="1:21" s="198" customFormat="1" x14ac:dyDescent="0.2">
      <c r="A806" s="75" t="str">
        <f>'Permitted Sources'!A806</f>
        <v>WYDEQ Permitted Sources</v>
      </c>
      <c r="B806" s="75">
        <f>'Permitted Sources'!C806</f>
        <v>56037</v>
      </c>
      <c r="C806" s="75">
        <f>'Permitted Sources'!C806</f>
        <v>56037</v>
      </c>
      <c r="D806" s="75">
        <f>'Permitted Sources'!F806</f>
        <v>40400311</v>
      </c>
      <c r="E806" s="75" t="str">
        <f>'Permitted Sources'!I806</f>
        <v>Permitted Tank Losses</v>
      </c>
      <c r="F806" s="386">
        <f>'Permitted Sources'!O806</f>
        <v>0</v>
      </c>
      <c r="G806" s="386">
        <f>'Permitted Sources'!P806</f>
        <v>0.51768230825397332</v>
      </c>
      <c r="H806" s="386">
        <f>'Permitted Sources'!Q806</f>
        <v>0</v>
      </c>
      <c r="I806" s="386">
        <f>'Permitted Sources'!R806</f>
        <v>0</v>
      </c>
      <c r="J806" s="386">
        <f>'Permitted Sources'!S806</f>
        <v>0</v>
      </c>
      <c r="K806" s="63" t="str">
        <f t="shared" si="12"/>
        <v xml:space="preserve">Condensate tank </v>
      </c>
      <c r="L806" s="135"/>
      <c r="M806" s="135"/>
      <c r="N806" s="135"/>
      <c r="O806" s="135"/>
      <c r="P806" s="62"/>
      <c r="Q806" s="62"/>
      <c r="R806" s="62"/>
      <c r="S806" s="62"/>
      <c r="T806" s="62"/>
      <c r="U806" s="62"/>
    </row>
    <row r="807" spans="1:21" s="198" customFormat="1" x14ac:dyDescent="0.2">
      <c r="A807" s="75" t="str">
        <f>'Permitted Sources'!A807</f>
        <v>WYDEQ Permitted Sources</v>
      </c>
      <c r="B807" s="75">
        <f>'Permitted Sources'!C807</f>
        <v>56037</v>
      </c>
      <c r="C807" s="75">
        <f>'Permitted Sources'!C807</f>
        <v>56037</v>
      </c>
      <c r="D807" s="75">
        <f>'Permitted Sources'!F807</f>
        <v>31000220</v>
      </c>
      <c r="E807" s="75" t="str">
        <f>'Permitted Sources'!I807</f>
        <v>Permitted Fugitives</v>
      </c>
      <c r="F807" s="386">
        <f>'Permitted Sources'!O807</f>
        <v>0</v>
      </c>
      <c r="G807" s="386">
        <f>'Permitted Sources'!P807</f>
        <v>1.0353646165079466</v>
      </c>
      <c r="H807" s="386">
        <f>'Permitted Sources'!Q807</f>
        <v>0</v>
      </c>
      <c r="I807" s="386">
        <f>'Permitted Sources'!R807</f>
        <v>0</v>
      </c>
      <c r="J807" s="386">
        <f>'Permitted Sources'!S807</f>
        <v>0</v>
      </c>
      <c r="K807" s="63" t="str">
        <f t="shared" si="12"/>
        <v>Fugitives</v>
      </c>
      <c r="L807" s="135"/>
      <c r="M807" s="135"/>
      <c r="N807" s="135"/>
      <c r="O807" s="135"/>
      <c r="P807" s="62"/>
      <c r="Q807" s="62"/>
      <c r="R807" s="62"/>
      <c r="S807" s="62"/>
      <c r="T807" s="62"/>
      <c r="U807" s="62"/>
    </row>
    <row r="808" spans="1:21" s="198" customFormat="1" x14ac:dyDescent="0.2">
      <c r="A808" s="75" t="str">
        <f>'Permitted Sources'!A808</f>
        <v>WYDEQ Permitted Sources</v>
      </c>
      <c r="B808" s="75">
        <f>'Permitted Sources'!C808</f>
        <v>56037</v>
      </c>
      <c r="C808" s="75">
        <f>'Permitted Sources'!C808</f>
        <v>56037</v>
      </c>
      <c r="D808" s="75">
        <f>'Permitted Sources'!F808</f>
        <v>31000227</v>
      </c>
      <c r="E808" s="75" t="str">
        <f>'Permitted Sources'!I808</f>
        <v>Dehydrator</v>
      </c>
      <c r="F808" s="386">
        <f>'Permitted Sources'!O808</f>
        <v>0</v>
      </c>
      <c r="G808" s="386">
        <f>'Permitted Sources'!P808</f>
        <v>13.627403031117463</v>
      </c>
      <c r="H808" s="386">
        <f>'Permitted Sources'!Q808</f>
        <v>0</v>
      </c>
      <c r="I808" s="386">
        <f>'Permitted Sources'!R808</f>
        <v>0</v>
      </c>
      <c r="J808" s="386">
        <f>'Permitted Sources'!S808</f>
        <v>0</v>
      </c>
      <c r="K808" s="63" t="str">
        <f t="shared" si="12"/>
        <v>Dehydrator</v>
      </c>
      <c r="L808" s="135"/>
      <c r="M808" s="135"/>
      <c r="N808" s="135"/>
      <c r="O808" s="135"/>
      <c r="P808" s="62"/>
      <c r="Q808" s="62"/>
      <c r="R808" s="62"/>
      <c r="S808" s="62"/>
      <c r="T808" s="62"/>
      <c r="U808" s="62"/>
    </row>
    <row r="809" spans="1:21" s="198" customFormat="1" x14ac:dyDescent="0.2">
      <c r="A809" s="75" t="str">
        <f>'Permitted Sources'!A809</f>
        <v>WYDEQ Permitted Sources</v>
      </c>
      <c r="B809" s="75">
        <f>'Permitted Sources'!C809</f>
        <v>56037</v>
      </c>
      <c r="C809" s="75">
        <f>'Permitted Sources'!C809</f>
        <v>56037</v>
      </c>
      <c r="D809" s="75">
        <f>'Permitted Sources'!F809</f>
        <v>31000310</v>
      </c>
      <c r="E809" s="75" t="str">
        <f>'Permitted Sources'!I809</f>
        <v>Natural Gas Processing Facilities, Pump Seals</v>
      </c>
      <c r="F809" s="386">
        <f>'Permitted Sources'!O809</f>
        <v>0</v>
      </c>
      <c r="G809" s="386">
        <f>'Permitted Sources'!P809</f>
        <v>2.0707292330158933</v>
      </c>
      <c r="H809" s="386">
        <f>'Permitted Sources'!Q809</f>
        <v>0</v>
      </c>
      <c r="I809" s="386">
        <f>'Permitted Sources'!R809</f>
        <v>0</v>
      </c>
      <c r="J809" s="386">
        <f>'Permitted Sources'!S809</f>
        <v>0</v>
      </c>
      <c r="K809" s="63" t="str">
        <f t="shared" si="12"/>
        <v>Fugitives</v>
      </c>
      <c r="L809" s="135"/>
      <c r="M809" s="135"/>
      <c r="N809" s="135"/>
      <c r="O809" s="135"/>
      <c r="P809" s="62"/>
      <c r="Q809" s="62"/>
      <c r="R809" s="62"/>
      <c r="S809" s="62"/>
      <c r="T809" s="62"/>
      <c r="U809" s="62"/>
    </row>
    <row r="810" spans="1:21" s="198" customFormat="1" x14ac:dyDescent="0.2">
      <c r="A810" s="75" t="str">
        <f>'Permitted Sources'!A810</f>
        <v>WYDEQ Permitted Sources</v>
      </c>
      <c r="B810" s="75">
        <f>'Permitted Sources'!C810</f>
        <v>56037</v>
      </c>
      <c r="C810" s="75">
        <f>'Permitted Sources'!C810</f>
        <v>56037</v>
      </c>
      <c r="D810" s="75">
        <f>'Permitted Sources'!F810</f>
        <v>40400311</v>
      </c>
      <c r="E810" s="75" t="str">
        <f>'Permitted Sources'!I810</f>
        <v>Permitted Tank Losses</v>
      </c>
      <c r="F810" s="386">
        <f>'Permitted Sources'!O810</f>
        <v>0</v>
      </c>
      <c r="G810" s="386">
        <f>'Permitted Sources'!P810</f>
        <v>0.51768230825397332</v>
      </c>
      <c r="H810" s="386">
        <f>'Permitted Sources'!Q810</f>
        <v>0</v>
      </c>
      <c r="I810" s="386">
        <f>'Permitted Sources'!R810</f>
        <v>0</v>
      </c>
      <c r="J810" s="386">
        <f>'Permitted Sources'!S810</f>
        <v>0</v>
      </c>
      <c r="K810" s="63" t="str">
        <f t="shared" si="12"/>
        <v xml:space="preserve">Condensate tank </v>
      </c>
      <c r="L810" s="135"/>
      <c r="M810" s="135"/>
      <c r="N810" s="135"/>
      <c r="O810" s="135"/>
      <c r="P810" s="62"/>
      <c r="Q810" s="62"/>
      <c r="R810" s="62"/>
      <c r="S810" s="62"/>
      <c r="T810" s="62"/>
      <c r="U810" s="62"/>
    </row>
    <row r="811" spans="1:21" s="198" customFormat="1" x14ac:dyDescent="0.2">
      <c r="A811" s="75" t="str">
        <f>'Permitted Sources'!A811</f>
        <v>WYDEQ Permitted Sources</v>
      </c>
      <c r="B811" s="75">
        <f>'Permitted Sources'!C811</f>
        <v>56037</v>
      </c>
      <c r="C811" s="75">
        <f>'Permitted Sources'!C811</f>
        <v>56037</v>
      </c>
      <c r="D811" s="75">
        <f>'Permitted Sources'!F811</f>
        <v>31000227</v>
      </c>
      <c r="E811" s="75" t="str">
        <f>'Permitted Sources'!I811</f>
        <v>Dehydrator</v>
      </c>
      <c r="F811" s="386">
        <f>'Permitted Sources'!O811</f>
        <v>0.51768230825397332</v>
      </c>
      <c r="G811" s="386">
        <f>'Permitted Sources'!P811</f>
        <v>0</v>
      </c>
      <c r="H811" s="386">
        <f>'Permitted Sources'!Q811</f>
        <v>0</v>
      </c>
      <c r="I811" s="386">
        <f>'Permitted Sources'!R811</f>
        <v>0</v>
      </c>
      <c r="J811" s="386">
        <f>'Permitted Sources'!S811</f>
        <v>0</v>
      </c>
      <c r="K811" s="63" t="str">
        <f t="shared" si="12"/>
        <v>Dehydrator</v>
      </c>
      <c r="L811" s="135"/>
      <c r="M811" s="135"/>
      <c r="N811" s="135"/>
      <c r="O811" s="135"/>
      <c r="P811" s="62"/>
      <c r="Q811" s="62"/>
      <c r="R811" s="62"/>
      <c r="S811" s="62"/>
      <c r="T811" s="62"/>
      <c r="U811" s="62"/>
    </row>
    <row r="812" spans="1:21" s="198" customFormat="1" x14ac:dyDescent="0.2">
      <c r="A812" s="75" t="str">
        <f>'Permitted Sources'!A812</f>
        <v>WYDEQ Permitted Sources</v>
      </c>
      <c r="B812" s="75">
        <f>'Permitted Sources'!C812</f>
        <v>56037</v>
      </c>
      <c r="C812" s="75">
        <f>'Permitted Sources'!C812</f>
        <v>56037</v>
      </c>
      <c r="D812" s="75">
        <f>'Permitted Sources'!F812</f>
        <v>31000227</v>
      </c>
      <c r="E812" s="75" t="str">
        <f>'Permitted Sources'!I812</f>
        <v>Dehydrator</v>
      </c>
      <c r="F812" s="386">
        <f>'Permitted Sources'!O812</f>
        <v>0.51768230825397332</v>
      </c>
      <c r="G812" s="386">
        <f>'Permitted Sources'!P812</f>
        <v>0</v>
      </c>
      <c r="H812" s="386">
        <f>'Permitted Sources'!Q812</f>
        <v>0</v>
      </c>
      <c r="I812" s="386">
        <f>'Permitted Sources'!R812</f>
        <v>0</v>
      </c>
      <c r="J812" s="386">
        <f>'Permitted Sources'!S812</f>
        <v>0</v>
      </c>
      <c r="K812" s="63" t="str">
        <f t="shared" si="12"/>
        <v>Dehydrator</v>
      </c>
      <c r="L812" s="135"/>
      <c r="M812" s="135"/>
      <c r="N812" s="135"/>
      <c r="O812" s="135"/>
      <c r="P812" s="62"/>
      <c r="Q812" s="62"/>
      <c r="R812" s="62"/>
      <c r="S812" s="62"/>
      <c r="T812" s="62"/>
      <c r="U812" s="62"/>
    </row>
    <row r="813" spans="1:21" s="198" customFormat="1" x14ac:dyDescent="0.2">
      <c r="A813" s="75" t="str">
        <f>'Permitted Sources'!A813</f>
        <v>WYDEQ Permitted Sources</v>
      </c>
      <c r="B813" s="75">
        <f>'Permitted Sources'!C813</f>
        <v>56037</v>
      </c>
      <c r="C813" s="75">
        <f>'Permitted Sources'!C813</f>
        <v>56037</v>
      </c>
      <c r="D813" s="75">
        <f>'Permitted Sources'!F813</f>
        <v>31000227</v>
      </c>
      <c r="E813" s="75" t="str">
        <f>'Permitted Sources'!I813</f>
        <v>Dehydrator</v>
      </c>
      <c r="F813" s="386">
        <f>'Permitted Sources'!O813</f>
        <v>0.51768230825397332</v>
      </c>
      <c r="G813" s="386">
        <f>'Permitted Sources'!P813</f>
        <v>0</v>
      </c>
      <c r="H813" s="386">
        <f>'Permitted Sources'!Q813</f>
        <v>0.51768230825397332</v>
      </c>
      <c r="I813" s="386">
        <f>'Permitted Sources'!R813</f>
        <v>0</v>
      </c>
      <c r="J813" s="386">
        <f>'Permitted Sources'!S813</f>
        <v>0</v>
      </c>
      <c r="K813" s="63" t="str">
        <f t="shared" si="12"/>
        <v>Dehydrator</v>
      </c>
      <c r="L813" s="135"/>
      <c r="M813" s="135"/>
      <c r="N813" s="135"/>
      <c r="O813" s="135"/>
      <c r="P813" s="62"/>
      <c r="Q813" s="62"/>
      <c r="R813" s="62"/>
      <c r="S813" s="62"/>
      <c r="T813" s="62"/>
      <c r="U813" s="62"/>
    </row>
    <row r="814" spans="1:21" s="198" customFormat="1" x14ac:dyDescent="0.2">
      <c r="A814" s="75" t="str">
        <f>'Permitted Sources'!A814</f>
        <v>WYDEQ Permitted Sources</v>
      </c>
      <c r="B814" s="75">
        <f>'Permitted Sources'!C814</f>
        <v>56037</v>
      </c>
      <c r="C814" s="75">
        <f>'Permitted Sources'!C814</f>
        <v>56037</v>
      </c>
      <c r="D814" s="75">
        <f>'Permitted Sources'!F814</f>
        <v>31000404</v>
      </c>
      <c r="E814" s="75" t="str">
        <f>'Permitted Sources'!I814</f>
        <v>Process Heaters</v>
      </c>
      <c r="F814" s="386">
        <f>'Permitted Sources'!O814</f>
        <v>0.11803156628190592</v>
      </c>
      <c r="G814" s="386">
        <f>'Permitted Sources'!P814</f>
        <v>0</v>
      </c>
      <c r="H814" s="386">
        <f>'Permitted Sources'!Q814</f>
        <v>4.6591407742857596E-2</v>
      </c>
      <c r="I814" s="386">
        <f>'Permitted Sources'!R814</f>
        <v>0</v>
      </c>
      <c r="J814" s="386">
        <f>'Permitted Sources'!S814</f>
        <v>0</v>
      </c>
      <c r="K814" s="63" t="str">
        <f t="shared" si="12"/>
        <v>Heaters</v>
      </c>
      <c r="L814" s="135"/>
      <c r="M814" s="135"/>
      <c r="N814" s="135"/>
      <c r="O814" s="135"/>
      <c r="P814" s="62"/>
      <c r="Q814" s="62"/>
      <c r="R814" s="62"/>
      <c r="S814" s="62"/>
      <c r="T814" s="62"/>
      <c r="U814" s="62"/>
    </row>
    <row r="815" spans="1:21" s="198" customFormat="1" x14ac:dyDescent="0.2">
      <c r="A815" s="75" t="str">
        <f>'Permitted Sources'!A815</f>
        <v>WYDEQ Permitted Sources</v>
      </c>
      <c r="B815" s="75">
        <f>'Permitted Sources'!C815</f>
        <v>56041</v>
      </c>
      <c r="C815" s="75">
        <f>'Permitted Sources'!C815</f>
        <v>56041</v>
      </c>
      <c r="D815" s="75">
        <f>'Permitted Sources'!F815</f>
        <v>31000227</v>
      </c>
      <c r="E815" s="75" t="str">
        <f>'Permitted Sources'!I815</f>
        <v>Dehydrator</v>
      </c>
      <c r="F815" s="386">
        <f>'Permitted Sources'!O815</f>
        <v>0.12823865398528791</v>
      </c>
      <c r="G815" s="386">
        <f>'Permitted Sources'!P815</f>
        <v>0</v>
      </c>
      <c r="H815" s="386">
        <f>'Permitted Sources'!Q815</f>
        <v>2.6930117336910465E-2</v>
      </c>
      <c r="I815" s="386">
        <f>'Permitted Sources'!R815</f>
        <v>0</v>
      </c>
      <c r="J815" s="386">
        <f>'Permitted Sources'!S815</f>
        <v>0</v>
      </c>
      <c r="K815" s="63" t="str">
        <f t="shared" si="12"/>
        <v>Dehydrator</v>
      </c>
      <c r="L815" s="135"/>
      <c r="M815" s="135"/>
      <c r="N815" s="135"/>
      <c r="O815" s="135"/>
      <c r="P815" s="62"/>
      <c r="Q815" s="62"/>
      <c r="R815" s="62"/>
      <c r="S815" s="62"/>
      <c r="T815" s="62"/>
      <c r="U815" s="62"/>
    </row>
    <row r="816" spans="1:21" s="198" customFormat="1" x14ac:dyDescent="0.2">
      <c r="A816" s="75" t="str">
        <f>'Permitted Sources'!A816</f>
        <v>WYDEQ Permitted Sources</v>
      </c>
      <c r="B816" s="75">
        <f>'Permitted Sources'!C816</f>
        <v>56041</v>
      </c>
      <c r="C816" s="75">
        <f>'Permitted Sources'!C816</f>
        <v>56041</v>
      </c>
      <c r="D816" s="75">
        <f>'Permitted Sources'!F816</f>
        <v>31000299</v>
      </c>
      <c r="E816" s="75" t="str">
        <f>'Permitted Sources'!I816</f>
        <v>Natural Gas Production, Other Not Classified</v>
      </c>
      <c r="F816" s="386">
        <f>'Permitted Sources'!O816</f>
        <v>0.17055740980043294</v>
      </c>
      <c r="G816" s="386">
        <f>'Permitted Sources'!P816</f>
        <v>0</v>
      </c>
      <c r="H816" s="386">
        <f>'Permitted Sources'!Q816</f>
        <v>3.5817056058090914E-2</v>
      </c>
      <c r="I816" s="386">
        <f>'Permitted Sources'!R816</f>
        <v>0</v>
      </c>
      <c r="J816" s="386">
        <f>'Permitted Sources'!S816</f>
        <v>0</v>
      </c>
      <c r="K816" s="63" t="str">
        <f t="shared" si="12"/>
        <v>Natural Gas Production, Other Not Classified</v>
      </c>
      <c r="L816" s="135"/>
      <c r="M816" s="135"/>
      <c r="N816" s="135"/>
      <c r="O816" s="135"/>
      <c r="P816" s="62"/>
      <c r="Q816" s="62"/>
      <c r="R816" s="62"/>
      <c r="S816" s="62"/>
      <c r="T816" s="62"/>
      <c r="U816" s="62"/>
    </row>
    <row r="817" spans="1:21" s="198" customFormat="1" x14ac:dyDescent="0.2">
      <c r="A817" s="75" t="str">
        <f>'Permitted Sources'!A817</f>
        <v>WYDEQ Permitted Sources</v>
      </c>
      <c r="B817" s="75">
        <f>'Permitted Sources'!C817</f>
        <v>56041</v>
      </c>
      <c r="C817" s="75">
        <f>'Permitted Sources'!C817</f>
        <v>56041</v>
      </c>
      <c r="D817" s="75">
        <f>'Permitted Sources'!F817</f>
        <v>31000299</v>
      </c>
      <c r="E817" s="75" t="str">
        <f>'Permitted Sources'!I817</f>
        <v>Natural Gas Production, Other Not Classified</v>
      </c>
      <c r="F817" s="386">
        <f>'Permitted Sources'!O817</f>
        <v>0.42703471777100876</v>
      </c>
      <c r="G817" s="386">
        <f>'Permitted Sources'!P817</f>
        <v>0</v>
      </c>
      <c r="H817" s="386">
        <f>'Permitted Sources'!Q817</f>
        <v>8.9677290731911843E-2</v>
      </c>
      <c r="I817" s="386">
        <f>'Permitted Sources'!R817</f>
        <v>0</v>
      </c>
      <c r="J817" s="386">
        <f>'Permitted Sources'!S817</f>
        <v>0</v>
      </c>
      <c r="K817" s="63" t="str">
        <f t="shared" si="12"/>
        <v>Natural Gas Production, Other Not Classified</v>
      </c>
      <c r="L817" s="135"/>
      <c r="M817" s="135"/>
      <c r="N817" s="135"/>
      <c r="O817" s="135"/>
      <c r="P817" s="62"/>
      <c r="Q817" s="62"/>
      <c r="R817" s="62"/>
      <c r="S817" s="62"/>
      <c r="T817" s="62"/>
      <c r="U817" s="62"/>
    </row>
    <row r="818" spans="1:21" s="198" customFormat="1" x14ac:dyDescent="0.2">
      <c r="A818" s="75" t="str">
        <f>'Permitted Sources'!A818</f>
        <v>WYDEQ Permitted Sources</v>
      </c>
      <c r="B818" s="75">
        <f>'Permitted Sources'!C818</f>
        <v>56041</v>
      </c>
      <c r="C818" s="75">
        <f>'Permitted Sources'!C818</f>
        <v>56041</v>
      </c>
      <c r="D818" s="75">
        <f>'Permitted Sources'!F818</f>
        <v>31000299</v>
      </c>
      <c r="E818" s="75" t="str">
        <f>'Permitted Sources'!I818</f>
        <v>Natural Gas Production, Other Not Classified</v>
      </c>
      <c r="F818" s="386">
        <f>'Permitted Sources'!O818</f>
        <v>0.34175601287079227</v>
      </c>
      <c r="G818" s="386">
        <f>'Permitted Sources'!P818</f>
        <v>0</v>
      </c>
      <c r="H818" s="386">
        <f>'Permitted Sources'!Q818</f>
        <v>7.176876270286639E-2</v>
      </c>
      <c r="I818" s="386">
        <f>'Permitted Sources'!R818</f>
        <v>0</v>
      </c>
      <c r="J818" s="386">
        <f>'Permitted Sources'!S818</f>
        <v>0</v>
      </c>
      <c r="K818" s="63" t="str">
        <f t="shared" si="12"/>
        <v>Natural Gas Production, Other Not Classified</v>
      </c>
      <c r="L818" s="135"/>
      <c r="M818" s="135"/>
      <c r="N818" s="135"/>
      <c r="O818" s="135"/>
      <c r="P818" s="62"/>
      <c r="Q818" s="62"/>
      <c r="R818" s="62"/>
      <c r="S818" s="62"/>
      <c r="T818" s="62"/>
      <c r="U818" s="62"/>
    </row>
    <row r="819" spans="1:21" s="198" customFormat="1" x14ac:dyDescent="0.2">
      <c r="A819" s="75" t="str">
        <f>'Permitted Sources'!A819</f>
        <v>WYDEQ Permitted Sources</v>
      </c>
      <c r="B819" s="75">
        <f>'Permitted Sources'!C819</f>
        <v>56041</v>
      </c>
      <c r="C819" s="75">
        <f>'Permitted Sources'!C819</f>
        <v>56041</v>
      </c>
      <c r="D819" s="75">
        <f>'Permitted Sources'!F819</f>
        <v>31000299</v>
      </c>
      <c r="E819" s="75" t="str">
        <f>'Permitted Sources'!I819</f>
        <v>Natural Gas Production, Other Not Classified</v>
      </c>
      <c r="F819" s="386">
        <f>'Permitted Sources'!O819</f>
        <v>0.34175601287079227</v>
      </c>
      <c r="G819" s="386">
        <f>'Permitted Sources'!P819</f>
        <v>0</v>
      </c>
      <c r="H819" s="386">
        <f>'Permitted Sources'!Q819</f>
        <v>7.176876270286639E-2</v>
      </c>
      <c r="I819" s="386">
        <f>'Permitted Sources'!R819</f>
        <v>0</v>
      </c>
      <c r="J819" s="386">
        <f>'Permitted Sources'!S819</f>
        <v>0</v>
      </c>
      <c r="K819" s="63" t="str">
        <f t="shared" si="12"/>
        <v>Natural Gas Production, Other Not Classified</v>
      </c>
      <c r="L819" s="135"/>
      <c r="M819" s="135"/>
      <c r="N819" s="135"/>
      <c r="O819" s="135"/>
      <c r="P819" s="62"/>
      <c r="Q819" s="62"/>
      <c r="R819" s="62"/>
      <c r="S819" s="62"/>
      <c r="T819" s="62"/>
      <c r="U819" s="62"/>
    </row>
    <row r="820" spans="1:21" s="198" customFormat="1" x14ac:dyDescent="0.2">
      <c r="A820" s="75" t="str">
        <f>'Permitted Sources'!A820</f>
        <v>WYDEQ Permitted Sources</v>
      </c>
      <c r="B820" s="75">
        <f>'Permitted Sources'!C820</f>
        <v>56041</v>
      </c>
      <c r="C820" s="75">
        <f>'Permitted Sources'!C820</f>
        <v>56041</v>
      </c>
      <c r="D820" s="75">
        <f>'Permitted Sources'!F820</f>
        <v>31000299</v>
      </c>
      <c r="E820" s="75" t="str">
        <f>'Permitted Sources'!I820</f>
        <v>Natural Gas Production, Other Not Classified</v>
      </c>
      <c r="F820" s="386">
        <f>'Permitted Sources'!O820</f>
        <v>0.34175601287079227</v>
      </c>
      <c r="G820" s="386">
        <f>'Permitted Sources'!P820</f>
        <v>0</v>
      </c>
      <c r="H820" s="386">
        <f>'Permitted Sources'!Q820</f>
        <v>7.176876270286639E-2</v>
      </c>
      <c r="I820" s="386">
        <f>'Permitted Sources'!R820</f>
        <v>0</v>
      </c>
      <c r="J820" s="386">
        <f>'Permitted Sources'!S820</f>
        <v>0</v>
      </c>
      <c r="K820" s="63" t="str">
        <f t="shared" si="12"/>
        <v>Natural Gas Production, Other Not Classified</v>
      </c>
      <c r="L820" s="135"/>
      <c r="M820" s="135"/>
      <c r="N820" s="135"/>
      <c r="O820" s="135"/>
      <c r="P820" s="62"/>
      <c r="Q820" s="62"/>
      <c r="R820" s="62"/>
      <c r="S820" s="62"/>
      <c r="T820" s="62"/>
      <c r="U820" s="62"/>
    </row>
    <row r="821" spans="1:21" s="198" customFormat="1" x14ac:dyDescent="0.2">
      <c r="A821" s="75" t="str">
        <f>'Permitted Sources'!A821</f>
        <v>WYDEQ Permitted Sources</v>
      </c>
      <c r="B821" s="75">
        <f>'Permitted Sources'!C821</f>
        <v>56041</v>
      </c>
      <c r="C821" s="75">
        <f>'Permitted Sources'!C821</f>
        <v>56041</v>
      </c>
      <c r="D821" s="75">
        <f>'Permitted Sources'!F821</f>
        <v>31000299</v>
      </c>
      <c r="E821" s="75" t="str">
        <f>'Permitted Sources'!I821</f>
        <v>Natural Gas Production, Other Not Classified</v>
      </c>
      <c r="F821" s="386">
        <f>'Permitted Sources'!O821</f>
        <v>0.34175601287079227</v>
      </c>
      <c r="G821" s="386">
        <f>'Permitted Sources'!P821</f>
        <v>0</v>
      </c>
      <c r="H821" s="386">
        <f>'Permitted Sources'!Q821</f>
        <v>7.176876270286639E-2</v>
      </c>
      <c r="I821" s="386">
        <f>'Permitted Sources'!R821</f>
        <v>0</v>
      </c>
      <c r="J821" s="386">
        <f>'Permitted Sources'!S821</f>
        <v>0</v>
      </c>
      <c r="K821" s="63" t="str">
        <f t="shared" si="12"/>
        <v>Natural Gas Production, Other Not Classified</v>
      </c>
      <c r="L821" s="135"/>
      <c r="M821" s="135"/>
      <c r="N821" s="135"/>
      <c r="O821" s="135"/>
      <c r="P821" s="62"/>
      <c r="Q821" s="62"/>
      <c r="R821" s="62"/>
      <c r="S821" s="62"/>
      <c r="T821" s="62"/>
      <c r="U821" s="62"/>
    </row>
    <row r="822" spans="1:21" s="198" customFormat="1" x14ac:dyDescent="0.2">
      <c r="A822" s="75" t="str">
        <f>'Permitted Sources'!A822</f>
        <v>WYDEQ Permitted Sources</v>
      </c>
      <c r="B822" s="75">
        <f>'Permitted Sources'!C822</f>
        <v>56041</v>
      </c>
      <c r="C822" s="75">
        <f>'Permitted Sources'!C822</f>
        <v>56041</v>
      </c>
      <c r="D822" s="75">
        <f>'Permitted Sources'!F822</f>
        <v>31000299</v>
      </c>
      <c r="E822" s="75" t="str">
        <f>'Permitted Sources'!I822</f>
        <v>Natural Gas Production, Other Not Classified</v>
      </c>
      <c r="F822" s="386">
        <f>'Permitted Sources'!O822</f>
        <v>0.34175601287079227</v>
      </c>
      <c r="G822" s="386">
        <f>'Permitted Sources'!P822</f>
        <v>0</v>
      </c>
      <c r="H822" s="386">
        <f>'Permitted Sources'!Q822</f>
        <v>7.176876270286639E-2</v>
      </c>
      <c r="I822" s="386">
        <f>'Permitted Sources'!R822</f>
        <v>0</v>
      </c>
      <c r="J822" s="386">
        <f>'Permitted Sources'!S822</f>
        <v>0</v>
      </c>
      <c r="K822" s="63" t="str">
        <f t="shared" si="12"/>
        <v>Natural Gas Production, Other Not Classified</v>
      </c>
      <c r="L822" s="135"/>
      <c r="M822" s="135"/>
      <c r="N822" s="135"/>
      <c r="O822" s="135"/>
      <c r="P822" s="62"/>
      <c r="Q822" s="62"/>
      <c r="R822" s="62"/>
      <c r="S822" s="62"/>
      <c r="T822" s="62"/>
      <c r="U822" s="62"/>
    </row>
    <row r="823" spans="1:21" s="198" customFormat="1" x14ac:dyDescent="0.2">
      <c r="A823" s="75" t="str">
        <f>'Permitted Sources'!A823</f>
        <v>WYDEQ Permitted Sources</v>
      </c>
      <c r="B823" s="75">
        <f>'Permitted Sources'!C823</f>
        <v>56041</v>
      </c>
      <c r="C823" s="75">
        <f>'Permitted Sources'!C823</f>
        <v>56041</v>
      </c>
      <c r="D823" s="75">
        <f>'Permitted Sources'!F823</f>
        <v>31000299</v>
      </c>
      <c r="E823" s="75" t="str">
        <f>'Permitted Sources'!I823</f>
        <v>Natural Gas Production, Other Not Classified</v>
      </c>
      <c r="F823" s="386">
        <f>'Permitted Sources'!O823</f>
        <v>0.34175601287079227</v>
      </c>
      <c r="G823" s="386">
        <f>'Permitted Sources'!P823</f>
        <v>0</v>
      </c>
      <c r="H823" s="386">
        <f>'Permitted Sources'!Q823</f>
        <v>7.176876270286639E-2</v>
      </c>
      <c r="I823" s="386">
        <f>'Permitted Sources'!R823</f>
        <v>0</v>
      </c>
      <c r="J823" s="386">
        <f>'Permitted Sources'!S823</f>
        <v>0</v>
      </c>
      <c r="K823" s="63" t="str">
        <f t="shared" si="12"/>
        <v>Natural Gas Production, Other Not Classified</v>
      </c>
      <c r="L823" s="135"/>
      <c r="M823" s="135"/>
      <c r="N823" s="135"/>
      <c r="O823" s="135"/>
      <c r="P823" s="62"/>
      <c r="Q823" s="62"/>
      <c r="R823" s="62"/>
      <c r="S823" s="62"/>
      <c r="T823" s="62"/>
      <c r="U823" s="62"/>
    </row>
    <row r="824" spans="1:21" s="198" customFormat="1" x14ac:dyDescent="0.2">
      <c r="A824" s="75" t="str">
        <f>'Permitted Sources'!A824</f>
        <v>WYDEQ Permitted Sources</v>
      </c>
      <c r="B824" s="75">
        <f>'Permitted Sources'!C824</f>
        <v>56041</v>
      </c>
      <c r="C824" s="75">
        <f>'Permitted Sources'!C824</f>
        <v>56041</v>
      </c>
      <c r="D824" s="75">
        <f>'Permitted Sources'!F824</f>
        <v>31000404</v>
      </c>
      <c r="E824" s="75" t="str">
        <f>'Permitted Sources'!I824</f>
        <v>Process Heaters</v>
      </c>
      <c r="F824" s="386">
        <f>'Permitted Sources'!O824</f>
        <v>0.34175601287079227</v>
      </c>
      <c r="G824" s="386">
        <f>'Permitted Sources'!P824</f>
        <v>0</v>
      </c>
      <c r="H824" s="386">
        <f>'Permitted Sources'!Q824</f>
        <v>7.176876270286639E-2</v>
      </c>
      <c r="I824" s="386">
        <f>'Permitted Sources'!R824</f>
        <v>0</v>
      </c>
      <c r="J824" s="386">
        <f>'Permitted Sources'!S824</f>
        <v>0</v>
      </c>
      <c r="K824" s="63" t="str">
        <f t="shared" si="12"/>
        <v>Heaters</v>
      </c>
      <c r="L824" s="135"/>
      <c r="M824" s="135"/>
      <c r="N824" s="135"/>
      <c r="O824" s="135"/>
      <c r="P824" s="62"/>
      <c r="Q824" s="62"/>
      <c r="R824" s="62"/>
      <c r="S824" s="62"/>
      <c r="T824" s="62"/>
      <c r="U824" s="62"/>
    </row>
    <row r="825" spans="1:21" s="198" customFormat="1" x14ac:dyDescent="0.2">
      <c r="A825" s="75" t="str">
        <f>'Permitted Sources'!A825</f>
        <v>WYDEQ Permitted Sources</v>
      </c>
      <c r="B825" s="75">
        <f>'Permitted Sources'!C825</f>
        <v>56041</v>
      </c>
      <c r="C825" s="75">
        <f>'Permitted Sources'!C825</f>
        <v>56041</v>
      </c>
      <c r="D825" s="75">
        <f>'Permitted Sources'!F825</f>
        <v>31000404</v>
      </c>
      <c r="E825" s="75" t="str">
        <f>'Permitted Sources'!I825</f>
        <v>Process Heaters</v>
      </c>
      <c r="F825" s="386">
        <f>'Permitted Sources'!O825</f>
        <v>0.14490967900337537</v>
      </c>
      <c r="G825" s="386">
        <f>'Permitted Sources'!P825</f>
        <v>0</v>
      </c>
      <c r="H825" s="386">
        <f>'Permitted Sources'!Q825</f>
        <v>3.0431032590708826E-2</v>
      </c>
      <c r="I825" s="386">
        <f>'Permitted Sources'!R825</f>
        <v>0</v>
      </c>
      <c r="J825" s="386">
        <f>'Permitted Sources'!S825</f>
        <v>0</v>
      </c>
      <c r="K825" s="63" t="str">
        <f t="shared" si="12"/>
        <v>Heaters</v>
      </c>
      <c r="L825" s="135"/>
      <c r="M825" s="135"/>
      <c r="N825" s="135"/>
      <c r="O825" s="135"/>
      <c r="P825" s="62"/>
      <c r="Q825" s="62"/>
      <c r="R825" s="62"/>
      <c r="S825" s="62"/>
      <c r="T825" s="62"/>
      <c r="U825" s="62"/>
    </row>
    <row r="826" spans="1:21" s="198" customFormat="1" x14ac:dyDescent="0.2">
      <c r="A826" s="75" t="str">
        <f>'Permitted Sources'!A826</f>
        <v>WYDEQ Permitted Sources</v>
      </c>
      <c r="B826" s="75">
        <f>'Permitted Sources'!C826</f>
        <v>56041</v>
      </c>
      <c r="C826" s="75">
        <f>'Permitted Sources'!C826</f>
        <v>56041</v>
      </c>
      <c r="D826" s="75">
        <f>'Permitted Sources'!F826</f>
        <v>31000404</v>
      </c>
      <c r="E826" s="75" t="str">
        <f>'Permitted Sources'!I826</f>
        <v>Process Heaters</v>
      </c>
      <c r="F826" s="386">
        <f>'Permitted Sources'!O826</f>
        <v>0.17055740980043294</v>
      </c>
      <c r="G826" s="386">
        <f>'Permitted Sources'!P826</f>
        <v>0</v>
      </c>
      <c r="H826" s="386">
        <f>'Permitted Sources'!Q826</f>
        <v>3.5817056058090914E-2</v>
      </c>
      <c r="I826" s="386">
        <f>'Permitted Sources'!R826</f>
        <v>0</v>
      </c>
      <c r="J826" s="386">
        <f>'Permitted Sources'!S826</f>
        <v>0</v>
      </c>
      <c r="K826" s="63" t="str">
        <f t="shared" si="12"/>
        <v>Heaters</v>
      </c>
      <c r="L826" s="135"/>
      <c r="M826" s="135"/>
      <c r="N826" s="135"/>
      <c r="O826" s="135"/>
      <c r="P826" s="62"/>
      <c r="Q826" s="62"/>
      <c r="R826" s="62"/>
      <c r="S826" s="62"/>
      <c r="T826" s="62"/>
      <c r="U826" s="62"/>
    </row>
    <row r="827" spans="1:21" s="198" customFormat="1" x14ac:dyDescent="0.2">
      <c r="A827" s="75" t="str">
        <f>'Permitted Sources'!A827</f>
        <v>WYDEQ Permitted Sources</v>
      </c>
      <c r="B827" s="75">
        <f>'Permitted Sources'!C827</f>
        <v>56041</v>
      </c>
      <c r="C827" s="75">
        <f>'Permitted Sources'!C827</f>
        <v>56041</v>
      </c>
      <c r="D827" s="75">
        <f>'Permitted Sources'!F827</f>
        <v>31000404</v>
      </c>
      <c r="E827" s="75" t="str">
        <f>'Permitted Sources'!I827</f>
        <v>Process Heaters</v>
      </c>
      <c r="F827" s="386">
        <f>'Permitted Sources'!O827</f>
        <v>0.17055740980043294</v>
      </c>
      <c r="G827" s="386">
        <f>'Permitted Sources'!P827</f>
        <v>0</v>
      </c>
      <c r="H827" s="386">
        <f>'Permitted Sources'!Q827</f>
        <v>3.5817056058090914E-2</v>
      </c>
      <c r="I827" s="386">
        <f>'Permitted Sources'!R827</f>
        <v>0</v>
      </c>
      <c r="J827" s="386">
        <f>'Permitted Sources'!S827</f>
        <v>0</v>
      </c>
      <c r="K827" s="63" t="str">
        <f t="shared" si="12"/>
        <v>Heaters</v>
      </c>
      <c r="L827" s="135"/>
      <c r="M827" s="135"/>
      <c r="N827" s="135"/>
      <c r="O827" s="135"/>
      <c r="P827" s="62"/>
      <c r="Q827" s="62"/>
      <c r="R827" s="62"/>
      <c r="S827" s="62"/>
      <c r="T827" s="62"/>
      <c r="U827" s="62"/>
    </row>
    <row r="828" spans="1:21" s="198" customFormat="1" x14ac:dyDescent="0.2">
      <c r="A828" s="75" t="str">
        <f>'Permitted Sources'!A828</f>
        <v>WYDEQ Permitted Sources</v>
      </c>
      <c r="B828" s="75">
        <f>'Permitted Sources'!C828</f>
        <v>56041</v>
      </c>
      <c r="C828" s="75">
        <f>'Permitted Sources'!C828</f>
        <v>56041</v>
      </c>
      <c r="D828" s="75">
        <f>'Permitted Sources'!F828</f>
        <v>31000404</v>
      </c>
      <c r="E828" s="75" t="str">
        <f>'Permitted Sources'!I828</f>
        <v>Process Heaters</v>
      </c>
      <c r="F828" s="386">
        <f>'Permitted Sources'!O828</f>
        <v>0</v>
      </c>
      <c r="G828" s="386">
        <f>'Permitted Sources'!P828</f>
        <v>0</v>
      </c>
      <c r="H828" s="386">
        <f>'Permitted Sources'!Q828</f>
        <v>0</v>
      </c>
      <c r="I828" s="386">
        <f>'Permitted Sources'!R828</f>
        <v>0</v>
      </c>
      <c r="J828" s="386">
        <f>'Permitted Sources'!S828</f>
        <v>0</v>
      </c>
      <c r="K828" s="63" t="str">
        <f t="shared" si="12"/>
        <v>Heaters</v>
      </c>
      <c r="L828" s="135"/>
      <c r="M828" s="135"/>
      <c r="N828" s="135"/>
      <c r="O828" s="135"/>
      <c r="P828" s="62"/>
      <c r="Q828" s="62"/>
      <c r="R828" s="62"/>
      <c r="S828" s="62"/>
      <c r="T828" s="62"/>
      <c r="U828" s="62"/>
    </row>
    <row r="829" spans="1:21" s="198" customFormat="1" x14ac:dyDescent="0.2">
      <c r="A829" s="75" t="str">
        <f>'Permitted Sources'!A829</f>
        <v>WYDEQ Permitted Sources</v>
      </c>
      <c r="B829" s="75">
        <f>'Permitted Sources'!C829</f>
        <v>56041</v>
      </c>
      <c r="C829" s="75">
        <f>'Permitted Sources'!C829</f>
        <v>56041</v>
      </c>
      <c r="D829" s="75">
        <f>'Permitted Sources'!F829</f>
        <v>31000404</v>
      </c>
      <c r="E829" s="75" t="str">
        <f>'Permitted Sources'!I829</f>
        <v>Process Heaters</v>
      </c>
      <c r="F829" s="386">
        <f>'Permitted Sources'!O829</f>
        <v>0.17055740980043294</v>
      </c>
      <c r="G829" s="386">
        <f>'Permitted Sources'!P829</f>
        <v>0</v>
      </c>
      <c r="H829" s="386">
        <f>'Permitted Sources'!Q829</f>
        <v>3.5817056058090914E-2</v>
      </c>
      <c r="I829" s="386">
        <f>'Permitted Sources'!R829</f>
        <v>0</v>
      </c>
      <c r="J829" s="386">
        <f>'Permitted Sources'!S829</f>
        <v>0</v>
      </c>
      <c r="K829" s="63" t="str">
        <f t="shared" si="12"/>
        <v>Heaters</v>
      </c>
      <c r="L829" s="135"/>
      <c r="M829" s="135"/>
      <c r="N829" s="135"/>
      <c r="O829" s="135"/>
      <c r="P829" s="62"/>
      <c r="Q829" s="62"/>
      <c r="R829" s="62"/>
      <c r="S829" s="62"/>
      <c r="T829" s="62"/>
      <c r="U829" s="62"/>
    </row>
    <row r="830" spans="1:21" s="198" customFormat="1" x14ac:dyDescent="0.2">
      <c r="A830" s="75" t="str">
        <f>'Permitted Sources'!A830</f>
        <v>WYDEQ Permitted Sources</v>
      </c>
      <c r="B830" s="75">
        <f>'Permitted Sources'!C830</f>
        <v>56041</v>
      </c>
      <c r="C830" s="75">
        <f>'Permitted Sources'!C830</f>
        <v>56041</v>
      </c>
      <c r="D830" s="75">
        <f>'Permitted Sources'!F830</f>
        <v>31000404</v>
      </c>
      <c r="E830" s="75" t="str">
        <f>'Permitted Sources'!I830</f>
        <v>Process Heaters</v>
      </c>
      <c r="F830" s="386">
        <f>'Permitted Sources'!O830</f>
        <v>0.17055740980043294</v>
      </c>
      <c r="G830" s="386">
        <f>'Permitted Sources'!P830</f>
        <v>0</v>
      </c>
      <c r="H830" s="386">
        <f>'Permitted Sources'!Q830</f>
        <v>3.5817056058090914E-2</v>
      </c>
      <c r="I830" s="386">
        <f>'Permitted Sources'!R830</f>
        <v>0</v>
      </c>
      <c r="J830" s="386">
        <f>'Permitted Sources'!S830</f>
        <v>0</v>
      </c>
      <c r="K830" s="63" t="str">
        <f t="shared" si="12"/>
        <v>Heaters</v>
      </c>
      <c r="L830" s="135"/>
      <c r="M830" s="135"/>
      <c r="N830" s="135"/>
      <c r="O830" s="135"/>
      <c r="P830" s="62"/>
      <c r="Q830" s="62"/>
      <c r="R830" s="62"/>
      <c r="S830" s="62"/>
      <c r="T830" s="62"/>
      <c r="U830" s="62"/>
    </row>
    <row r="831" spans="1:21" s="198" customFormat="1" x14ac:dyDescent="0.2">
      <c r="A831" s="75" t="str">
        <f>'Permitted Sources'!A831</f>
        <v>WYDEQ Permitted Sources</v>
      </c>
      <c r="B831" s="75">
        <f>'Permitted Sources'!C831</f>
        <v>56041</v>
      </c>
      <c r="C831" s="75">
        <f>'Permitted Sources'!C831</f>
        <v>56041</v>
      </c>
      <c r="D831" s="75">
        <f>'Permitted Sources'!F831</f>
        <v>31000404</v>
      </c>
      <c r="E831" s="75" t="str">
        <f>'Permitted Sources'!I831</f>
        <v>Process Heaters</v>
      </c>
      <c r="F831" s="386">
        <f>'Permitted Sources'!O831</f>
        <v>0.20710542618624</v>
      </c>
      <c r="G831" s="386">
        <f>'Permitted Sources'!P831</f>
        <v>0</v>
      </c>
      <c r="H831" s="386">
        <f>'Permitted Sources'!Q831</f>
        <v>4.3492139499110398E-2</v>
      </c>
      <c r="I831" s="386">
        <f>'Permitted Sources'!R831</f>
        <v>0</v>
      </c>
      <c r="J831" s="386">
        <f>'Permitted Sources'!S831</f>
        <v>0</v>
      </c>
      <c r="K831" s="63" t="str">
        <f t="shared" si="12"/>
        <v>Heaters</v>
      </c>
      <c r="L831" s="135"/>
      <c r="M831" s="135"/>
      <c r="N831" s="135"/>
      <c r="O831" s="135"/>
      <c r="P831" s="62"/>
      <c r="Q831" s="62"/>
      <c r="R831" s="62"/>
      <c r="S831" s="62"/>
      <c r="T831" s="62"/>
      <c r="U831" s="62"/>
    </row>
    <row r="832" spans="1:21" s="198" customFormat="1" x14ac:dyDescent="0.2">
      <c r="A832" s="75" t="str">
        <f>'Permitted Sources'!A832</f>
        <v>WYDEQ Permitted Sources</v>
      </c>
      <c r="B832" s="75">
        <f>'Permitted Sources'!C832</f>
        <v>56041</v>
      </c>
      <c r="C832" s="75">
        <f>'Permitted Sources'!C832</f>
        <v>56041</v>
      </c>
      <c r="D832" s="75">
        <f>'Permitted Sources'!F832</f>
        <v>31000404</v>
      </c>
      <c r="E832" s="75" t="str">
        <f>'Permitted Sources'!I832</f>
        <v>Process Heaters</v>
      </c>
      <c r="F832" s="386">
        <f>'Permitted Sources'!O832</f>
        <v>0.17055740980043294</v>
      </c>
      <c r="G832" s="386">
        <f>'Permitted Sources'!P832</f>
        <v>0</v>
      </c>
      <c r="H832" s="386">
        <f>'Permitted Sources'!Q832</f>
        <v>3.5817056058090914E-2</v>
      </c>
      <c r="I832" s="386">
        <f>'Permitted Sources'!R832</f>
        <v>0</v>
      </c>
      <c r="J832" s="386">
        <f>'Permitted Sources'!S832</f>
        <v>0</v>
      </c>
      <c r="K832" s="63" t="str">
        <f t="shared" si="12"/>
        <v>Heaters</v>
      </c>
      <c r="L832" s="135"/>
      <c r="M832" s="135"/>
      <c r="N832" s="135"/>
      <c r="O832" s="135"/>
      <c r="P832" s="62"/>
      <c r="Q832" s="62"/>
      <c r="R832" s="62"/>
      <c r="S832" s="62"/>
      <c r="T832" s="62"/>
      <c r="U832" s="62"/>
    </row>
    <row r="833" spans="1:21" s="198" customFormat="1" x14ac:dyDescent="0.2">
      <c r="A833" s="75" t="str">
        <f>'Permitted Sources'!A833</f>
        <v>WYDEQ Permitted Sources</v>
      </c>
      <c r="B833" s="75">
        <f>'Permitted Sources'!C833</f>
        <v>56041</v>
      </c>
      <c r="C833" s="75">
        <f>'Permitted Sources'!C833</f>
        <v>56041</v>
      </c>
      <c r="D833" s="75">
        <f>'Permitted Sources'!F833</f>
        <v>31000404</v>
      </c>
      <c r="E833" s="75" t="str">
        <f>'Permitted Sources'!I833</f>
        <v>Process Heaters</v>
      </c>
      <c r="F833" s="386">
        <f>'Permitted Sources'!O833</f>
        <v>0.17055740980043294</v>
      </c>
      <c r="G833" s="386">
        <f>'Permitted Sources'!P833</f>
        <v>0</v>
      </c>
      <c r="H833" s="386">
        <f>'Permitted Sources'!Q833</f>
        <v>3.5817056058090914E-2</v>
      </c>
      <c r="I833" s="386">
        <f>'Permitted Sources'!R833</f>
        <v>0</v>
      </c>
      <c r="J833" s="386">
        <f>'Permitted Sources'!S833</f>
        <v>0</v>
      </c>
      <c r="K833" s="63" t="str">
        <f t="shared" si="12"/>
        <v>Heaters</v>
      </c>
      <c r="L833" s="135"/>
      <c r="M833" s="135"/>
      <c r="N833" s="135"/>
      <c r="O833" s="135"/>
      <c r="P833" s="62"/>
      <c r="Q833" s="62"/>
      <c r="R833" s="62"/>
      <c r="S833" s="62"/>
      <c r="T833" s="62"/>
      <c r="U833" s="62"/>
    </row>
    <row r="834" spans="1:21" s="198" customFormat="1" x14ac:dyDescent="0.2">
      <c r="A834" s="75" t="str">
        <f>'Permitted Sources'!A834</f>
        <v>WYDEQ Permitted Sources</v>
      </c>
      <c r="B834" s="75">
        <f>'Permitted Sources'!C834</f>
        <v>56041</v>
      </c>
      <c r="C834" s="75">
        <f>'Permitted Sources'!C834</f>
        <v>56041</v>
      </c>
      <c r="D834" s="75">
        <f>'Permitted Sources'!F834</f>
        <v>31000404</v>
      </c>
      <c r="E834" s="75" t="str">
        <f>'Permitted Sources'!I834</f>
        <v>Process Heaters</v>
      </c>
      <c r="F834" s="386">
        <f>'Permitted Sources'!O834</f>
        <v>0</v>
      </c>
      <c r="G834" s="386">
        <f>'Permitted Sources'!P834</f>
        <v>0</v>
      </c>
      <c r="H834" s="386">
        <f>'Permitted Sources'!Q834</f>
        <v>0</v>
      </c>
      <c r="I834" s="386">
        <f>'Permitted Sources'!R834</f>
        <v>0</v>
      </c>
      <c r="J834" s="386">
        <f>'Permitted Sources'!S834</f>
        <v>0</v>
      </c>
      <c r="K834" s="63" t="str">
        <f t="shared" si="12"/>
        <v>Heaters</v>
      </c>
      <c r="L834" s="135"/>
      <c r="M834" s="135"/>
      <c r="N834" s="135"/>
      <c r="O834" s="135"/>
      <c r="P834" s="62"/>
      <c r="Q834" s="62"/>
      <c r="R834" s="62"/>
      <c r="S834" s="62"/>
      <c r="T834" s="62"/>
      <c r="U834" s="62"/>
    </row>
    <row r="835" spans="1:21" s="198" customFormat="1" x14ac:dyDescent="0.2">
      <c r="A835" s="75" t="str">
        <f>'Permitted Sources'!A835</f>
        <v>WYDEQ Permitted Sources</v>
      </c>
      <c r="B835" s="75">
        <f>'Permitted Sources'!C835</f>
        <v>56041</v>
      </c>
      <c r="C835" s="75">
        <f>'Permitted Sources'!C835</f>
        <v>56041</v>
      </c>
      <c r="D835" s="75">
        <f>'Permitted Sources'!F835</f>
        <v>31000299</v>
      </c>
      <c r="E835" s="75" t="str">
        <f>'Permitted Sources'!I835</f>
        <v>Natural Gas Production, Other Not Classified</v>
      </c>
      <c r="F835" s="386">
        <f>'Permitted Sources'!O835</f>
        <v>0</v>
      </c>
      <c r="G835" s="386">
        <f>'Permitted Sources'!P835</f>
        <v>18.636563097143043</v>
      </c>
      <c r="H835" s="386">
        <f>'Permitted Sources'!Q835</f>
        <v>0</v>
      </c>
      <c r="I835" s="386">
        <f>'Permitted Sources'!R835</f>
        <v>0</v>
      </c>
      <c r="J835" s="386">
        <f>'Permitted Sources'!S835</f>
        <v>0</v>
      </c>
      <c r="K835" s="63" t="str">
        <f t="shared" si="12"/>
        <v>Natural Gas Production, Other Not Classified</v>
      </c>
      <c r="L835" s="135"/>
      <c r="M835" s="135"/>
      <c r="N835" s="135"/>
      <c r="O835" s="135"/>
      <c r="P835" s="62"/>
      <c r="Q835" s="62"/>
      <c r="R835" s="62"/>
      <c r="S835" s="62"/>
      <c r="T835" s="62"/>
      <c r="U835" s="62"/>
    </row>
    <row r="836" spans="1:21" s="198" customFormat="1" x14ac:dyDescent="0.2">
      <c r="A836" s="75" t="str">
        <f>'Permitted Sources'!A836</f>
        <v>WYDEQ Permitted Sources</v>
      </c>
      <c r="B836" s="75">
        <f>'Permitted Sources'!C836</f>
        <v>56041</v>
      </c>
      <c r="C836" s="75">
        <f>'Permitted Sources'!C836</f>
        <v>56041</v>
      </c>
      <c r="D836" s="75">
        <f>'Permitted Sources'!F836</f>
        <v>31000299</v>
      </c>
      <c r="E836" s="75" t="str">
        <f>'Permitted Sources'!I836</f>
        <v>Natural Gas Production, Other Not Classified</v>
      </c>
      <c r="F836" s="386">
        <f>'Permitted Sources'!O836</f>
        <v>0</v>
      </c>
      <c r="G836" s="386">
        <f>'Permitted Sources'!P836</f>
        <v>9.3182815485715214</v>
      </c>
      <c r="H836" s="386">
        <f>'Permitted Sources'!Q836</f>
        <v>0</v>
      </c>
      <c r="I836" s="386">
        <f>'Permitted Sources'!R836</f>
        <v>0</v>
      </c>
      <c r="J836" s="386">
        <f>'Permitted Sources'!S836</f>
        <v>0</v>
      </c>
      <c r="K836" s="63" t="str">
        <f t="shared" si="12"/>
        <v>Natural Gas Production, Other Not Classified</v>
      </c>
      <c r="L836" s="135"/>
      <c r="M836" s="135"/>
      <c r="N836" s="135"/>
      <c r="O836" s="135"/>
      <c r="P836" s="62"/>
      <c r="Q836" s="62"/>
      <c r="R836" s="62"/>
      <c r="S836" s="62"/>
      <c r="T836" s="62"/>
      <c r="U836" s="62"/>
    </row>
    <row r="837" spans="1:21" s="198" customFormat="1" x14ac:dyDescent="0.2">
      <c r="A837" s="75" t="str">
        <f>'Permitted Sources'!A837</f>
        <v>WYDEQ Permitted Sources</v>
      </c>
      <c r="B837" s="75">
        <f>'Permitted Sources'!C837</f>
        <v>56041</v>
      </c>
      <c r="C837" s="75">
        <f>'Permitted Sources'!C837</f>
        <v>56041</v>
      </c>
      <c r="D837" s="75">
        <f>'Permitted Sources'!F837</f>
        <v>31000404</v>
      </c>
      <c r="E837" s="75" t="str">
        <f>'Permitted Sources'!I837</f>
        <v>Process Heaters</v>
      </c>
      <c r="F837" s="386">
        <f>'Permitted Sources'!O837</f>
        <v>0</v>
      </c>
      <c r="G837" s="386">
        <f>'Permitted Sources'!P837</f>
        <v>17.601198480635095</v>
      </c>
      <c r="H837" s="386">
        <f>'Permitted Sources'!Q837</f>
        <v>0</v>
      </c>
      <c r="I837" s="386">
        <f>'Permitted Sources'!R837</f>
        <v>0</v>
      </c>
      <c r="J837" s="386">
        <f>'Permitted Sources'!S837</f>
        <v>0</v>
      </c>
      <c r="K837" s="63" t="str">
        <f t="shared" si="12"/>
        <v>Heaters</v>
      </c>
      <c r="L837" s="135"/>
      <c r="M837" s="135"/>
      <c r="N837" s="135"/>
      <c r="O837" s="135"/>
      <c r="P837" s="62"/>
      <c r="Q837" s="62"/>
      <c r="R837" s="62"/>
      <c r="S837" s="62"/>
      <c r="T837" s="62"/>
      <c r="U837" s="62"/>
    </row>
    <row r="838" spans="1:21" s="198" customFormat="1" x14ac:dyDescent="0.2">
      <c r="A838" s="75" t="str">
        <f>'Permitted Sources'!A838</f>
        <v>WYDEQ Permitted Sources</v>
      </c>
      <c r="B838" s="75">
        <f>'Permitted Sources'!C838</f>
        <v>56041</v>
      </c>
      <c r="C838" s="75">
        <f>'Permitted Sources'!C838</f>
        <v>56041</v>
      </c>
      <c r="D838" s="75">
        <f>'Permitted Sources'!F838</f>
        <v>31000404</v>
      </c>
      <c r="E838" s="75" t="str">
        <f>'Permitted Sources'!I838</f>
        <v>Process Heaters</v>
      </c>
      <c r="F838" s="386">
        <f>'Permitted Sources'!O838</f>
        <v>2.0707292330158933</v>
      </c>
      <c r="G838" s="386">
        <f>'Permitted Sources'!P838</f>
        <v>0.10353646165079466</v>
      </c>
      <c r="H838" s="386">
        <f>'Permitted Sources'!Q838</f>
        <v>1.5530469247619201</v>
      </c>
      <c r="I838" s="386">
        <f>'Permitted Sources'!R838</f>
        <v>0</v>
      </c>
      <c r="J838" s="386">
        <f>'Permitted Sources'!S838</f>
        <v>0</v>
      </c>
      <c r="K838" s="63" t="str">
        <f t="shared" si="12"/>
        <v>Heaters</v>
      </c>
      <c r="L838" s="135"/>
      <c r="M838" s="135"/>
      <c r="N838" s="135"/>
      <c r="O838" s="135"/>
      <c r="P838" s="62"/>
      <c r="Q838" s="62"/>
      <c r="R838" s="62"/>
      <c r="S838" s="62"/>
      <c r="T838" s="62"/>
      <c r="U838" s="62"/>
    </row>
    <row r="839" spans="1:21" s="198" customFormat="1" x14ac:dyDescent="0.2">
      <c r="A839" s="75" t="str">
        <f>'Permitted Sources'!A839</f>
        <v>WYDEQ Permitted Sources</v>
      </c>
      <c r="B839" s="75">
        <f>'Permitted Sources'!C839</f>
        <v>56041</v>
      </c>
      <c r="C839" s="75">
        <f>'Permitted Sources'!C839</f>
        <v>56041</v>
      </c>
      <c r="D839" s="75">
        <f>'Permitted Sources'!F839</f>
        <v>31000227</v>
      </c>
      <c r="E839" s="75" t="str">
        <f>'Permitted Sources'!I839</f>
        <v>Dehydrator</v>
      </c>
      <c r="F839" s="386">
        <f>'Permitted Sources'!O839</f>
        <v>0.36237761577778133</v>
      </c>
      <c r="G839" s="386">
        <f>'Permitted Sources'!P839</f>
        <v>0</v>
      </c>
      <c r="H839" s="386">
        <f>'Permitted Sources'!Q839</f>
        <v>0.10353646165079466</v>
      </c>
      <c r="I839" s="386">
        <f>'Permitted Sources'!R839</f>
        <v>0</v>
      </c>
      <c r="J839" s="386">
        <f>'Permitted Sources'!S839</f>
        <v>0</v>
      </c>
      <c r="K839" s="63" t="str">
        <f t="shared" ref="K839:K902" si="13">IF(E839="Unpermitted Fugitives","Fugitives",IF(E839="Natural Gas Processing Facilities, Pump Seals","Fugitives",IF(E839="Natural Gas Production, All Equipt Leak Fugitives","Fugitives",IF(E839="External Combustion Boilers","Heaters",IF(E839="Permitted Tank Losses","Condensate tank ",IF(E839="Permitted Fugitives","Fugitives",IF(E839="Process Heaters","Heaters",E839)))))))</f>
        <v>Dehydrator</v>
      </c>
      <c r="L839" s="135"/>
      <c r="M839" s="135"/>
      <c r="N839" s="135"/>
      <c r="O839" s="135"/>
      <c r="P839" s="62"/>
      <c r="Q839" s="62"/>
      <c r="R839" s="62"/>
      <c r="S839" s="62"/>
      <c r="T839" s="62"/>
      <c r="U839" s="62"/>
    </row>
    <row r="840" spans="1:21" s="198" customFormat="1" x14ac:dyDescent="0.2">
      <c r="A840" s="75" t="str">
        <f>'Permitted Sources'!A840</f>
        <v>WYDEQ Permitted Sources</v>
      </c>
      <c r="B840" s="75">
        <f>'Permitted Sources'!C840</f>
        <v>56041</v>
      </c>
      <c r="C840" s="75">
        <f>'Permitted Sources'!C840</f>
        <v>56041</v>
      </c>
      <c r="D840" s="75">
        <f>'Permitted Sources'!F840</f>
        <v>31000227</v>
      </c>
      <c r="E840" s="75" t="str">
        <f>'Permitted Sources'!I840</f>
        <v>Dehydrator</v>
      </c>
      <c r="F840" s="386">
        <f>'Permitted Sources'!O840</f>
        <v>0</v>
      </c>
      <c r="G840" s="386">
        <f>'Permitted Sources'!P840</f>
        <v>3.8826173119048004</v>
      </c>
      <c r="H840" s="386">
        <f>'Permitted Sources'!Q840</f>
        <v>0</v>
      </c>
      <c r="I840" s="386">
        <f>'Permitted Sources'!R840</f>
        <v>0</v>
      </c>
      <c r="J840" s="386">
        <f>'Permitted Sources'!S840</f>
        <v>0</v>
      </c>
      <c r="K840" s="63" t="str">
        <f t="shared" si="13"/>
        <v>Dehydrator</v>
      </c>
      <c r="L840" s="135"/>
      <c r="M840" s="135"/>
      <c r="N840" s="135"/>
      <c r="O840" s="135"/>
      <c r="P840" s="62"/>
      <c r="Q840" s="62"/>
      <c r="R840" s="62"/>
      <c r="S840" s="62"/>
      <c r="T840" s="62"/>
      <c r="U840" s="62"/>
    </row>
    <row r="841" spans="1:21" s="198" customFormat="1" x14ac:dyDescent="0.2">
      <c r="A841" s="75" t="str">
        <f>'Permitted Sources'!A841</f>
        <v>WYDEQ Permitted Sources</v>
      </c>
      <c r="B841" s="75">
        <f>'Permitted Sources'!C841</f>
        <v>56041</v>
      </c>
      <c r="C841" s="75">
        <f>'Permitted Sources'!C841</f>
        <v>56041</v>
      </c>
      <c r="D841" s="75">
        <f>'Permitted Sources'!F841</f>
        <v>31000227</v>
      </c>
      <c r="E841" s="75" t="str">
        <f>'Permitted Sources'!I841</f>
        <v>Dehydrator</v>
      </c>
      <c r="F841" s="386">
        <f>'Permitted Sources'!O841</f>
        <v>0.56945053907937071</v>
      </c>
      <c r="G841" s="386">
        <f>'Permitted Sources'!P841</f>
        <v>0</v>
      </c>
      <c r="H841" s="386">
        <f>'Permitted Sources'!Q841</f>
        <v>0.10353646165079466</v>
      </c>
      <c r="I841" s="386">
        <f>'Permitted Sources'!R841</f>
        <v>0</v>
      </c>
      <c r="J841" s="386">
        <f>'Permitted Sources'!S841</f>
        <v>0</v>
      </c>
      <c r="K841" s="63" t="str">
        <f t="shared" si="13"/>
        <v>Dehydrator</v>
      </c>
      <c r="L841" s="135"/>
      <c r="M841" s="135"/>
      <c r="N841" s="135"/>
      <c r="O841" s="135"/>
      <c r="P841" s="62"/>
      <c r="Q841" s="62"/>
      <c r="R841" s="62"/>
      <c r="S841" s="62"/>
      <c r="T841" s="62"/>
      <c r="U841" s="62"/>
    </row>
    <row r="842" spans="1:21" s="198" customFormat="1" x14ac:dyDescent="0.2">
      <c r="A842" s="75" t="str">
        <f>'Permitted Sources'!A842</f>
        <v>WYDEQ Permitted Sources</v>
      </c>
      <c r="B842" s="75">
        <f>'Permitted Sources'!C842</f>
        <v>56041</v>
      </c>
      <c r="C842" s="75">
        <f>'Permitted Sources'!C842</f>
        <v>56041</v>
      </c>
      <c r="D842" s="75">
        <f>'Permitted Sources'!F842</f>
        <v>31000299</v>
      </c>
      <c r="E842" s="75" t="str">
        <f>'Permitted Sources'!I842</f>
        <v>Natural Gas Production, Other Not Classified</v>
      </c>
      <c r="F842" s="386">
        <f>'Permitted Sources'!O842</f>
        <v>3.6755443886032109</v>
      </c>
      <c r="G842" s="386">
        <f>'Permitted Sources'!P842</f>
        <v>0</v>
      </c>
      <c r="H842" s="386">
        <f>'Permitted Sources'!Q842</f>
        <v>0.25884115412698666</v>
      </c>
      <c r="I842" s="386">
        <f>'Permitted Sources'!R842</f>
        <v>0</v>
      </c>
      <c r="J842" s="386">
        <f>'Permitted Sources'!S842</f>
        <v>0</v>
      </c>
      <c r="K842" s="63" t="str">
        <f t="shared" si="13"/>
        <v>Natural Gas Production, Other Not Classified</v>
      </c>
      <c r="L842" s="135"/>
      <c r="M842" s="135"/>
      <c r="N842" s="135"/>
      <c r="O842" s="135"/>
      <c r="P842" s="62"/>
      <c r="Q842" s="62"/>
      <c r="R842" s="62"/>
      <c r="S842" s="62"/>
      <c r="T842" s="62"/>
      <c r="U842" s="62"/>
    </row>
    <row r="843" spans="1:21" s="198" customFormat="1" x14ac:dyDescent="0.2">
      <c r="A843" s="75" t="str">
        <f>'Permitted Sources'!A843</f>
        <v>WYDEQ Permitted Sources</v>
      </c>
      <c r="B843" s="75">
        <f>'Permitted Sources'!C843</f>
        <v>56041</v>
      </c>
      <c r="C843" s="75">
        <f>'Permitted Sources'!C843</f>
        <v>56041</v>
      </c>
      <c r="D843" s="75">
        <f>'Permitted Sources'!F843</f>
        <v>31000299</v>
      </c>
      <c r="E843" s="75" t="str">
        <f>'Permitted Sources'!I843</f>
        <v>Natural Gas Production, Other Not Classified</v>
      </c>
      <c r="F843" s="386">
        <f>'Permitted Sources'!O843</f>
        <v>0</v>
      </c>
      <c r="G843" s="386">
        <f>'Permitted Sources'!P843</f>
        <v>15.944615094222378</v>
      </c>
      <c r="H843" s="386">
        <f>'Permitted Sources'!Q843</f>
        <v>0</v>
      </c>
      <c r="I843" s="386">
        <f>'Permitted Sources'!R843</f>
        <v>0</v>
      </c>
      <c r="J843" s="386">
        <f>'Permitted Sources'!S843</f>
        <v>0</v>
      </c>
      <c r="K843" s="63" t="str">
        <f t="shared" si="13"/>
        <v>Natural Gas Production, Other Not Classified</v>
      </c>
      <c r="L843" s="135"/>
      <c r="M843" s="135"/>
      <c r="N843" s="135"/>
      <c r="O843" s="135"/>
      <c r="P843" s="62"/>
      <c r="Q843" s="62"/>
      <c r="R843" s="62"/>
      <c r="S843" s="62"/>
      <c r="T843" s="62"/>
      <c r="U843" s="62"/>
    </row>
    <row r="844" spans="1:21" s="198" customFormat="1" x14ac:dyDescent="0.2">
      <c r="A844" s="75" t="str">
        <f>'Permitted Sources'!A844</f>
        <v>WYDEQ Permitted Sources</v>
      </c>
      <c r="B844" s="75">
        <f>'Permitted Sources'!C844</f>
        <v>56007</v>
      </c>
      <c r="C844" s="75">
        <f>'Permitted Sources'!C844</f>
        <v>56007</v>
      </c>
      <c r="D844" s="75">
        <f>'Permitted Sources'!F844</f>
        <v>31000228</v>
      </c>
      <c r="E844" s="75" t="str">
        <f>'Permitted Sources'!I844</f>
        <v>Dehydrator</v>
      </c>
      <c r="F844" s="386">
        <f>'Permitted Sources'!O844</f>
        <v>0.11819230782054187</v>
      </c>
      <c r="G844" s="386">
        <f>'Permitted Sources'!P844</f>
        <v>0</v>
      </c>
      <c r="H844" s="386">
        <f>'Permitted Sources'!Q844</f>
        <v>0.11819230782054187</v>
      </c>
      <c r="I844" s="386">
        <f>'Permitted Sources'!R844</f>
        <v>0</v>
      </c>
      <c r="J844" s="386">
        <f>'Permitted Sources'!S844</f>
        <v>0</v>
      </c>
      <c r="K844" s="63" t="str">
        <f t="shared" si="13"/>
        <v>Dehydrator</v>
      </c>
      <c r="L844" s="135"/>
      <c r="M844" s="135"/>
      <c r="N844" s="135"/>
      <c r="O844" s="135"/>
      <c r="P844" s="62"/>
      <c r="Q844" s="62"/>
      <c r="R844" s="62"/>
      <c r="S844" s="62"/>
      <c r="T844" s="62"/>
      <c r="U844" s="62"/>
    </row>
    <row r="845" spans="1:21" s="198" customFormat="1" x14ac:dyDescent="0.2">
      <c r="A845" s="75" t="str">
        <f>'Permitted Sources'!A845</f>
        <v>WYDEQ Permitted Sources</v>
      </c>
      <c r="B845" s="75">
        <f>'Permitted Sources'!C845</f>
        <v>56007</v>
      </c>
      <c r="C845" s="75">
        <f>'Permitted Sources'!C845</f>
        <v>56007</v>
      </c>
      <c r="D845" s="75">
        <f>'Permitted Sources'!F845</f>
        <v>31000228</v>
      </c>
      <c r="E845" s="75" t="str">
        <f>'Permitted Sources'!I845</f>
        <v>Dehydrator</v>
      </c>
      <c r="F845" s="386">
        <f>'Permitted Sources'!O845</f>
        <v>0.59096153910270932</v>
      </c>
      <c r="G845" s="386">
        <f>'Permitted Sources'!P845</f>
        <v>0</v>
      </c>
      <c r="H845" s="386">
        <f>'Permitted Sources'!Q845</f>
        <v>0.47276923128216747</v>
      </c>
      <c r="I845" s="386">
        <f>'Permitted Sources'!R845</f>
        <v>0</v>
      </c>
      <c r="J845" s="386">
        <f>'Permitted Sources'!S845</f>
        <v>0</v>
      </c>
      <c r="K845" s="63" t="str">
        <f t="shared" si="13"/>
        <v>Dehydrator</v>
      </c>
      <c r="L845" s="135"/>
      <c r="M845" s="135"/>
      <c r="N845" s="135"/>
      <c r="O845" s="135"/>
      <c r="P845" s="62"/>
      <c r="Q845" s="62"/>
      <c r="R845" s="62"/>
      <c r="S845" s="62"/>
      <c r="T845" s="62"/>
      <c r="U845" s="62"/>
    </row>
    <row r="846" spans="1:21" s="198" customFormat="1" x14ac:dyDescent="0.2">
      <c r="A846" s="75" t="str">
        <f>'Permitted Sources'!A846</f>
        <v>WYDEQ Permitted Sources</v>
      </c>
      <c r="B846" s="75">
        <f>'Permitted Sources'!C846</f>
        <v>56007</v>
      </c>
      <c r="C846" s="75">
        <f>'Permitted Sources'!C846</f>
        <v>56007</v>
      </c>
      <c r="D846" s="75">
        <f>'Permitted Sources'!F846</f>
        <v>31000404</v>
      </c>
      <c r="E846" s="75" t="str">
        <f>'Permitted Sources'!I846</f>
        <v>Process Heaters</v>
      </c>
      <c r="F846" s="386">
        <f>'Permitted Sources'!O846</f>
        <v>0.35457692346162556</v>
      </c>
      <c r="G846" s="386">
        <f>'Permitted Sources'!P846</f>
        <v>0</v>
      </c>
      <c r="H846" s="386">
        <f>'Permitted Sources'!Q846</f>
        <v>0.35457692346162556</v>
      </c>
      <c r="I846" s="386">
        <f>'Permitted Sources'!R846</f>
        <v>0</v>
      </c>
      <c r="J846" s="386">
        <f>'Permitted Sources'!S846</f>
        <v>0</v>
      </c>
      <c r="K846" s="63" t="str">
        <f t="shared" si="13"/>
        <v>Heaters</v>
      </c>
      <c r="L846" s="135"/>
      <c r="M846" s="135"/>
      <c r="N846" s="135"/>
      <c r="O846" s="135"/>
      <c r="P846" s="62"/>
      <c r="Q846" s="62"/>
      <c r="R846" s="62"/>
      <c r="S846" s="62"/>
      <c r="T846" s="62"/>
      <c r="U846" s="62"/>
    </row>
    <row r="847" spans="1:21" s="198" customFormat="1" x14ac:dyDescent="0.2">
      <c r="A847" s="75" t="str">
        <f>'Permitted Sources'!A847</f>
        <v>WYDEQ Permitted Sources</v>
      </c>
      <c r="B847" s="75">
        <f>'Permitted Sources'!C847</f>
        <v>56007</v>
      </c>
      <c r="C847" s="75">
        <f>'Permitted Sources'!C847</f>
        <v>56007</v>
      </c>
      <c r="D847" s="75">
        <f>'Permitted Sources'!F847</f>
        <v>31000227</v>
      </c>
      <c r="E847" s="75" t="str">
        <f>'Permitted Sources'!I847</f>
        <v>Dehydrator</v>
      </c>
      <c r="F847" s="386">
        <f>'Permitted Sources'!O847</f>
        <v>0</v>
      </c>
      <c r="G847" s="386">
        <f>'Permitted Sources'!P847</f>
        <v>2.1274615407697537</v>
      </c>
      <c r="H847" s="386">
        <f>'Permitted Sources'!Q847</f>
        <v>0</v>
      </c>
      <c r="I847" s="386">
        <f>'Permitted Sources'!R847</f>
        <v>0</v>
      </c>
      <c r="J847" s="386">
        <f>'Permitted Sources'!S847</f>
        <v>0</v>
      </c>
      <c r="K847" s="63" t="str">
        <f t="shared" si="13"/>
        <v>Dehydrator</v>
      </c>
      <c r="L847" s="135"/>
      <c r="M847" s="135"/>
      <c r="N847" s="135"/>
      <c r="O847" s="135"/>
      <c r="P847" s="62"/>
      <c r="Q847" s="62"/>
      <c r="R847" s="62"/>
      <c r="S847" s="62"/>
      <c r="T847" s="62"/>
      <c r="U847" s="62"/>
    </row>
    <row r="848" spans="1:21" s="198" customFormat="1" x14ac:dyDescent="0.2">
      <c r="A848" s="75" t="str">
        <f>'Permitted Sources'!A848</f>
        <v>WYDEQ Permitted Sources</v>
      </c>
      <c r="B848" s="75">
        <f>'Permitted Sources'!C848</f>
        <v>56007</v>
      </c>
      <c r="C848" s="75">
        <f>'Permitted Sources'!C848</f>
        <v>56007</v>
      </c>
      <c r="D848" s="75">
        <f>'Permitted Sources'!F848</f>
        <v>31000299</v>
      </c>
      <c r="E848" s="75" t="str">
        <f>'Permitted Sources'!I848</f>
        <v>Natural Gas Production, Other Not Classified</v>
      </c>
      <c r="F848" s="386">
        <f>'Permitted Sources'!O848</f>
        <v>0.23638461564108373</v>
      </c>
      <c r="G848" s="386">
        <f>'Permitted Sources'!P848</f>
        <v>0.47276923128216747</v>
      </c>
      <c r="H848" s="386">
        <f>'Permitted Sources'!Q848</f>
        <v>0.11819230782054187</v>
      </c>
      <c r="I848" s="386">
        <f>'Permitted Sources'!R848</f>
        <v>0</v>
      </c>
      <c r="J848" s="386">
        <f>'Permitted Sources'!S848</f>
        <v>0</v>
      </c>
      <c r="K848" s="63" t="str">
        <f t="shared" si="13"/>
        <v>Natural Gas Production, Other Not Classified</v>
      </c>
      <c r="L848" s="135"/>
      <c r="M848" s="135"/>
      <c r="N848" s="135"/>
      <c r="O848" s="135"/>
      <c r="P848" s="62"/>
      <c r="Q848" s="62"/>
      <c r="R848" s="62"/>
      <c r="S848" s="62"/>
      <c r="T848" s="62"/>
      <c r="U848" s="62"/>
    </row>
    <row r="849" spans="1:21" s="198" customFormat="1" x14ac:dyDescent="0.2">
      <c r="A849" s="75" t="str">
        <f>'Permitted Sources'!A849</f>
        <v>WYDEQ Permitted Sources</v>
      </c>
      <c r="B849" s="75">
        <f>'Permitted Sources'!C849</f>
        <v>56007</v>
      </c>
      <c r="C849" s="75">
        <f>'Permitted Sources'!C849</f>
        <v>56007</v>
      </c>
      <c r="D849" s="75">
        <f>'Permitted Sources'!F849</f>
        <v>31000302</v>
      </c>
      <c r="E849" s="75" t="str">
        <f>'Permitted Sources'!I849</f>
        <v>Dehydrator</v>
      </c>
      <c r="F849" s="386">
        <f>'Permitted Sources'!O849</f>
        <v>0.23638461564108373</v>
      </c>
      <c r="G849" s="386">
        <f>'Permitted Sources'!P849</f>
        <v>4.5163730770384873</v>
      </c>
      <c r="H849" s="386">
        <f>'Permitted Sources'!Q849</f>
        <v>0.23638461564108373</v>
      </c>
      <c r="I849" s="386">
        <f>'Permitted Sources'!R849</f>
        <v>0</v>
      </c>
      <c r="J849" s="386">
        <f>'Permitted Sources'!S849</f>
        <v>0</v>
      </c>
      <c r="K849" s="63" t="str">
        <f t="shared" si="13"/>
        <v>Dehydrator</v>
      </c>
      <c r="L849" s="135"/>
      <c r="M849" s="135"/>
      <c r="N849" s="135"/>
      <c r="O849" s="135"/>
      <c r="P849" s="62"/>
      <c r="Q849" s="62"/>
      <c r="R849" s="62"/>
      <c r="S849" s="62"/>
      <c r="T849" s="62"/>
      <c r="U849" s="62"/>
    </row>
    <row r="850" spans="1:21" s="198" customFormat="1" x14ac:dyDescent="0.2">
      <c r="A850" s="75" t="str">
        <f>'Permitted Sources'!A850</f>
        <v>WYDEQ Permitted Sources</v>
      </c>
      <c r="B850" s="75">
        <f>'Permitted Sources'!C850</f>
        <v>56007</v>
      </c>
      <c r="C850" s="75">
        <f>'Permitted Sources'!C850</f>
        <v>56007</v>
      </c>
      <c r="D850" s="75">
        <f>'Permitted Sources'!F850</f>
        <v>31000228</v>
      </c>
      <c r="E850" s="75" t="str">
        <f>'Permitted Sources'!I850</f>
        <v>Dehydrator</v>
      </c>
      <c r="F850" s="386">
        <f>'Permitted Sources'!O850</f>
        <v>0.24702192334493248</v>
      </c>
      <c r="G850" s="386">
        <f>'Permitted Sources'!P850</f>
        <v>0</v>
      </c>
      <c r="H850" s="386">
        <f>'Permitted Sources'!Q850</f>
        <v>0.24702192334493248</v>
      </c>
      <c r="I850" s="386">
        <f>'Permitted Sources'!R850</f>
        <v>0</v>
      </c>
      <c r="J850" s="386">
        <f>'Permitted Sources'!S850</f>
        <v>0</v>
      </c>
      <c r="K850" s="63" t="str">
        <f t="shared" si="13"/>
        <v>Dehydrator</v>
      </c>
      <c r="L850" s="135"/>
      <c r="M850" s="135"/>
      <c r="N850" s="135"/>
      <c r="O850" s="135"/>
      <c r="P850" s="62"/>
      <c r="Q850" s="62"/>
      <c r="R850" s="62"/>
      <c r="S850" s="62"/>
      <c r="T850" s="62"/>
      <c r="U850" s="62"/>
    </row>
    <row r="851" spans="1:21" s="198" customFormat="1" x14ac:dyDescent="0.2">
      <c r="A851" s="75" t="str">
        <f>'Permitted Sources'!A851</f>
        <v>WYDEQ Permitted Sources</v>
      </c>
      <c r="B851" s="75">
        <f>'Permitted Sources'!C851</f>
        <v>56007</v>
      </c>
      <c r="C851" s="75">
        <f>'Permitted Sources'!C851</f>
        <v>56007</v>
      </c>
      <c r="D851" s="75">
        <f>'Permitted Sources'!F851</f>
        <v>31000404</v>
      </c>
      <c r="E851" s="75" t="str">
        <f>'Permitted Sources'!I851</f>
        <v>Process Heaters</v>
      </c>
      <c r="F851" s="386">
        <f>'Permitted Sources'!O851</f>
        <v>0.12292000013336353</v>
      </c>
      <c r="G851" s="386">
        <f>'Permitted Sources'!P851</f>
        <v>0</v>
      </c>
      <c r="H851" s="386">
        <f>'Permitted Sources'!Q851</f>
        <v>0</v>
      </c>
      <c r="I851" s="386">
        <f>'Permitted Sources'!R851</f>
        <v>0</v>
      </c>
      <c r="J851" s="386">
        <f>'Permitted Sources'!S851</f>
        <v>0</v>
      </c>
      <c r="K851" s="63" t="str">
        <f t="shared" si="13"/>
        <v>Heaters</v>
      </c>
      <c r="L851" s="135"/>
      <c r="M851" s="135"/>
      <c r="N851" s="135"/>
      <c r="O851" s="135"/>
      <c r="P851" s="62"/>
      <c r="Q851" s="62"/>
      <c r="R851" s="62"/>
      <c r="S851" s="62"/>
      <c r="T851" s="62"/>
      <c r="U851" s="62"/>
    </row>
    <row r="852" spans="1:21" s="198" customFormat="1" x14ac:dyDescent="0.2">
      <c r="A852" s="75" t="str">
        <f>'Permitted Sources'!A852</f>
        <v>WYDEQ Permitted Sources</v>
      </c>
      <c r="B852" s="75">
        <f>'Permitted Sources'!C852</f>
        <v>56007</v>
      </c>
      <c r="C852" s="75">
        <f>'Permitted Sources'!C852</f>
        <v>56007</v>
      </c>
      <c r="D852" s="75">
        <f>'Permitted Sources'!F852</f>
        <v>31000205</v>
      </c>
      <c r="E852" s="75" t="str">
        <f>'Permitted Sources'!I852</f>
        <v>Natural Gas Production, Flares</v>
      </c>
      <c r="F852" s="386">
        <f>'Permitted Sources'!O852</f>
        <v>0.11819230782054187</v>
      </c>
      <c r="G852" s="386">
        <f>'Permitted Sources'!P852</f>
        <v>11.110076935130936</v>
      </c>
      <c r="H852" s="386">
        <f>'Permitted Sources'!Q852</f>
        <v>0.11819230782054187</v>
      </c>
      <c r="I852" s="386">
        <f>'Permitted Sources'!R852</f>
        <v>0</v>
      </c>
      <c r="J852" s="386">
        <f>'Permitted Sources'!S852</f>
        <v>0</v>
      </c>
      <c r="K852" s="63" t="str">
        <f t="shared" si="13"/>
        <v>Natural Gas Production, Flares</v>
      </c>
      <c r="L852" s="135"/>
      <c r="M852" s="135"/>
      <c r="N852" s="135"/>
      <c r="O852" s="135"/>
      <c r="P852" s="62"/>
      <c r="Q852" s="62"/>
      <c r="R852" s="62"/>
      <c r="S852" s="62"/>
      <c r="T852" s="62"/>
      <c r="U852" s="62"/>
    </row>
    <row r="853" spans="1:21" s="198" customFormat="1" x14ac:dyDescent="0.2">
      <c r="A853" s="75" t="str">
        <f>'Permitted Sources'!A853</f>
        <v>WYDEQ Permitted Sources</v>
      </c>
      <c r="B853" s="75">
        <f>'Permitted Sources'!C853</f>
        <v>56007</v>
      </c>
      <c r="C853" s="75">
        <f>'Permitted Sources'!C853</f>
        <v>56007</v>
      </c>
      <c r="D853" s="75">
        <f>'Permitted Sources'!F853</f>
        <v>31000220</v>
      </c>
      <c r="E853" s="75" t="str">
        <f>'Permitted Sources'!I853</f>
        <v>Permitted Fugitives</v>
      </c>
      <c r="F853" s="386">
        <f>'Permitted Sources'!O853</f>
        <v>0</v>
      </c>
      <c r="G853" s="386">
        <f>'Permitted Sources'!P853</f>
        <v>0</v>
      </c>
      <c r="H853" s="386">
        <f>'Permitted Sources'!Q853</f>
        <v>0</v>
      </c>
      <c r="I853" s="386">
        <f>'Permitted Sources'!R853</f>
        <v>0</v>
      </c>
      <c r="J853" s="386">
        <f>'Permitted Sources'!S853</f>
        <v>0</v>
      </c>
      <c r="K853" s="63" t="str">
        <f t="shared" si="13"/>
        <v>Fugitives</v>
      </c>
      <c r="L853" s="135"/>
      <c r="M853" s="135"/>
      <c r="N853" s="135"/>
      <c r="O853" s="135"/>
      <c r="P853" s="62"/>
      <c r="Q853" s="62"/>
      <c r="R853" s="62"/>
      <c r="S853" s="62"/>
      <c r="T853" s="62"/>
      <c r="U853" s="62"/>
    </row>
    <row r="854" spans="1:21" s="198" customFormat="1" x14ac:dyDescent="0.2">
      <c r="A854" s="75" t="str">
        <f>'Permitted Sources'!A854</f>
        <v>WYDEQ Permitted Sources</v>
      </c>
      <c r="B854" s="75">
        <f>'Permitted Sources'!C854</f>
        <v>56007</v>
      </c>
      <c r="C854" s="75">
        <f>'Permitted Sources'!C854</f>
        <v>56007</v>
      </c>
      <c r="D854" s="75">
        <f>'Permitted Sources'!F854</f>
        <v>31000299</v>
      </c>
      <c r="E854" s="75" t="str">
        <f>'Permitted Sources'!I854</f>
        <v>Natural Gas Production, Other Not Classified</v>
      </c>
      <c r="F854" s="386">
        <f>'Permitted Sources'!O854</f>
        <v>1.7601198480635096</v>
      </c>
      <c r="G854" s="386">
        <f>'Permitted Sources'!P854</f>
        <v>0</v>
      </c>
      <c r="H854" s="386">
        <f>'Permitted Sources'!Q854</f>
        <v>0</v>
      </c>
      <c r="I854" s="386">
        <f>'Permitted Sources'!R854</f>
        <v>0</v>
      </c>
      <c r="J854" s="386">
        <f>'Permitted Sources'!S854</f>
        <v>0</v>
      </c>
      <c r="K854" s="63" t="str">
        <f t="shared" si="13"/>
        <v>Natural Gas Production, Other Not Classified</v>
      </c>
      <c r="L854" s="135"/>
      <c r="M854" s="135"/>
      <c r="N854" s="135"/>
      <c r="O854" s="135"/>
      <c r="P854" s="62"/>
      <c r="Q854" s="62"/>
      <c r="R854" s="62"/>
      <c r="S854" s="62"/>
      <c r="T854" s="62"/>
      <c r="U854" s="62"/>
    </row>
    <row r="855" spans="1:21" s="198" customFormat="1" x14ac:dyDescent="0.2">
      <c r="A855" s="75" t="str">
        <f>'Permitted Sources'!A855</f>
        <v>WYDEQ Permitted Sources</v>
      </c>
      <c r="B855" s="75">
        <f>'Permitted Sources'!C855</f>
        <v>56007</v>
      </c>
      <c r="C855" s="75">
        <f>'Permitted Sources'!C855</f>
        <v>56007</v>
      </c>
      <c r="D855" s="75">
        <f>'Permitted Sources'!F855</f>
        <v>31000404</v>
      </c>
      <c r="E855" s="75" t="str">
        <f>'Permitted Sources'!I855</f>
        <v>Process Heaters</v>
      </c>
      <c r="F855" s="386">
        <f>'Permitted Sources'!O855</f>
        <v>1.7601198480635096</v>
      </c>
      <c r="G855" s="386">
        <f>'Permitted Sources'!P855</f>
        <v>0</v>
      </c>
      <c r="H855" s="386">
        <f>'Permitted Sources'!Q855</f>
        <v>0</v>
      </c>
      <c r="I855" s="386">
        <f>'Permitted Sources'!R855</f>
        <v>0</v>
      </c>
      <c r="J855" s="386">
        <f>'Permitted Sources'!S855</f>
        <v>0</v>
      </c>
      <c r="K855" s="63" t="str">
        <f t="shared" si="13"/>
        <v>Heaters</v>
      </c>
      <c r="L855" s="135"/>
      <c r="M855" s="135"/>
      <c r="N855" s="135"/>
      <c r="O855" s="135"/>
      <c r="P855" s="62"/>
      <c r="Q855" s="62"/>
      <c r="R855" s="62"/>
      <c r="S855" s="62"/>
      <c r="T855" s="62"/>
      <c r="U855" s="62"/>
    </row>
    <row r="856" spans="1:21" s="198" customFormat="1" x14ac:dyDescent="0.2">
      <c r="A856" s="75" t="str">
        <f>'Permitted Sources'!A856</f>
        <v>WYDEQ Permitted Sources</v>
      </c>
      <c r="B856" s="75">
        <f>'Permitted Sources'!C856</f>
        <v>56007</v>
      </c>
      <c r="C856" s="75">
        <f>'Permitted Sources'!C856</f>
        <v>56007</v>
      </c>
      <c r="D856" s="75">
        <f>'Permitted Sources'!F856</f>
        <v>31000404</v>
      </c>
      <c r="E856" s="75" t="str">
        <f>'Permitted Sources'!I856</f>
        <v>Process Heaters</v>
      </c>
      <c r="F856" s="386">
        <f>'Permitted Sources'!O856</f>
        <v>1.7497662018984299</v>
      </c>
      <c r="G856" s="386">
        <f>'Permitted Sources'!P856</f>
        <v>0</v>
      </c>
      <c r="H856" s="386">
        <f>'Permitted Sources'!Q856</f>
        <v>0</v>
      </c>
      <c r="I856" s="386">
        <f>'Permitted Sources'!R856</f>
        <v>0</v>
      </c>
      <c r="J856" s="386">
        <f>'Permitted Sources'!S856</f>
        <v>0</v>
      </c>
      <c r="K856" s="63" t="str">
        <f t="shared" si="13"/>
        <v>Heaters</v>
      </c>
      <c r="L856" s="135"/>
      <c r="M856" s="135"/>
      <c r="N856" s="135"/>
      <c r="O856" s="135"/>
      <c r="P856" s="62"/>
      <c r="Q856" s="62"/>
      <c r="R856" s="62"/>
      <c r="S856" s="62"/>
      <c r="T856" s="62"/>
      <c r="U856" s="62"/>
    </row>
    <row r="857" spans="1:21" s="198" customFormat="1" x14ac:dyDescent="0.2">
      <c r="A857" s="75" t="str">
        <f>'Permitted Sources'!A857</f>
        <v>WYDEQ Permitted Sources</v>
      </c>
      <c r="B857" s="75">
        <f>'Permitted Sources'!C857</f>
        <v>56007</v>
      </c>
      <c r="C857" s="75">
        <f>'Permitted Sources'!C857</f>
        <v>56007</v>
      </c>
      <c r="D857" s="75">
        <f>'Permitted Sources'!F857</f>
        <v>31000302</v>
      </c>
      <c r="E857" s="75" t="str">
        <f>'Permitted Sources'!I857</f>
        <v>Dehydrator</v>
      </c>
      <c r="F857" s="386">
        <f>'Permitted Sources'!O857</f>
        <v>0</v>
      </c>
      <c r="G857" s="386">
        <f>'Permitted Sources'!P857</f>
        <v>0</v>
      </c>
      <c r="H857" s="386">
        <f>'Permitted Sources'!Q857</f>
        <v>0</v>
      </c>
      <c r="I857" s="386">
        <f>'Permitted Sources'!R857</f>
        <v>0</v>
      </c>
      <c r="J857" s="386">
        <f>'Permitted Sources'!S857</f>
        <v>0</v>
      </c>
      <c r="K857" s="63" t="str">
        <f t="shared" si="13"/>
        <v>Dehydrator</v>
      </c>
      <c r="L857" s="135"/>
      <c r="M857" s="135"/>
      <c r="N857" s="135"/>
      <c r="O857" s="135"/>
      <c r="P857" s="62"/>
      <c r="Q857" s="62"/>
      <c r="R857" s="62"/>
      <c r="S857" s="62"/>
      <c r="T857" s="62"/>
      <c r="U857" s="62"/>
    </row>
    <row r="858" spans="1:21" s="198" customFormat="1" x14ac:dyDescent="0.2">
      <c r="A858" s="75" t="str">
        <f>'Permitted Sources'!A858</f>
        <v>WYDEQ Permitted Sources</v>
      </c>
      <c r="B858" s="75">
        <f>'Permitted Sources'!C858</f>
        <v>56007</v>
      </c>
      <c r="C858" s="75">
        <f>'Permitted Sources'!C858</f>
        <v>56007</v>
      </c>
      <c r="D858" s="75">
        <f>'Permitted Sources'!F858</f>
        <v>31000209</v>
      </c>
      <c r="E858" s="75" t="str">
        <f>'Permitted Sources'!I858</f>
        <v>Natural Gas Production, Incinerators Burning Waste Gas or Augmented Waste Gas</v>
      </c>
      <c r="F858" s="386">
        <f>'Permitted Sources'!O858</f>
        <v>0</v>
      </c>
      <c r="G858" s="386">
        <f>'Permitted Sources'!P858</f>
        <v>0</v>
      </c>
      <c r="H858" s="386">
        <f>'Permitted Sources'!Q858</f>
        <v>0</v>
      </c>
      <c r="I858" s="386">
        <f>'Permitted Sources'!R858</f>
        <v>0</v>
      </c>
      <c r="J858" s="386">
        <f>'Permitted Sources'!S858</f>
        <v>3.0730000033340883E-2</v>
      </c>
      <c r="K858" s="63" t="str">
        <f t="shared" si="13"/>
        <v>Natural Gas Production, Incinerators Burning Waste Gas or Augmented Waste Gas</v>
      </c>
      <c r="L858" s="135"/>
      <c r="M858" s="135"/>
      <c r="N858" s="135"/>
      <c r="O858" s="135"/>
      <c r="P858" s="62"/>
      <c r="Q858" s="62"/>
      <c r="R858" s="62"/>
      <c r="S858" s="62"/>
      <c r="T858" s="62"/>
      <c r="U858" s="62"/>
    </row>
    <row r="859" spans="1:21" s="198" customFormat="1" x14ac:dyDescent="0.2">
      <c r="A859" s="75" t="str">
        <f>'Permitted Sources'!A859</f>
        <v>WYDEQ Permitted Sources</v>
      </c>
      <c r="B859" s="75">
        <f>'Permitted Sources'!C859</f>
        <v>56007</v>
      </c>
      <c r="C859" s="75">
        <f>'Permitted Sources'!C859</f>
        <v>56007</v>
      </c>
      <c r="D859" s="75">
        <f>'Permitted Sources'!F859</f>
        <v>31000205</v>
      </c>
      <c r="E859" s="75" t="str">
        <f>'Permitted Sources'!I859</f>
        <v>Natural Gas Production, Flares</v>
      </c>
      <c r="F859" s="386">
        <f>'Permitted Sources'!O859</f>
        <v>0</v>
      </c>
      <c r="G859" s="386">
        <f>'Permitted Sources'!P859</f>
        <v>0</v>
      </c>
      <c r="H859" s="386">
        <f>'Permitted Sources'!Q859</f>
        <v>0</v>
      </c>
      <c r="I859" s="386">
        <f>'Permitted Sources'!R859</f>
        <v>0</v>
      </c>
      <c r="J859" s="386">
        <f>'Permitted Sources'!S859</f>
        <v>0</v>
      </c>
      <c r="K859" s="63" t="str">
        <f t="shared" si="13"/>
        <v>Natural Gas Production, Flares</v>
      </c>
      <c r="L859" s="135"/>
      <c r="M859" s="135"/>
      <c r="N859" s="135"/>
      <c r="O859" s="135"/>
      <c r="P859" s="62"/>
      <c r="Q859" s="62"/>
      <c r="R859" s="62"/>
      <c r="S859" s="62"/>
      <c r="T859" s="62"/>
      <c r="U859" s="62"/>
    </row>
    <row r="860" spans="1:21" s="198" customFormat="1" x14ac:dyDescent="0.2">
      <c r="A860" s="75" t="str">
        <f>'Permitted Sources'!A860</f>
        <v>WYDEQ Permitted Sources</v>
      </c>
      <c r="B860" s="75">
        <f>'Permitted Sources'!C860</f>
        <v>56007</v>
      </c>
      <c r="C860" s="75">
        <f>'Permitted Sources'!C860</f>
        <v>56007</v>
      </c>
      <c r="D860" s="75">
        <f>'Permitted Sources'!F860</f>
        <v>39900601</v>
      </c>
      <c r="E860" s="75" t="str">
        <f>'Permitted Sources'!I860</f>
        <v>Process Heaters</v>
      </c>
      <c r="F860" s="386">
        <f>'Permitted Sources'!O860</f>
        <v>41.673425814444855</v>
      </c>
      <c r="G860" s="386">
        <f>'Permitted Sources'!P860</f>
        <v>0</v>
      </c>
      <c r="H860" s="386">
        <f>'Permitted Sources'!Q860</f>
        <v>0</v>
      </c>
      <c r="I860" s="386">
        <f>'Permitted Sources'!R860</f>
        <v>0</v>
      </c>
      <c r="J860" s="386">
        <f>'Permitted Sources'!S860</f>
        <v>0</v>
      </c>
      <c r="K860" s="63" t="str">
        <f t="shared" si="13"/>
        <v>Heaters</v>
      </c>
      <c r="L860" s="135"/>
      <c r="M860" s="135"/>
      <c r="N860" s="135"/>
      <c r="O860" s="135"/>
      <c r="P860" s="62"/>
      <c r="Q860" s="62"/>
      <c r="R860" s="62"/>
      <c r="S860" s="62"/>
      <c r="T860" s="62"/>
      <c r="U860" s="62"/>
    </row>
    <row r="861" spans="1:21" s="198" customFormat="1" x14ac:dyDescent="0.2">
      <c r="A861" s="75" t="str">
        <f>'Permitted Sources'!A861</f>
        <v>WYDEQ Permitted Sources</v>
      </c>
      <c r="B861" s="75">
        <f>'Permitted Sources'!C861</f>
        <v>56007</v>
      </c>
      <c r="C861" s="75">
        <f>'Permitted Sources'!C861</f>
        <v>56007</v>
      </c>
      <c r="D861" s="75">
        <f>'Permitted Sources'!F861</f>
        <v>39900601</v>
      </c>
      <c r="E861" s="75" t="str">
        <f>'Permitted Sources'!I861</f>
        <v>Process Heaters</v>
      </c>
      <c r="F861" s="386">
        <f>'Permitted Sources'!O861</f>
        <v>12.942057706349333</v>
      </c>
      <c r="G861" s="386">
        <f>'Permitted Sources'!P861</f>
        <v>0</v>
      </c>
      <c r="H861" s="386">
        <f>'Permitted Sources'!Q861</f>
        <v>0</v>
      </c>
      <c r="I861" s="386">
        <f>'Permitted Sources'!R861</f>
        <v>0</v>
      </c>
      <c r="J861" s="386">
        <f>'Permitted Sources'!S861</f>
        <v>0</v>
      </c>
      <c r="K861" s="63" t="str">
        <f t="shared" si="13"/>
        <v>Heaters</v>
      </c>
      <c r="L861" s="135"/>
      <c r="M861" s="135"/>
      <c r="N861" s="135"/>
      <c r="O861" s="135"/>
      <c r="P861" s="62"/>
      <c r="Q861" s="62"/>
      <c r="R861" s="62"/>
      <c r="S861" s="62"/>
      <c r="T861" s="62"/>
      <c r="U861" s="62"/>
    </row>
    <row r="862" spans="1:21" s="198" customFormat="1" x14ac:dyDescent="0.2">
      <c r="A862" s="75" t="str">
        <f>'Permitted Sources'!A862</f>
        <v>WYDEQ Permitted Sources</v>
      </c>
      <c r="B862" s="75">
        <f>'Permitted Sources'!C862</f>
        <v>56007</v>
      </c>
      <c r="C862" s="75">
        <f>'Permitted Sources'!C862</f>
        <v>56007</v>
      </c>
      <c r="D862" s="75">
        <f>'Permitted Sources'!F862</f>
        <v>10300603</v>
      </c>
      <c r="E862" s="75" t="str">
        <f>'Permitted Sources'!I862</f>
        <v>Process Heaters</v>
      </c>
      <c r="F862" s="386">
        <f>'Permitted Sources'!O862</f>
        <v>1.4308739000139823</v>
      </c>
      <c r="G862" s="386">
        <f>'Permitted Sources'!P862</f>
        <v>0</v>
      </c>
      <c r="H862" s="386">
        <f>'Permitted Sources'!Q862</f>
        <v>0</v>
      </c>
      <c r="I862" s="386">
        <f>'Permitted Sources'!R862</f>
        <v>0</v>
      </c>
      <c r="J862" s="386">
        <f>'Permitted Sources'!S862</f>
        <v>0</v>
      </c>
      <c r="K862" s="63" t="str">
        <f t="shared" si="13"/>
        <v>Heaters</v>
      </c>
      <c r="L862" s="135"/>
      <c r="M862" s="135"/>
      <c r="N862" s="135"/>
      <c r="O862" s="135"/>
      <c r="P862" s="62"/>
      <c r="Q862" s="62"/>
      <c r="R862" s="62"/>
      <c r="S862" s="62"/>
      <c r="T862" s="62"/>
      <c r="U862" s="62"/>
    </row>
    <row r="863" spans="1:21" s="198" customFormat="1" x14ac:dyDescent="0.2">
      <c r="A863" s="75" t="str">
        <f>'Permitted Sources'!A863</f>
        <v>WYDEQ Permitted Sources</v>
      </c>
      <c r="B863" s="75">
        <f>'Permitted Sources'!C863</f>
        <v>56007</v>
      </c>
      <c r="C863" s="75">
        <f>'Permitted Sources'!C863</f>
        <v>56007</v>
      </c>
      <c r="D863" s="75">
        <f>'Permitted Sources'!F863</f>
        <v>10300603</v>
      </c>
      <c r="E863" s="75" t="str">
        <f>'Permitted Sources'!I863</f>
        <v>Process Heaters</v>
      </c>
      <c r="F863" s="386">
        <f>'Permitted Sources'!O863</f>
        <v>2.5884115412698669</v>
      </c>
      <c r="G863" s="386">
        <f>'Permitted Sources'!P863</f>
        <v>0</v>
      </c>
      <c r="H863" s="386">
        <f>'Permitted Sources'!Q863</f>
        <v>0</v>
      </c>
      <c r="I863" s="386">
        <f>'Permitted Sources'!R863</f>
        <v>0</v>
      </c>
      <c r="J863" s="386">
        <f>'Permitted Sources'!S863</f>
        <v>0</v>
      </c>
      <c r="K863" s="63" t="str">
        <f t="shared" si="13"/>
        <v>Heaters</v>
      </c>
      <c r="L863" s="135"/>
      <c r="M863" s="135"/>
      <c r="N863" s="135"/>
      <c r="O863" s="135"/>
      <c r="P863" s="62"/>
      <c r="Q863" s="62"/>
      <c r="R863" s="62"/>
      <c r="S863" s="62"/>
      <c r="T863" s="62"/>
      <c r="U863" s="62"/>
    </row>
    <row r="864" spans="1:21" s="198" customFormat="1" x14ac:dyDescent="0.2">
      <c r="A864" s="75" t="str">
        <f>'Permitted Sources'!A864</f>
        <v>WYDEQ Permitted Sources</v>
      </c>
      <c r="B864" s="75">
        <f>'Permitted Sources'!C864</f>
        <v>56007</v>
      </c>
      <c r="C864" s="75">
        <f>'Permitted Sources'!C864</f>
        <v>56007</v>
      </c>
      <c r="D864" s="75">
        <f>'Permitted Sources'!F864</f>
        <v>10300603</v>
      </c>
      <c r="E864" s="75" t="str">
        <f>'Permitted Sources'!I864</f>
        <v>Process Heaters</v>
      </c>
      <c r="F864" s="386">
        <f>'Permitted Sources'!O864</f>
        <v>5.1768230825397339</v>
      </c>
      <c r="G864" s="386">
        <f>'Permitted Sources'!P864</f>
        <v>0</v>
      </c>
      <c r="H864" s="386">
        <f>'Permitted Sources'!Q864</f>
        <v>0</v>
      </c>
      <c r="I864" s="386">
        <f>'Permitted Sources'!R864</f>
        <v>0</v>
      </c>
      <c r="J864" s="386">
        <f>'Permitted Sources'!S864</f>
        <v>0</v>
      </c>
      <c r="K864" s="63" t="str">
        <f t="shared" si="13"/>
        <v>Heaters</v>
      </c>
      <c r="L864" s="135"/>
      <c r="M864" s="135"/>
      <c r="N864" s="135"/>
      <c r="O864" s="135"/>
      <c r="P864" s="62"/>
      <c r="Q864" s="62"/>
      <c r="R864" s="62"/>
      <c r="S864" s="62"/>
      <c r="T864" s="62"/>
      <c r="U864" s="62"/>
    </row>
    <row r="865" spans="1:21" s="198" customFormat="1" x14ac:dyDescent="0.2">
      <c r="A865" s="75" t="str">
        <f>'Permitted Sources'!A865</f>
        <v>WYDEQ Permitted Sources</v>
      </c>
      <c r="B865" s="75">
        <f>'Permitted Sources'!C865</f>
        <v>56007</v>
      </c>
      <c r="C865" s="75">
        <f>'Permitted Sources'!C865</f>
        <v>56007</v>
      </c>
      <c r="D865" s="75">
        <f>'Permitted Sources'!F865</f>
        <v>31000205</v>
      </c>
      <c r="E865" s="75" t="str">
        <f>'Permitted Sources'!I865</f>
        <v>Natural Gas Production, Flares</v>
      </c>
      <c r="F865" s="386">
        <f>'Permitted Sources'!O865</f>
        <v>5.3411659407949621</v>
      </c>
      <c r="G865" s="386">
        <f>'Permitted Sources'!P865</f>
        <v>0</v>
      </c>
      <c r="H865" s="386">
        <f>'Permitted Sources'!Q865</f>
        <v>0</v>
      </c>
      <c r="I865" s="386">
        <f>'Permitted Sources'!R865</f>
        <v>0</v>
      </c>
      <c r="J865" s="386">
        <f>'Permitted Sources'!S865</f>
        <v>0</v>
      </c>
      <c r="K865" s="63" t="str">
        <f t="shared" si="13"/>
        <v>Natural Gas Production, Flares</v>
      </c>
      <c r="L865" s="135"/>
      <c r="M865" s="135"/>
      <c r="N865" s="135"/>
      <c r="O865" s="135"/>
      <c r="P865" s="62"/>
      <c r="Q865" s="62"/>
      <c r="R865" s="62"/>
      <c r="S865" s="62"/>
      <c r="T865" s="62"/>
      <c r="U865" s="62"/>
    </row>
    <row r="866" spans="1:21" s="198" customFormat="1" x14ac:dyDescent="0.2">
      <c r="A866" s="75" t="str">
        <f>'Permitted Sources'!A866</f>
        <v>WYDEQ Permitted Sources</v>
      </c>
      <c r="B866" s="75">
        <f>'Permitted Sources'!C866</f>
        <v>56007</v>
      </c>
      <c r="C866" s="75">
        <f>'Permitted Sources'!C866</f>
        <v>56007</v>
      </c>
      <c r="D866" s="75">
        <f>'Permitted Sources'!F866</f>
        <v>31000205</v>
      </c>
      <c r="E866" s="75" t="str">
        <f>'Permitted Sources'!I866</f>
        <v>Natural Gas Production, Flares</v>
      </c>
      <c r="F866" s="386">
        <f>'Permitted Sources'!O866</f>
        <v>29.581842133633639</v>
      </c>
      <c r="G866" s="386">
        <f>'Permitted Sources'!P866</f>
        <v>0</v>
      </c>
      <c r="H866" s="386">
        <f>'Permitted Sources'!Q866</f>
        <v>0</v>
      </c>
      <c r="I866" s="386">
        <f>'Permitted Sources'!R866</f>
        <v>0</v>
      </c>
      <c r="J866" s="386">
        <f>'Permitted Sources'!S866</f>
        <v>0</v>
      </c>
      <c r="K866" s="63" t="str">
        <f t="shared" si="13"/>
        <v>Natural Gas Production, Flares</v>
      </c>
      <c r="L866" s="135"/>
      <c r="M866" s="135"/>
      <c r="N866" s="135"/>
      <c r="O866" s="135"/>
      <c r="P866" s="62"/>
      <c r="Q866" s="62"/>
      <c r="R866" s="62"/>
      <c r="S866" s="62"/>
      <c r="T866" s="62"/>
      <c r="U866" s="62"/>
    </row>
    <row r="867" spans="1:21" s="198" customFormat="1" x14ac:dyDescent="0.2">
      <c r="A867" s="75" t="str">
        <f>'Permitted Sources'!A867</f>
        <v>WYDEQ Permitted Sources</v>
      </c>
      <c r="B867" s="75">
        <f>'Permitted Sources'!C867</f>
        <v>56007</v>
      </c>
      <c r="C867" s="75">
        <f>'Permitted Sources'!C867</f>
        <v>56007</v>
      </c>
      <c r="D867" s="75">
        <f>'Permitted Sources'!F867</f>
        <v>31000301</v>
      </c>
      <c r="E867" s="75" t="str">
        <f>'Permitted Sources'!I867</f>
        <v>Dehydrator</v>
      </c>
      <c r="F867" s="386">
        <f>'Permitted Sources'!O867</f>
        <v>4.4906879794529955</v>
      </c>
      <c r="G867" s="386">
        <f>'Permitted Sources'!P867</f>
        <v>0</v>
      </c>
      <c r="H867" s="386">
        <f>'Permitted Sources'!Q867</f>
        <v>0</v>
      </c>
      <c r="I867" s="386">
        <f>'Permitted Sources'!R867</f>
        <v>0</v>
      </c>
      <c r="J867" s="386">
        <f>'Permitted Sources'!S867</f>
        <v>0</v>
      </c>
      <c r="K867" s="63" t="str">
        <f t="shared" si="13"/>
        <v>Dehydrator</v>
      </c>
      <c r="L867" s="135"/>
      <c r="M867" s="135"/>
      <c r="N867" s="135"/>
      <c r="O867" s="135"/>
      <c r="P867" s="62"/>
      <c r="Q867" s="62"/>
      <c r="R867" s="62"/>
      <c r="S867" s="62"/>
      <c r="T867" s="62"/>
      <c r="U867" s="62"/>
    </row>
    <row r="868" spans="1:21" s="198" customFormat="1" x14ac:dyDescent="0.2">
      <c r="A868" s="75" t="str">
        <f>'Permitted Sources'!A868</f>
        <v>WYDEQ Permitted Sources</v>
      </c>
      <c r="B868" s="75">
        <f>'Permitted Sources'!C868</f>
        <v>56007</v>
      </c>
      <c r="C868" s="75">
        <f>'Permitted Sources'!C868</f>
        <v>56007</v>
      </c>
      <c r="D868" s="75">
        <f>'Permitted Sources'!F868</f>
        <v>31000301</v>
      </c>
      <c r="E868" s="75" t="str">
        <f>'Permitted Sources'!I868</f>
        <v>Dehydrator</v>
      </c>
      <c r="F868" s="386">
        <f>'Permitted Sources'!O868</f>
        <v>4.9631757357540875</v>
      </c>
      <c r="G868" s="386">
        <f>'Permitted Sources'!P868</f>
        <v>0</v>
      </c>
      <c r="H868" s="386">
        <f>'Permitted Sources'!Q868</f>
        <v>0</v>
      </c>
      <c r="I868" s="386">
        <f>'Permitted Sources'!R868</f>
        <v>0</v>
      </c>
      <c r="J868" s="386">
        <f>'Permitted Sources'!S868</f>
        <v>0</v>
      </c>
      <c r="K868" s="63" t="str">
        <f t="shared" si="13"/>
        <v>Dehydrator</v>
      </c>
      <c r="L868" s="135"/>
      <c r="M868" s="135"/>
      <c r="N868" s="135"/>
      <c r="O868" s="135"/>
      <c r="P868" s="62"/>
      <c r="Q868" s="62"/>
      <c r="R868" s="62"/>
      <c r="S868" s="62"/>
      <c r="T868" s="62"/>
      <c r="U868" s="62"/>
    </row>
    <row r="869" spans="1:21" s="198" customFormat="1" x14ac:dyDescent="0.2">
      <c r="A869" s="75" t="str">
        <f>'Permitted Sources'!A869</f>
        <v>WYDEQ Permitted Sources</v>
      </c>
      <c r="B869" s="75">
        <f>'Permitted Sources'!C869</f>
        <v>56007</v>
      </c>
      <c r="C869" s="75">
        <f>'Permitted Sources'!C869</f>
        <v>56007</v>
      </c>
      <c r="D869" s="75">
        <f>'Permitted Sources'!F869</f>
        <v>31000404</v>
      </c>
      <c r="E869" s="75" t="str">
        <f>'Permitted Sources'!I869</f>
        <v>Process Heaters</v>
      </c>
      <c r="F869" s="386">
        <f>'Permitted Sources'!O869</f>
        <v>2.4815878678770438</v>
      </c>
      <c r="G869" s="386">
        <f>'Permitted Sources'!P869</f>
        <v>0</v>
      </c>
      <c r="H869" s="386">
        <f>'Permitted Sources'!Q869</f>
        <v>0</v>
      </c>
      <c r="I869" s="386">
        <f>'Permitted Sources'!R869</f>
        <v>0</v>
      </c>
      <c r="J869" s="386">
        <f>'Permitted Sources'!S869</f>
        <v>0</v>
      </c>
      <c r="K869" s="63" t="str">
        <f t="shared" si="13"/>
        <v>Heaters</v>
      </c>
      <c r="L869" s="135"/>
      <c r="M869" s="135"/>
      <c r="N869" s="135"/>
      <c r="O869" s="135"/>
      <c r="P869" s="62"/>
      <c r="Q869" s="62"/>
      <c r="R869" s="62"/>
      <c r="S869" s="62"/>
      <c r="T869" s="62"/>
      <c r="U869" s="62"/>
    </row>
    <row r="870" spans="1:21" s="198" customFormat="1" x14ac:dyDescent="0.2">
      <c r="A870" s="75" t="str">
        <f>'Permitted Sources'!A870</f>
        <v>WYDEQ Permitted Sources</v>
      </c>
      <c r="B870" s="75">
        <f>'Permitted Sources'!C870</f>
        <v>56007</v>
      </c>
      <c r="C870" s="75">
        <f>'Permitted Sources'!C870</f>
        <v>56007</v>
      </c>
      <c r="D870" s="75">
        <f>'Permitted Sources'!F870</f>
        <v>31000220</v>
      </c>
      <c r="E870" s="75" t="str">
        <f>'Permitted Sources'!I870</f>
        <v>Permitted Fugitives</v>
      </c>
      <c r="F870" s="386">
        <f>'Permitted Sources'!O870</f>
        <v>0</v>
      </c>
      <c r="G870" s="386">
        <f>'Permitted Sources'!P870</f>
        <v>0.23638461564108373</v>
      </c>
      <c r="H870" s="386">
        <f>'Permitted Sources'!Q870</f>
        <v>0</v>
      </c>
      <c r="I870" s="386">
        <f>'Permitted Sources'!R870</f>
        <v>0</v>
      </c>
      <c r="J870" s="386">
        <f>'Permitted Sources'!S870</f>
        <v>0</v>
      </c>
      <c r="K870" s="63" t="str">
        <f t="shared" si="13"/>
        <v>Fugitives</v>
      </c>
      <c r="L870" s="135"/>
      <c r="M870" s="135"/>
      <c r="N870" s="135"/>
      <c r="O870" s="135"/>
      <c r="P870" s="62"/>
      <c r="Q870" s="62"/>
      <c r="R870" s="62"/>
      <c r="S870" s="62"/>
      <c r="T870" s="62"/>
      <c r="U870" s="62"/>
    </row>
    <row r="871" spans="1:21" s="198" customFormat="1" x14ac:dyDescent="0.2">
      <c r="A871" s="75" t="str">
        <f>'Permitted Sources'!A871</f>
        <v>WYDEQ Permitted Sources</v>
      </c>
      <c r="B871" s="75">
        <f>'Permitted Sources'!C871</f>
        <v>56007</v>
      </c>
      <c r="C871" s="75">
        <f>'Permitted Sources'!C871</f>
        <v>56007</v>
      </c>
      <c r="D871" s="75">
        <f>'Permitted Sources'!F871</f>
        <v>31000220</v>
      </c>
      <c r="E871" s="75" t="str">
        <f>'Permitted Sources'!I871</f>
        <v>Permitted Fugitives</v>
      </c>
      <c r="F871" s="386">
        <f>'Permitted Sources'!O871</f>
        <v>0</v>
      </c>
      <c r="G871" s="386">
        <f>'Permitted Sources'!P871</f>
        <v>0.35457692346162556</v>
      </c>
      <c r="H871" s="386">
        <f>'Permitted Sources'!Q871</f>
        <v>0</v>
      </c>
      <c r="I871" s="386">
        <f>'Permitted Sources'!R871</f>
        <v>0</v>
      </c>
      <c r="J871" s="386">
        <f>'Permitted Sources'!S871</f>
        <v>0</v>
      </c>
      <c r="K871" s="63" t="str">
        <f t="shared" si="13"/>
        <v>Fugitives</v>
      </c>
      <c r="L871" s="135"/>
      <c r="M871" s="135"/>
      <c r="N871" s="135"/>
      <c r="O871" s="135"/>
      <c r="P871" s="62"/>
      <c r="Q871" s="62"/>
      <c r="R871" s="62"/>
      <c r="S871" s="62"/>
      <c r="T871" s="62"/>
      <c r="U871" s="62"/>
    </row>
    <row r="872" spans="1:21" s="198" customFormat="1" x14ac:dyDescent="0.2">
      <c r="A872" s="75" t="str">
        <f>'Permitted Sources'!A872</f>
        <v>WYDEQ Permitted Sources</v>
      </c>
      <c r="B872" s="75">
        <f>'Permitted Sources'!C872</f>
        <v>56007</v>
      </c>
      <c r="C872" s="75">
        <f>'Permitted Sources'!C872</f>
        <v>56007</v>
      </c>
      <c r="D872" s="75">
        <f>'Permitted Sources'!F872</f>
        <v>31000228</v>
      </c>
      <c r="E872" s="75" t="str">
        <f>'Permitted Sources'!I872</f>
        <v>Dehydrator</v>
      </c>
      <c r="F872" s="386">
        <f>'Permitted Sources'!O872</f>
        <v>0.11819230782054187</v>
      </c>
      <c r="G872" s="386">
        <f>'Permitted Sources'!P872</f>
        <v>0.11819230782054187</v>
      </c>
      <c r="H872" s="386">
        <f>'Permitted Sources'!Q872</f>
        <v>0.11819230782054187</v>
      </c>
      <c r="I872" s="386">
        <f>'Permitted Sources'!R872</f>
        <v>0</v>
      </c>
      <c r="J872" s="386">
        <f>'Permitted Sources'!S872</f>
        <v>0</v>
      </c>
      <c r="K872" s="63" t="str">
        <f t="shared" si="13"/>
        <v>Dehydrator</v>
      </c>
      <c r="L872" s="135"/>
      <c r="M872" s="135"/>
      <c r="N872" s="135"/>
      <c r="O872" s="135"/>
      <c r="P872" s="62"/>
      <c r="Q872" s="62"/>
      <c r="R872" s="62"/>
      <c r="S872" s="62"/>
      <c r="T872" s="62"/>
      <c r="U872" s="62"/>
    </row>
    <row r="873" spans="1:21" s="198" customFormat="1" x14ac:dyDescent="0.2">
      <c r="A873" s="75" t="str">
        <f>'Permitted Sources'!A873</f>
        <v>WYDEQ Permitted Sources</v>
      </c>
      <c r="B873" s="75">
        <f>'Permitted Sources'!C873</f>
        <v>56007</v>
      </c>
      <c r="C873" s="75">
        <f>'Permitted Sources'!C873</f>
        <v>56007</v>
      </c>
      <c r="D873" s="75">
        <f>'Permitted Sources'!F873</f>
        <v>31000227</v>
      </c>
      <c r="E873" s="75" t="str">
        <f>'Permitted Sources'!I873</f>
        <v>Dehydrator</v>
      </c>
      <c r="F873" s="386">
        <f>'Permitted Sources'!O873</f>
        <v>0</v>
      </c>
      <c r="G873" s="386">
        <f>'Permitted Sources'!P873</f>
        <v>4.3731153893600494</v>
      </c>
      <c r="H873" s="386">
        <f>'Permitted Sources'!Q873</f>
        <v>0</v>
      </c>
      <c r="I873" s="386">
        <f>'Permitted Sources'!R873</f>
        <v>0</v>
      </c>
      <c r="J873" s="386">
        <f>'Permitted Sources'!S873</f>
        <v>0</v>
      </c>
      <c r="K873" s="63" t="str">
        <f t="shared" si="13"/>
        <v>Dehydrator</v>
      </c>
      <c r="L873" s="135"/>
      <c r="M873" s="135"/>
      <c r="N873" s="135"/>
      <c r="O873" s="135"/>
      <c r="P873" s="62"/>
      <c r="Q873" s="62"/>
      <c r="R873" s="62"/>
      <c r="S873" s="62"/>
      <c r="T873" s="62"/>
      <c r="U873" s="62"/>
    </row>
    <row r="874" spans="1:21" s="198" customFormat="1" x14ac:dyDescent="0.2">
      <c r="A874" s="75" t="str">
        <f>'Permitted Sources'!A874</f>
        <v>WYDEQ Permitted Sources</v>
      </c>
      <c r="B874" s="75">
        <f>'Permitted Sources'!C874</f>
        <v>56007</v>
      </c>
      <c r="C874" s="75">
        <f>'Permitted Sources'!C874</f>
        <v>56007</v>
      </c>
      <c r="D874" s="75">
        <f>'Permitted Sources'!F874</f>
        <v>31000299</v>
      </c>
      <c r="E874" s="75" t="str">
        <f>'Permitted Sources'!I874</f>
        <v>Natural Gas Production, Other Not Classified</v>
      </c>
      <c r="F874" s="386">
        <f>'Permitted Sources'!O874</f>
        <v>15.48938122830539</v>
      </c>
      <c r="G874" s="386">
        <f>'Permitted Sources'!P874</f>
        <v>0</v>
      </c>
      <c r="H874" s="386">
        <f>'Permitted Sources'!Q874</f>
        <v>0</v>
      </c>
      <c r="I874" s="386">
        <f>'Permitted Sources'!R874</f>
        <v>0</v>
      </c>
      <c r="J874" s="386">
        <f>'Permitted Sources'!S874</f>
        <v>0</v>
      </c>
      <c r="K874" s="63" t="str">
        <f t="shared" si="13"/>
        <v>Natural Gas Production, Other Not Classified</v>
      </c>
      <c r="L874" s="135"/>
      <c r="M874" s="135"/>
      <c r="N874" s="135"/>
      <c r="O874" s="135"/>
      <c r="P874" s="62"/>
      <c r="Q874" s="62"/>
      <c r="R874" s="62"/>
      <c r="S874" s="62"/>
      <c r="T874" s="62"/>
      <c r="U874" s="62"/>
    </row>
    <row r="875" spans="1:21" s="198" customFormat="1" x14ac:dyDescent="0.2">
      <c r="A875" s="75" t="str">
        <f>'Permitted Sources'!A875</f>
        <v>WYDEQ Permitted Sources</v>
      </c>
      <c r="B875" s="75">
        <f>'Permitted Sources'!C875</f>
        <v>56007</v>
      </c>
      <c r="C875" s="75">
        <f>'Permitted Sources'!C875</f>
        <v>56007</v>
      </c>
      <c r="D875" s="75">
        <f>'Permitted Sources'!F875</f>
        <v>31000299</v>
      </c>
      <c r="E875" s="75" t="str">
        <f>'Permitted Sources'!I875</f>
        <v>Natural Gas Production, Other Not Classified</v>
      </c>
      <c r="F875" s="386">
        <f>'Permitted Sources'!O875</f>
        <v>15.48938122830539</v>
      </c>
      <c r="G875" s="386">
        <f>'Permitted Sources'!P875</f>
        <v>0</v>
      </c>
      <c r="H875" s="386">
        <f>'Permitted Sources'!Q875</f>
        <v>0</v>
      </c>
      <c r="I875" s="386">
        <f>'Permitted Sources'!R875</f>
        <v>0</v>
      </c>
      <c r="J875" s="386">
        <f>'Permitted Sources'!S875</f>
        <v>0</v>
      </c>
      <c r="K875" s="63" t="str">
        <f t="shared" si="13"/>
        <v>Natural Gas Production, Other Not Classified</v>
      </c>
      <c r="L875" s="135"/>
      <c r="M875" s="135"/>
      <c r="N875" s="135"/>
      <c r="O875" s="135"/>
      <c r="P875" s="62"/>
      <c r="Q875" s="62"/>
      <c r="R875" s="62"/>
      <c r="S875" s="62"/>
      <c r="T875" s="62"/>
      <c r="U875" s="62"/>
    </row>
    <row r="876" spans="1:21" s="198" customFormat="1" x14ac:dyDescent="0.2">
      <c r="A876" s="75" t="str">
        <f>'Permitted Sources'!A876</f>
        <v>WYDEQ Permitted Sources</v>
      </c>
      <c r="B876" s="75">
        <f>'Permitted Sources'!C876</f>
        <v>56007</v>
      </c>
      <c r="C876" s="75">
        <f>'Permitted Sources'!C876</f>
        <v>56007</v>
      </c>
      <c r="D876" s="75">
        <f>'Permitted Sources'!F876</f>
        <v>31000299</v>
      </c>
      <c r="E876" s="75" t="str">
        <f>'Permitted Sources'!I876</f>
        <v>Natural Gas Production, Other Not Classified</v>
      </c>
      <c r="F876" s="386">
        <f>'Permitted Sources'!O876</f>
        <v>15.48938122830539</v>
      </c>
      <c r="G876" s="386">
        <f>'Permitted Sources'!P876</f>
        <v>0</v>
      </c>
      <c r="H876" s="386">
        <f>'Permitted Sources'!Q876</f>
        <v>0</v>
      </c>
      <c r="I876" s="386">
        <f>'Permitted Sources'!R876</f>
        <v>0</v>
      </c>
      <c r="J876" s="386">
        <f>'Permitted Sources'!S876</f>
        <v>0</v>
      </c>
      <c r="K876" s="63" t="str">
        <f t="shared" si="13"/>
        <v>Natural Gas Production, Other Not Classified</v>
      </c>
      <c r="L876" s="135"/>
      <c r="M876" s="135"/>
      <c r="N876" s="135"/>
      <c r="O876" s="135"/>
      <c r="P876" s="62"/>
      <c r="Q876" s="62"/>
      <c r="R876" s="62"/>
      <c r="S876" s="62"/>
      <c r="T876" s="62"/>
      <c r="U876" s="62"/>
    </row>
    <row r="877" spans="1:21" s="198" customFormat="1" x14ac:dyDescent="0.2">
      <c r="A877" s="75" t="str">
        <f>'Permitted Sources'!A877</f>
        <v>WYDEQ Permitted Sources</v>
      </c>
      <c r="B877" s="75">
        <f>'Permitted Sources'!C877</f>
        <v>56007</v>
      </c>
      <c r="C877" s="75">
        <f>'Permitted Sources'!C877</f>
        <v>56007</v>
      </c>
      <c r="D877" s="75">
        <f>'Permitted Sources'!F877</f>
        <v>31000299</v>
      </c>
      <c r="E877" s="75" t="str">
        <f>'Permitted Sources'!I877</f>
        <v>Natural Gas Production, Other Not Classified</v>
      </c>
      <c r="F877" s="386">
        <f>'Permitted Sources'!O877</f>
        <v>15.48938122830539</v>
      </c>
      <c r="G877" s="386">
        <f>'Permitted Sources'!P877</f>
        <v>0</v>
      </c>
      <c r="H877" s="386">
        <f>'Permitted Sources'!Q877</f>
        <v>0</v>
      </c>
      <c r="I877" s="386">
        <f>'Permitted Sources'!R877</f>
        <v>0</v>
      </c>
      <c r="J877" s="386">
        <f>'Permitted Sources'!S877</f>
        <v>0</v>
      </c>
      <c r="K877" s="63" t="str">
        <f t="shared" si="13"/>
        <v>Natural Gas Production, Other Not Classified</v>
      </c>
      <c r="L877" s="135"/>
      <c r="M877" s="135"/>
      <c r="N877" s="135"/>
      <c r="O877" s="135"/>
      <c r="P877" s="62"/>
      <c r="Q877" s="62"/>
      <c r="R877" s="62"/>
      <c r="S877" s="62"/>
      <c r="T877" s="62"/>
      <c r="U877" s="62"/>
    </row>
    <row r="878" spans="1:21" s="198" customFormat="1" x14ac:dyDescent="0.2">
      <c r="A878" s="75" t="str">
        <f>'Permitted Sources'!A878</f>
        <v>WYDEQ Permitted Sources</v>
      </c>
      <c r="B878" s="75">
        <f>'Permitted Sources'!C878</f>
        <v>56007</v>
      </c>
      <c r="C878" s="75">
        <f>'Permitted Sources'!C878</f>
        <v>56007</v>
      </c>
      <c r="D878" s="75">
        <f>'Permitted Sources'!F878</f>
        <v>31000299</v>
      </c>
      <c r="E878" s="75" t="str">
        <f>'Permitted Sources'!I878</f>
        <v>Natural Gas Production, Other Not Classified</v>
      </c>
      <c r="F878" s="386">
        <f>'Permitted Sources'!O878</f>
        <v>12.079252204567069</v>
      </c>
      <c r="G878" s="386">
        <f>'Permitted Sources'!P878</f>
        <v>0</v>
      </c>
      <c r="H878" s="386">
        <f>'Permitted Sources'!Q878</f>
        <v>0</v>
      </c>
      <c r="I878" s="386">
        <f>'Permitted Sources'!R878</f>
        <v>0</v>
      </c>
      <c r="J878" s="386">
        <f>'Permitted Sources'!S878</f>
        <v>0</v>
      </c>
      <c r="K878" s="63" t="str">
        <f t="shared" si="13"/>
        <v>Natural Gas Production, Other Not Classified</v>
      </c>
      <c r="L878" s="135"/>
      <c r="M878" s="135"/>
      <c r="N878" s="135"/>
      <c r="O878" s="135"/>
      <c r="P878" s="62"/>
      <c r="Q878" s="62"/>
      <c r="R878" s="62"/>
      <c r="S878" s="62"/>
      <c r="T878" s="62"/>
      <c r="U878" s="62"/>
    </row>
    <row r="879" spans="1:21" s="198" customFormat="1" x14ac:dyDescent="0.2">
      <c r="A879" s="75" t="str">
        <f>'Permitted Sources'!A879</f>
        <v>WYDEQ Permitted Sources</v>
      </c>
      <c r="B879" s="75">
        <f>'Permitted Sources'!C879</f>
        <v>56007</v>
      </c>
      <c r="C879" s="75">
        <f>'Permitted Sources'!C879</f>
        <v>56007</v>
      </c>
      <c r="D879" s="75">
        <f>'Permitted Sources'!F879</f>
        <v>31000299</v>
      </c>
      <c r="E879" s="75" t="str">
        <f>'Permitted Sources'!I879</f>
        <v>Natural Gas Production, Other Not Classified</v>
      </c>
      <c r="F879" s="386">
        <f>'Permitted Sources'!O879</f>
        <v>19.619923098209952</v>
      </c>
      <c r="G879" s="386">
        <f>'Permitted Sources'!P879</f>
        <v>10.400923088207685</v>
      </c>
      <c r="H879" s="386">
        <f>'Permitted Sources'!Q879</f>
        <v>21.7473846389797</v>
      </c>
      <c r="I879" s="386">
        <f>'Permitted Sources'!R879</f>
        <v>0</v>
      </c>
      <c r="J879" s="386">
        <f>'Permitted Sources'!S879</f>
        <v>0</v>
      </c>
      <c r="K879" s="63" t="str">
        <f t="shared" si="13"/>
        <v>Natural Gas Production, Other Not Classified</v>
      </c>
      <c r="L879" s="135"/>
      <c r="M879" s="135"/>
      <c r="N879" s="135"/>
      <c r="O879" s="135"/>
      <c r="P879" s="62"/>
      <c r="Q879" s="62"/>
      <c r="R879" s="62"/>
      <c r="S879" s="62"/>
      <c r="T879" s="62"/>
      <c r="U879" s="62"/>
    </row>
    <row r="880" spans="1:21" s="198" customFormat="1" x14ac:dyDescent="0.2">
      <c r="A880" s="75" t="str">
        <f>'Permitted Sources'!A880</f>
        <v>WYDEQ Permitted Sources</v>
      </c>
      <c r="B880" s="75">
        <f>'Permitted Sources'!C880</f>
        <v>56007</v>
      </c>
      <c r="C880" s="75">
        <f>'Permitted Sources'!C880</f>
        <v>56007</v>
      </c>
      <c r="D880" s="75">
        <f>'Permitted Sources'!F880</f>
        <v>31000299</v>
      </c>
      <c r="E880" s="75" t="str">
        <f>'Permitted Sources'!I880</f>
        <v>Natural Gas Production, Other Not Classified</v>
      </c>
      <c r="F880" s="386">
        <f>'Permitted Sources'!O880</f>
        <v>25.884115412698666</v>
      </c>
      <c r="G880" s="386">
        <f>'Permitted Sources'!P880</f>
        <v>8.2734615474379307</v>
      </c>
      <c r="H880" s="386">
        <f>'Permitted Sources'!Q880</f>
        <v>27.420615414365713</v>
      </c>
      <c r="I880" s="386">
        <f>'Permitted Sources'!R880</f>
        <v>0</v>
      </c>
      <c r="J880" s="386">
        <f>'Permitted Sources'!S880</f>
        <v>0</v>
      </c>
      <c r="K880" s="63" t="str">
        <f t="shared" si="13"/>
        <v>Natural Gas Production, Other Not Classified</v>
      </c>
      <c r="L880" s="135"/>
      <c r="M880" s="135"/>
      <c r="N880" s="135"/>
      <c r="O880" s="135"/>
      <c r="P880" s="62"/>
      <c r="Q880" s="62"/>
      <c r="R880" s="62"/>
      <c r="S880" s="62"/>
      <c r="T880" s="62"/>
      <c r="U880" s="62"/>
    </row>
    <row r="881" spans="1:21" s="198" customFormat="1" x14ac:dyDescent="0.2">
      <c r="A881" s="75" t="str">
        <f>'Permitted Sources'!A881</f>
        <v>WYDEQ Permitted Sources</v>
      </c>
      <c r="B881" s="75">
        <f>'Permitted Sources'!C881</f>
        <v>56007</v>
      </c>
      <c r="C881" s="75">
        <f>'Permitted Sources'!C881</f>
        <v>56007</v>
      </c>
      <c r="D881" s="75">
        <f>'Permitted Sources'!F881</f>
        <v>31000299</v>
      </c>
      <c r="E881" s="75" t="str">
        <f>'Permitted Sources'!I881</f>
        <v>Natural Gas Production, Other Not Classified</v>
      </c>
      <c r="F881" s="386">
        <f>'Permitted Sources'!O881</f>
        <v>19.704793732348186</v>
      </c>
      <c r="G881" s="386">
        <f>'Permitted Sources'!P881</f>
        <v>0</v>
      </c>
      <c r="H881" s="386">
        <f>'Permitted Sources'!Q881</f>
        <v>0</v>
      </c>
      <c r="I881" s="386">
        <f>'Permitted Sources'!R881</f>
        <v>0</v>
      </c>
      <c r="J881" s="386">
        <f>'Permitted Sources'!S881</f>
        <v>0</v>
      </c>
      <c r="K881" s="63" t="str">
        <f t="shared" si="13"/>
        <v>Natural Gas Production, Other Not Classified</v>
      </c>
      <c r="L881" s="135"/>
      <c r="M881" s="135"/>
      <c r="N881" s="135"/>
      <c r="O881" s="135"/>
      <c r="P881" s="62"/>
      <c r="Q881" s="62"/>
      <c r="R881" s="62"/>
      <c r="S881" s="62"/>
      <c r="T881" s="62"/>
      <c r="U881" s="62"/>
    </row>
    <row r="882" spans="1:21" s="198" customFormat="1" x14ac:dyDescent="0.2">
      <c r="A882" s="75" t="str">
        <f>'Permitted Sources'!A882</f>
        <v>WYDEQ Permitted Sources</v>
      </c>
      <c r="B882" s="75">
        <f>'Permitted Sources'!C882</f>
        <v>56007</v>
      </c>
      <c r="C882" s="75">
        <f>'Permitted Sources'!C882</f>
        <v>56007</v>
      </c>
      <c r="D882" s="75">
        <f>'Permitted Sources'!F882</f>
        <v>10500106</v>
      </c>
      <c r="E882" s="75" t="str">
        <f>'Permitted Sources'!I882</f>
        <v>External Combustion Boilers</v>
      </c>
      <c r="F882" s="386">
        <f>'Permitted Sources'!O882</f>
        <v>1.4183076938465022</v>
      </c>
      <c r="G882" s="386">
        <f>'Permitted Sources'!P882</f>
        <v>0.11819230782054187</v>
      </c>
      <c r="H882" s="386">
        <f>'Permitted Sources'!Q882</f>
        <v>1.1819230782054186</v>
      </c>
      <c r="I882" s="386">
        <f>'Permitted Sources'!R882</f>
        <v>0</v>
      </c>
      <c r="J882" s="386">
        <f>'Permitted Sources'!S882</f>
        <v>0</v>
      </c>
      <c r="K882" s="63" t="str">
        <f t="shared" si="13"/>
        <v>Heaters</v>
      </c>
      <c r="L882" s="135"/>
      <c r="M882" s="135"/>
      <c r="N882" s="135"/>
      <c r="O882" s="135"/>
      <c r="P882" s="62"/>
      <c r="Q882" s="62"/>
      <c r="R882" s="62"/>
      <c r="S882" s="62"/>
      <c r="T882" s="62"/>
      <c r="U882" s="62"/>
    </row>
    <row r="883" spans="1:21" s="198" customFormat="1" x14ac:dyDescent="0.2">
      <c r="A883" s="75" t="str">
        <f>'Permitted Sources'!A883</f>
        <v>WYDEQ Permitted Sources</v>
      </c>
      <c r="B883" s="75">
        <f>'Permitted Sources'!C883</f>
        <v>56037</v>
      </c>
      <c r="C883" s="75">
        <f>'Permitted Sources'!C883</f>
        <v>56037</v>
      </c>
      <c r="D883" s="75">
        <f>'Permitted Sources'!F883</f>
        <v>31000205</v>
      </c>
      <c r="E883" s="75" t="str">
        <f>'Permitted Sources'!I883</f>
        <v>Natural Gas Production, Flares</v>
      </c>
      <c r="F883" s="386">
        <f>'Permitted Sources'!O883</f>
        <v>2.0707292330158933</v>
      </c>
      <c r="G883" s="386">
        <f>'Permitted Sources'!P883</f>
        <v>0</v>
      </c>
      <c r="H883" s="386">
        <f>'Permitted Sources'!Q883</f>
        <v>0</v>
      </c>
      <c r="I883" s="386">
        <f>'Permitted Sources'!R883</f>
        <v>0</v>
      </c>
      <c r="J883" s="386">
        <f>'Permitted Sources'!S883</f>
        <v>0</v>
      </c>
      <c r="K883" s="63" t="str">
        <f t="shared" si="13"/>
        <v>Natural Gas Production, Flares</v>
      </c>
      <c r="L883" s="135"/>
      <c r="M883" s="135"/>
      <c r="N883" s="135"/>
      <c r="O883" s="135"/>
      <c r="P883" s="62"/>
      <c r="Q883" s="62"/>
      <c r="R883" s="62"/>
      <c r="S883" s="62"/>
      <c r="T883" s="62"/>
      <c r="U883" s="62"/>
    </row>
    <row r="884" spans="1:21" s="198" customFormat="1" x14ac:dyDescent="0.2">
      <c r="A884" s="75" t="str">
        <f>'Permitted Sources'!A884</f>
        <v>WYDEQ Permitted Sources</v>
      </c>
      <c r="B884" s="75">
        <f>'Permitted Sources'!C884</f>
        <v>56037</v>
      </c>
      <c r="C884" s="75">
        <f>'Permitted Sources'!C884</f>
        <v>56037</v>
      </c>
      <c r="D884" s="75">
        <f>'Permitted Sources'!F884</f>
        <v>31000220</v>
      </c>
      <c r="E884" s="75" t="str">
        <f>'Permitted Sources'!I884</f>
        <v>Permitted Fugitives</v>
      </c>
      <c r="F884" s="386">
        <f>'Permitted Sources'!O884</f>
        <v>0</v>
      </c>
      <c r="G884" s="386">
        <f>'Permitted Sources'!P884</f>
        <v>14.495104631111253</v>
      </c>
      <c r="H884" s="386">
        <f>'Permitted Sources'!Q884</f>
        <v>0</v>
      </c>
      <c r="I884" s="386">
        <f>'Permitted Sources'!R884</f>
        <v>0</v>
      </c>
      <c r="J884" s="386">
        <f>'Permitted Sources'!S884</f>
        <v>0</v>
      </c>
      <c r="K884" s="63" t="str">
        <f t="shared" si="13"/>
        <v>Fugitives</v>
      </c>
      <c r="L884" s="135"/>
      <c r="M884" s="135"/>
      <c r="N884" s="135"/>
      <c r="O884" s="135"/>
      <c r="P884" s="62"/>
      <c r="Q884" s="62"/>
      <c r="R884" s="62"/>
      <c r="S884" s="62"/>
      <c r="T884" s="62"/>
      <c r="U884" s="62"/>
    </row>
    <row r="885" spans="1:21" s="198" customFormat="1" x14ac:dyDescent="0.2">
      <c r="A885" s="75" t="str">
        <f>'Permitted Sources'!A885</f>
        <v>WYDEQ Permitted Sources</v>
      </c>
      <c r="B885" s="75">
        <f>'Permitted Sources'!C885</f>
        <v>56037</v>
      </c>
      <c r="C885" s="75">
        <f>'Permitted Sources'!C885</f>
        <v>56037</v>
      </c>
      <c r="D885" s="75">
        <f>'Permitted Sources'!F885</f>
        <v>31000301</v>
      </c>
      <c r="E885" s="75" t="str">
        <f>'Permitted Sources'!I885</f>
        <v>Dehydrator</v>
      </c>
      <c r="F885" s="386">
        <f>'Permitted Sources'!O885</f>
        <v>0</v>
      </c>
      <c r="G885" s="386">
        <f>'Permitted Sources'!P885</f>
        <v>0.51768230825397332</v>
      </c>
      <c r="H885" s="386">
        <f>'Permitted Sources'!Q885</f>
        <v>0</v>
      </c>
      <c r="I885" s="386">
        <f>'Permitted Sources'!R885</f>
        <v>0</v>
      </c>
      <c r="J885" s="386">
        <f>'Permitted Sources'!S885</f>
        <v>0</v>
      </c>
      <c r="K885" s="63" t="str">
        <f t="shared" si="13"/>
        <v>Dehydrator</v>
      </c>
      <c r="L885" s="135"/>
      <c r="M885" s="135"/>
      <c r="N885" s="135"/>
      <c r="O885" s="135"/>
      <c r="P885" s="62"/>
      <c r="Q885" s="62"/>
      <c r="R885" s="62"/>
      <c r="S885" s="62"/>
      <c r="T885" s="62"/>
      <c r="U885" s="62"/>
    </row>
    <row r="886" spans="1:21" s="198" customFormat="1" x14ac:dyDescent="0.2">
      <c r="A886" s="75" t="str">
        <f>'Permitted Sources'!A886</f>
        <v>WYDEQ Permitted Sources</v>
      </c>
      <c r="B886" s="75">
        <f>'Permitted Sources'!C886</f>
        <v>56037</v>
      </c>
      <c r="C886" s="75">
        <f>'Permitted Sources'!C886</f>
        <v>56037</v>
      </c>
      <c r="D886" s="75">
        <f>'Permitted Sources'!F886</f>
        <v>31000404</v>
      </c>
      <c r="E886" s="75" t="str">
        <f>'Permitted Sources'!I886</f>
        <v>Process Heaters</v>
      </c>
      <c r="F886" s="386">
        <f>'Permitted Sources'!O886</f>
        <v>1.5530469247619201</v>
      </c>
      <c r="G886" s="386">
        <f>'Permitted Sources'!P886</f>
        <v>0</v>
      </c>
      <c r="H886" s="386">
        <f>'Permitted Sources'!Q886</f>
        <v>0.51768230825397332</v>
      </c>
      <c r="I886" s="386">
        <f>'Permitted Sources'!R886</f>
        <v>0</v>
      </c>
      <c r="J886" s="386">
        <f>'Permitted Sources'!S886</f>
        <v>0</v>
      </c>
      <c r="K886" s="63" t="str">
        <f t="shared" si="13"/>
        <v>Heaters</v>
      </c>
      <c r="L886" s="135"/>
      <c r="M886" s="135"/>
      <c r="N886" s="135"/>
      <c r="O886" s="135"/>
      <c r="P886" s="62"/>
      <c r="Q886" s="62"/>
      <c r="R886" s="62"/>
      <c r="S886" s="62"/>
      <c r="T886" s="62"/>
      <c r="U886" s="62"/>
    </row>
    <row r="887" spans="1:21" s="198" customFormat="1" x14ac:dyDescent="0.2">
      <c r="A887" s="75" t="str">
        <f>'Permitted Sources'!A887</f>
        <v>WYDEQ Permitted Sources</v>
      </c>
      <c r="B887" s="75">
        <f>'Permitted Sources'!C887</f>
        <v>56037</v>
      </c>
      <c r="C887" s="75">
        <f>'Permitted Sources'!C887</f>
        <v>56037</v>
      </c>
      <c r="D887" s="75">
        <f>'Permitted Sources'!F887</f>
        <v>31000404</v>
      </c>
      <c r="E887" s="75" t="str">
        <f>'Permitted Sources'!I887</f>
        <v>Process Heaters</v>
      </c>
      <c r="F887" s="386">
        <f>'Permitted Sources'!O887</f>
        <v>1.5530469247619201</v>
      </c>
      <c r="G887" s="386">
        <f>'Permitted Sources'!P887</f>
        <v>0</v>
      </c>
      <c r="H887" s="386">
        <f>'Permitted Sources'!Q887</f>
        <v>0.51768230825397332</v>
      </c>
      <c r="I887" s="386">
        <f>'Permitted Sources'!R887</f>
        <v>0</v>
      </c>
      <c r="J887" s="386">
        <f>'Permitted Sources'!S887</f>
        <v>0</v>
      </c>
      <c r="K887" s="63" t="str">
        <f t="shared" si="13"/>
        <v>Heaters</v>
      </c>
      <c r="L887" s="135"/>
      <c r="M887" s="135"/>
      <c r="N887" s="135"/>
      <c r="O887" s="135"/>
      <c r="P887" s="62"/>
      <c r="Q887" s="62"/>
      <c r="R887" s="62"/>
      <c r="S887" s="62"/>
      <c r="T887" s="62"/>
      <c r="U887" s="62"/>
    </row>
    <row r="888" spans="1:21" s="198" customFormat="1" x14ac:dyDescent="0.2">
      <c r="A888" s="75" t="str">
        <f>'Permitted Sources'!A888</f>
        <v>WYDEQ Permitted Sources</v>
      </c>
      <c r="B888" s="75">
        <f>'Permitted Sources'!C888</f>
        <v>56037</v>
      </c>
      <c r="C888" s="75">
        <f>'Permitted Sources'!C888</f>
        <v>56037</v>
      </c>
      <c r="D888" s="75">
        <f>'Permitted Sources'!F888</f>
        <v>31000404</v>
      </c>
      <c r="E888" s="75" t="str">
        <f>'Permitted Sources'!I888</f>
        <v>Process Heaters</v>
      </c>
      <c r="F888" s="386">
        <f>'Permitted Sources'!O888</f>
        <v>1.5530469247619201</v>
      </c>
      <c r="G888" s="386">
        <f>'Permitted Sources'!P888</f>
        <v>0</v>
      </c>
      <c r="H888" s="386">
        <f>'Permitted Sources'!Q888</f>
        <v>0.51768230825397332</v>
      </c>
      <c r="I888" s="386">
        <f>'Permitted Sources'!R888</f>
        <v>0</v>
      </c>
      <c r="J888" s="386">
        <f>'Permitted Sources'!S888</f>
        <v>0</v>
      </c>
      <c r="K888" s="63" t="str">
        <f t="shared" si="13"/>
        <v>Heaters</v>
      </c>
      <c r="L888" s="135"/>
      <c r="M888" s="135"/>
      <c r="N888" s="135"/>
      <c r="O888" s="135"/>
      <c r="P888" s="62"/>
      <c r="Q888" s="62"/>
      <c r="R888" s="62"/>
      <c r="S888" s="62"/>
      <c r="T888" s="62"/>
      <c r="U888" s="62"/>
    </row>
    <row r="889" spans="1:21" s="198" customFormat="1" x14ac:dyDescent="0.2">
      <c r="A889" s="75" t="str">
        <f>'Permitted Sources'!A889</f>
        <v>WYDEQ Permitted Sources</v>
      </c>
      <c r="B889" s="75">
        <f>'Permitted Sources'!C889</f>
        <v>56037</v>
      </c>
      <c r="C889" s="75">
        <f>'Permitted Sources'!C889</f>
        <v>56037</v>
      </c>
      <c r="D889" s="75">
        <f>'Permitted Sources'!F889</f>
        <v>31000404</v>
      </c>
      <c r="E889" s="75" t="str">
        <f>'Permitted Sources'!I889</f>
        <v>Process Heaters</v>
      </c>
      <c r="F889" s="386">
        <f>'Permitted Sources'!O889</f>
        <v>1.0353646165079466</v>
      </c>
      <c r="G889" s="386">
        <f>'Permitted Sources'!P889</f>
        <v>0</v>
      </c>
      <c r="H889" s="386">
        <f>'Permitted Sources'!Q889</f>
        <v>0.51768230825397332</v>
      </c>
      <c r="I889" s="386">
        <f>'Permitted Sources'!R889</f>
        <v>0</v>
      </c>
      <c r="J889" s="386">
        <f>'Permitted Sources'!S889</f>
        <v>0</v>
      </c>
      <c r="K889" s="63" t="str">
        <f t="shared" si="13"/>
        <v>Heaters</v>
      </c>
      <c r="L889" s="135"/>
      <c r="M889" s="135"/>
      <c r="N889" s="135"/>
      <c r="O889" s="135"/>
      <c r="P889" s="62"/>
      <c r="Q889" s="62"/>
      <c r="R889" s="62"/>
      <c r="S889" s="62"/>
      <c r="T889" s="62"/>
      <c r="U889" s="62"/>
    </row>
    <row r="890" spans="1:21" s="198" customFormat="1" x14ac:dyDescent="0.2">
      <c r="A890" s="75" t="str">
        <f>'Permitted Sources'!A890</f>
        <v>WYDEQ Permitted Sources</v>
      </c>
      <c r="B890" s="75">
        <f>'Permitted Sources'!C890</f>
        <v>56037</v>
      </c>
      <c r="C890" s="75">
        <f>'Permitted Sources'!C890</f>
        <v>56037</v>
      </c>
      <c r="D890" s="75">
        <f>'Permitted Sources'!F890</f>
        <v>40400311</v>
      </c>
      <c r="E890" s="75" t="str">
        <f>'Permitted Sources'!I890</f>
        <v>Permitted Tank Losses</v>
      </c>
      <c r="F890" s="386">
        <f>'Permitted Sources'!O890</f>
        <v>0.51768230825397332</v>
      </c>
      <c r="G890" s="386">
        <f>'Permitted Sources'!P890</f>
        <v>18.462933138933337</v>
      </c>
      <c r="H890" s="386">
        <f>'Permitted Sources'!Q890</f>
        <v>2.0707292330158933</v>
      </c>
      <c r="I890" s="386">
        <f>'Permitted Sources'!R890</f>
        <v>0</v>
      </c>
      <c r="J890" s="386">
        <f>'Permitted Sources'!S890</f>
        <v>0</v>
      </c>
      <c r="K890" s="63" t="str">
        <f t="shared" si="13"/>
        <v xml:space="preserve">Condensate tank </v>
      </c>
      <c r="L890" s="135"/>
      <c r="M890" s="135"/>
      <c r="N890" s="135"/>
      <c r="O890" s="135"/>
      <c r="P890" s="62"/>
      <c r="Q890" s="62"/>
      <c r="R890" s="62"/>
      <c r="S890" s="62"/>
      <c r="T890" s="62"/>
      <c r="U890" s="62"/>
    </row>
    <row r="891" spans="1:21" s="198" customFormat="1" x14ac:dyDescent="0.2">
      <c r="A891" s="75" t="str">
        <f>'Permitted Sources'!A891</f>
        <v>WYDEQ Permitted Sources</v>
      </c>
      <c r="B891" s="75">
        <f>'Permitted Sources'!C891</f>
        <v>56037</v>
      </c>
      <c r="C891" s="75">
        <f>'Permitted Sources'!C891</f>
        <v>56037</v>
      </c>
      <c r="D891" s="75">
        <f>'Permitted Sources'!F891</f>
        <v>31000299</v>
      </c>
      <c r="E891" s="75" t="str">
        <f>'Permitted Sources'!I891</f>
        <v>Natural Gas Production, Other Not Classified</v>
      </c>
      <c r="F891" s="386">
        <f>'Permitted Sources'!O891</f>
        <v>0</v>
      </c>
      <c r="G891" s="386">
        <f>'Permitted Sources'!P891</f>
        <v>2.0707292330158933</v>
      </c>
      <c r="H891" s="386">
        <f>'Permitted Sources'!Q891</f>
        <v>0</v>
      </c>
      <c r="I891" s="386">
        <f>'Permitted Sources'!R891</f>
        <v>0</v>
      </c>
      <c r="J891" s="386">
        <f>'Permitted Sources'!S891</f>
        <v>0</v>
      </c>
      <c r="K891" s="63" t="str">
        <f t="shared" si="13"/>
        <v>Natural Gas Production, Other Not Classified</v>
      </c>
      <c r="L891" s="135"/>
      <c r="M891" s="135"/>
      <c r="N891" s="135"/>
      <c r="O891" s="135"/>
      <c r="P891" s="62"/>
      <c r="Q891" s="62"/>
      <c r="R891" s="62"/>
      <c r="S891" s="62"/>
      <c r="T891" s="62"/>
      <c r="U891" s="62"/>
    </row>
    <row r="892" spans="1:21" s="198" customFormat="1" x14ac:dyDescent="0.2">
      <c r="A892" s="75" t="str">
        <f>'Permitted Sources'!A892</f>
        <v>WYDEQ Permitted Sources</v>
      </c>
      <c r="B892" s="75">
        <f>'Permitted Sources'!C892</f>
        <v>56037</v>
      </c>
      <c r="C892" s="75">
        <f>'Permitted Sources'!C892</f>
        <v>56037</v>
      </c>
      <c r="D892" s="75">
        <f>'Permitted Sources'!F892</f>
        <v>31000227</v>
      </c>
      <c r="E892" s="75" t="str">
        <f>'Permitted Sources'!I892</f>
        <v>Dehydrator</v>
      </c>
      <c r="F892" s="386">
        <f>'Permitted Sources'!O892</f>
        <v>0.31060938495238399</v>
      </c>
      <c r="G892" s="386">
        <f>'Permitted Sources'!P892</f>
        <v>0</v>
      </c>
      <c r="H892" s="386">
        <f>'Permitted Sources'!Q892</f>
        <v>0.10353646165079466</v>
      </c>
      <c r="I892" s="386">
        <f>'Permitted Sources'!R892</f>
        <v>0</v>
      </c>
      <c r="J892" s="386">
        <f>'Permitted Sources'!S892</f>
        <v>0</v>
      </c>
      <c r="K892" s="63" t="str">
        <f t="shared" si="13"/>
        <v>Dehydrator</v>
      </c>
      <c r="L892" s="135"/>
      <c r="M892" s="135"/>
      <c r="N892" s="135"/>
      <c r="O892" s="135"/>
      <c r="P892" s="62"/>
      <c r="Q892" s="62"/>
      <c r="R892" s="62"/>
      <c r="S892" s="62"/>
      <c r="T892" s="62"/>
      <c r="U892" s="62"/>
    </row>
    <row r="893" spans="1:21" s="198" customFormat="1" x14ac:dyDescent="0.2">
      <c r="A893" s="75" t="str">
        <f>'Permitted Sources'!A893</f>
        <v>WYDEQ Permitted Sources</v>
      </c>
      <c r="B893" s="75">
        <f>'Permitted Sources'!C893</f>
        <v>56037</v>
      </c>
      <c r="C893" s="75">
        <f>'Permitted Sources'!C893</f>
        <v>56037</v>
      </c>
      <c r="D893" s="75">
        <f>'Permitted Sources'!F893</f>
        <v>31000220</v>
      </c>
      <c r="E893" s="75" t="str">
        <f>'Permitted Sources'!I893</f>
        <v>Permitted Fugitives</v>
      </c>
      <c r="F893" s="386">
        <f>'Permitted Sources'!O893</f>
        <v>0</v>
      </c>
      <c r="G893" s="386">
        <f>'Permitted Sources'!P893</f>
        <v>0.67298700073016537</v>
      </c>
      <c r="H893" s="386">
        <f>'Permitted Sources'!Q893</f>
        <v>0</v>
      </c>
      <c r="I893" s="386">
        <f>'Permitted Sources'!R893</f>
        <v>0</v>
      </c>
      <c r="J893" s="386">
        <f>'Permitted Sources'!S893</f>
        <v>0</v>
      </c>
      <c r="K893" s="63" t="str">
        <f t="shared" si="13"/>
        <v>Fugitives</v>
      </c>
      <c r="L893" s="135"/>
      <c r="M893" s="135"/>
      <c r="N893" s="135"/>
      <c r="O893" s="135"/>
      <c r="P893" s="62"/>
      <c r="Q893" s="62"/>
      <c r="R893" s="62"/>
      <c r="S893" s="62"/>
      <c r="T893" s="62"/>
      <c r="U893" s="62"/>
    </row>
    <row r="894" spans="1:21" s="198" customFormat="1" x14ac:dyDescent="0.2">
      <c r="A894" s="75" t="str">
        <f>'Permitted Sources'!A894</f>
        <v>WYDEQ Permitted Sources</v>
      </c>
      <c r="B894" s="75">
        <f>'Permitted Sources'!C894</f>
        <v>56037</v>
      </c>
      <c r="C894" s="75">
        <f>'Permitted Sources'!C894</f>
        <v>56037</v>
      </c>
      <c r="D894" s="75">
        <f>'Permitted Sources'!F894</f>
        <v>31000227</v>
      </c>
      <c r="E894" s="75" t="str">
        <f>'Permitted Sources'!I894</f>
        <v>Dehydrator</v>
      </c>
      <c r="F894" s="386">
        <f>'Permitted Sources'!O894</f>
        <v>8.2829169320635748E-2</v>
      </c>
      <c r="G894" s="386">
        <f>'Permitted Sources'!P894</f>
        <v>5.1768230825397343E-3</v>
      </c>
      <c r="H894" s="386">
        <f>'Permitted Sources'!Q894</f>
        <v>1.5530469247619201E-2</v>
      </c>
      <c r="I894" s="386">
        <f>'Permitted Sources'!R894</f>
        <v>0</v>
      </c>
      <c r="J894" s="386">
        <f>'Permitted Sources'!S894</f>
        <v>0</v>
      </c>
      <c r="K894" s="63" t="str">
        <f t="shared" si="13"/>
        <v>Dehydrator</v>
      </c>
      <c r="L894" s="135"/>
      <c r="M894" s="135"/>
      <c r="N894" s="135"/>
      <c r="O894" s="135"/>
      <c r="P894" s="62"/>
      <c r="Q894" s="62"/>
      <c r="R894" s="62"/>
      <c r="S894" s="62"/>
      <c r="T894" s="62"/>
      <c r="U894" s="62"/>
    </row>
    <row r="895" spans="1:21" s="198" customFormat="1" x14ac:dyDescent="0.2">
      <c r="A895" s="75" t="str">
        <f>'Permitted Sources'!A895</f>
        <v>WYDEQ Permitted Sources</v>
      </c>
      <c r="B895" s="75">
        <f>'Permitted Sources'!C895</f>
        <v>56037</v>
      </c>
      <c r="C895" s="75">
        <f>'Permitted Sources'!C895</f>
        <v>56037</v>
      </c>
      <c r="D895" s="75">
        <f>'Permitted Sources'!F895</f>
        <v>31000227</v>
      </c>
      <c r="E895" s="75" t="str">
        <f>'Permitted Sources'!I895</f>
        <v>Dehydrator</v>
      </c>
      <c r="F895" s="386">
        <f>'Permitted Sources'!O895</f>
        <v>8.2829169320635748E-2</v>
      </c>
      <c r="G895" s="386">
        <f>'Permitted Sources'!P895</f>
        <v>5.1768230825397343E-3</v>
      </c>
      <c r="H895" s="386">
        <f>'Permitted Sources'!Q895</f>
        <v>1.5530469247619201E-2</v>
      </c>
      <c r="I895" s="386">
        <f>'Permitted Sources'!R895</f>
        <v>0</v>
      </c>
      <c r="J895" s="386">
        <f>'Permitted Sources'!S895</f>
        <v>0</v>
      </c>
      <c r="K895" s="63" t="str">
        <f t="shared" si="13"/>
        <v>Dehydrator</v>
      </c>
      <c r="L895" s="135"/>
      <c r="M895" s="135"/>
      <c r="N895" s="135"/>
      <c r="O895" s="135"/>
      <c r="P895" s="62"/>
      <c r="Q895" s="62"/>
      <c r="R895" s="62"/>
      <c r="S895" s="62"/>
      <c r="T895" s="62"/>
      <c r="U895" s="62"/>
    </row>
    <row r="896" spans="1:21" s="198" customFormat="1" x14ac:dyDescent="0.2">
      <c r="A896" s="75" t="str">
        <f>'Permitted Sources'!A896</f>
        <v>WYDEQ Permitted Sources</v>
      </c>
      <c r="B896" s="75">
        <f>'Permitted Sources'!C896</f>
        <v>56037</v>
      </c>
      <c r="C896" s="75">
        <f>'Permitted Sources'!C896</f>
        <v>56037</v>
      </c>
      <c r="D896" s="75">
        <f>'Permitted Sources'!F896</f>
        <v>31000227</v>
      </c>
      <c r="E896" s="75" t="str">
        <f>'Permitted Sources'!I896</f>
        <v>Dehydrator</v>
      </c>
      <c r="F896" s="386">
        <f>'Permitted Sources'!O896</f>
        <v>0</v>
      </c>
      <c r="G896" s="386">
        <f>'Permitted Sources'!P896</f>
        <v>11.869028446457147</v>
      </c>
      <c r="H896" s="386">
        <f>'Permitted Sources'!Q896</f>
        <v>0</v>
      </c>
      <c r="I896" s="386">
        <f>'Permitted Sources'!R896</f>
        <v>0</v>
      </c>
      <c r="J896" s="386">
        <f>'Permitted Sources'!S896</f>
        <v>0</v>
      </c>
      <c r="K896" s="63" t="str">
        <f t="shared" si="13"/>
        <v>Dehydrator</v>
      </c>
      <c r="L896" s="135"/>
      <c r="M896" s="135"/>
      <c r="N896" s="135"/>
      <c r="O896" s="135"/>
      <c r="P896" s="62"/>
      <c r="Q896" s="62"/>
      <c r="R896" s="62"/>
      <c r="S896" s="62"/>
      <c r="T896" s="62"/>
      <c r="U896" s="62"/>
    </row>
    <row r="897" spans="1:21" s="198" customFormat="1" x14ac:dyDescent="0.2">
      <c r="A897" s="75" t="str">
        <f>'Permitted Sources'!A897</f>
        <v>WYDEQ Permitted Sources</v>
      </c>
      <c r="B897" s="75">
        <f>'Permitted Sources'!C897</f>
        <v>56037</v>
      </c>
      <c r="C897" s="75">
        <f>'Permitted Sources'!C897</f>
        <v>56037</v>
      </c>
      <c r="D897" s="75">
        <f>'Permitted Sources'!F897</f>
        <v>31000227</v>
      </c>
      <c r="E897" s="75" t="str">
        <f>'Permitted Sources'!I897</f>
        <v>Dehydrator</v>
      </c>
      <c r="F897" s="386">
        <f>'Permitted Sources'!O897</f>
        <v>0.155304692476192</v>
      </c>
      <c r="G897" s="386">
        <f>'Permitted Sources'!P897</f>
        <v>5.1768230825397332E-2</v>
      </c>
      <c r="H897" s="386">
        <f>'Permitted Sources'!Q897</f>
        <v>5.1768230825397332E-2</v>
      </c>
      <c r="I897" s="386">
        <f>'Permitted Sources'!R897</f>
        <v>0</v>
      </c>
      <c r="J897" s="386">
        <f>'Permitted Sources'!S897</f>
        <v>0</v>
      </c>
      <c r="K897" s="63" t="str">
        <f t="shared" si="13"/>
        <v>Dehydrator</v>
      </c>
      <c r="L897" s="135"/>
      <c r="M897" s="135"/>
      <c r="N897" s="135"/>
      <c r="O897" s="135"/>
      <c r="P897" s="62"/>
      <c r="Q897" s="62"/>
      <c r="R897" s="62"/>
      <c r="S897" s="62"/>
      <c r="T897" s="62"/>
      <c r="U897" s="62"/>
    </row>
    <row r="898" spans="1:21" s="198" customFormat="1" x14ac:dyDescent="0.2">
      <c r="A898" s="75" t="str">
        <f>'Permitted Sources'!A898</f>
        <v>WYDEQ Permitted Sources</v>
      </c>
      <c r="B898" s="75">
        <f>'Permitted Sources'!C898</f>
        <v>56037</v>
      </c>
      <c r="C898" s="75">
        <f>'Permitted Sources'!C898</f>
        <v>56037</v>
      </c>
      <c r="D898" s="75">
        <f>'Permitted Sources'!F898</f>
        <v>31000301</v>
      </c>
      <c r="E898" s="75" t="str">
        <f>'Permitted Sources'!I898</f>
        <v>Dehydrator</v>
      </c>
      <c r="F898" s="386">
        <f>'Permitted Sources'!O898</f>
        <v>0</v>
      </c>
      <c r="G898" s="386">
        <f>'Permitted Sources'!P898</f>
        <v>0.51768230825397332</v>
      </c>
      <c r="H898" s="386">
        <f>'Permitted Sources'!Q898</f>
        <v>0</v>
      </c>
      <c r="I898" s="386">
        <f>'Permitted Sources'!R898</f>
        <v>0</v>
      </c>
      <c r="J898" s="386">
        <f>'Permitted Sources'!S898</f>
        <v>0</v>
      </c>
      <c r="K898" s="63" t="str">
        <f t="shared" si="13"/>
        <v>Dehydrator</v>
      </c>
      <c r="L898" s="135"/>
      <c r="M898" s="135"/>
      <c r="N898" s="135"/>
      <c r="O898" s="135"/>
      <c r="P898" s="62"/>
      <c r="Q898" s="62"/>
      <c r="R898" s="62"/>
      <c r="S898" s="62"/>
      <c r="T898" s="62"/>
      <c r="U898" s="62"/>
    </row>
    <row r="899" spans="1:21" s="198" customFormat="1" x14ac:dyDescent="0.2">
      <c r="A899" s="75" t="str">
        <f>'Permitted Sources'!A899</f>
        <v>WYDEQ Permitted Sources</v>
      </c>
      <c r="B899" s="75">
        <f>'Permitted Sources'!C899</f>
        <v>56037</v>
      </c>
      <c r="C899" s="75">
        <f>'Permitted Sources'!C899</f>
        <v>56037</v>
      </c>
      <c r="D899" s="75">
        <f>'Permitted Sources'!F899</f>
        <v>31000404</v>
      </c>
      <c r="E899" s="75" t="str">
        <f>'Permitted Sources'!I899</f>
        <v>Process Heaters</v>
      </c>
      <c r="F899" s="386">
        <f>'Permitted Sources'!O899</f>
        <v>0.31060938495238399</v>
      </c>
      <c r="G899" s="386">
        <f>'Permitted Sources'!P899</f>
        <v>0</v>
      </c>
      <c r="H899" s="386">
        <f>'Permitted Sources'!Q899</f>
        <v>0</v>
      </c>
      <c r="I899" s="386">
        <f>'Permitted Sources'!R899</f>
        <v>0</v>
      </c>
      <c r="J899" s="386">
        <f>'Permitted Sources'!S899</f>
        <v>0</v>
      </c>
      <c r="K899" s="63" t="str">
        <f t="shared" si="13"/>
        <v>Heaters</v>
      </c>
      <c r="L899" s="135"/>
      <c r="M899" s="135"/>
      <c r="N899" s="135"/>
      <c r="O899" s="135"/>
      <c r="P899" s="62"/>
      <c r="Q899" s="62"/>
      <c r="R899" s="62"/>
      <c r="S899" s="62"/>
      <c r="T899" s="62"/>
      <c r="U899" s="62"/>
    </row>
    <row r="900" spans="1:21" s="198" customFormat="1" x14ac:dyDescent="0.2">
      <c r="A900" s="75" t="str">
        <f>'Permitted Sources'!A900</f>
        <v>WYDEQ Permitted Sources</v>
      </c>
      <c r="B900" s="75">
        <f>'Permitted Sources'!C900</f>
        <v>56037</v>
      </c>
      <c r="C900" s="75">
        <f>'Permitted Sources'!C900</f>
        <v>56037</v>
      </c>
      <c r="D900" s="75">
        <f>'Permitted Sources'!F900</f>
        <v>31000404</v>
      </c>
      <c r="E900" s="75" t="str">
        <f>'Permitted Sources'!I900</f>
        <v>Process Heaters</v>
      </c>
      <c r="F900" s="386">
        <f>'Permitted Sources'!O900</f>
        <v>7.7652346238096008</v>
      </c>
      <c r="G900" s="386">
        <f>'Permitted Sources'!P900</f>
        <v>0</v>
      </c>
      <c r="H900" s="386">
        <f>'Permitted Sources'!Q900</f>
        <v>6.7298700073016535</v>
      </c>
      <c r="I900" s="386">
        <f>'Permitted Sources'!R900</f>
        <v>0</v>
      </c>
      <c r="J900" s="386">
        <f>'Permitted Sources'!S900</f>
        <v>0</v>
      </c>
      <c r="K900" s="63" t="str">
        <f t="shared" si="13"/>
        <v>Heaters</v>
      </c>
      <c r="L900" s="135"/>
      <c r="M900" s="135"/>
      <c r="N900" s="135"/>
      <c r="O900" s="135"/>
      <c r="P900" s="62"/>
      <c r="Q900" s="62"/>
      <c r="R900" s="62"/>
      <c r="S900" s="62"/>
      <c r="T900" s="62"/>
      <c r="U900" s="62"/>
    </row>
    <row r="901" spans="1:21" s="198" customFormat="1" x14ac:dyDescent="0.2">
      <c r="A901" s="75" t="str">
        <f>'Permitted Sources'!A901</f>
        <v>WYDEQ Permitted Sources</v>
      </c>
      <c r="B901" s="75">
        <f>'Permitted Sources'!C901</f>
        <v>56037</v>
      </c>
      <c r="C901" s="75">
        <f>'Permitted Sources'!C901</f>
        <v>56037</v>
      </c>
      <c r="D901" s="75">
        <f>'Permitted Sources'!F901</f>
        <v>31000404</v>
      </c>
      <c r="E901" s="75" t="str">
        <f>'Permitted Sources'!I901</f>
        <v>Process Heaters</v>
      </c>
      <c r="F901" s="386">
        <f>'Permitted Sources'!O901</f>
        <v>3.2613985420000322</v>
      </c>
      <c r="G901" s="386">
        <f>'Permitted Sources'!P901</f>
        <v>0</v>
      </c>
      <c r="H901" s="386">
        <f>'Permitted Sources'!Q901</f>
        <v>0.67298700073016537</v>
      </c>
      <c r="I901" s="386">
        <f>'Permitted Sources'!R901</f>
        <v>0</v>
      </c>
      <c r="J901" s="386">
        <f>'Permitted Sources'!S901</f>
        <v>0</v>
      </c>
      <c r="K901" s="63" t="str">
        <f t="shared" si="13"/>
        <v>Heaters</v>
      </c>
      <c r="L901" s="135"/>
      <c r="M901" s="135"/>
      <c r="N901" s="135"/>
      <c r="O901" s="135"/>
      <c r="P901" s="62"/>
      <c r="Q901" s="62"/>
      <c r="R901" s="62"/>
      <c r="S901" s="62"/>
      <c r="T901" s="62"/>
      <c r="U901" s="62"/>
    </row>
    <row r="902" spans="1:21" s="198" customFormat="1" x14ac:dyDescent="0.2">
      <c r="A902" s="75" t="str">
        <f>'Permitted Sources'!A902</f>
        <v>WYDEQ Permitted Sources</v>
      </c>
      <c r="B902" s="75">
        <f>'Permitted Sources'!C902</f>
        <v>56037</v>
      </c>
      <c r="C902" s="75">
        <f>'Permitted Sources'!C902</f>
        <v>56037</v>
      </c>
      <c r="D902" s="75">
        <f>'Permitted Sources'!F902</f>
        <v>31000404</v>
      </c>
      <c r="E902" s="75" t="str">
        <f>'Permitted Sources'!I902</f>
        <v>Process Heaters</v>
      </c>
      <c r="F902" s="386">
        <f>'Permitted Sources'!O902</f>
        <v>1.0353646165079466</v>
      </c>
      <c r="G902" s="386">
        <f>'Permitted Sources'!P902</f>
        <v>0.51768230825397332</v>
      </c>
      <c r="H902" s="386">
        <f>'Permitted Sources'!Q902</f>
        <v>0.51768230825397332</v>
      </c>
      <c r="I902" s="386">
        <f>'Permitted Sources'!R902</f>
        <v>0</v>
      </c>
      <c r="J902" s="386">
        <f>'Permitted Sources'!S902</f>
        <v>0</v>
      </c>
      <c r="K902" s="63" t="str">
        <f t="shared" si="13"/>
        <v>Heaters</v>
      </c>
      <c r="L902" s="135"/>
      <c r="M902" s="135"/>
      <c r="N902" s="135"/>
      <c r="O902" s="135"/>
      <c r="P902" s="62"/>
      <c r="Q902" s="62"/>
      <c r="R902" s="62"/>
      <c r="S902" s="62"/>
      <c r="T902" s="62"/>
      <c r="U902" s="62"/>
    </row>
    <row r="903" spans="1:21" s="198" customFormat="1" x14ac:dyDescent="0.2">
      <c r="A903" s="75" t="str">
        <f>'Permitted Sources'!A903</f>
        <v>WYDEQ Permitted Sources</v>
      </c>
      <c r="B903" s="75">
        <f>'Permitted Sources'!C903</f>
        <v>56037</v>
      </c>
      <c r="C903" s="75">
        <f>'Permitted Sources'!C903</f>
        <v>56037</v>
      </c>
      <c r="D903" s="75">
        <f>'Permitted Sources'!F903</f>
        <v>40400311</v>
      </c>
      <c r="E903" s="75" t="str">
        <f>'Permitted Sources'!I903</f>
        <v>Permitted Tank Losses</v>
      </c>
      <c r="F903" s="386">
        <f>'Permitted Sources'!O903</f>
        <v>0</v>
      </c>
      <c r="G903" s="386">
        <f>'Permitted Sources'!P903</f>
        <v>15.012786939365228</v>
      </c>
      <c r="H903" s="386">
        <f>'Permitted Sources'!Q903</f>
        <v>0</v>
      </c>
      <c r="I903" s="386">
        <f>'Permitted Sources'!R903</f>
        <v>0</v>
      </c>
      <c r="J903" s="386">
        <f>'Permitted Sources'!S903</f>
        <v>0</v>
      </c>
      <c r="K903" s="63" t="str">
        <f t="shared" ref="K903:K966" si="14">IF(E903="Unpermitted Fugitives","Fugitives",IF(E903="Natural Gas Processing Facilities, Pump Seals","Fugitives",IF(E903="Natural Gas Production, All Equipt Leak Fugitives","Fugitives",IF(E903="External Combustion Boilers","Heaters",IF(E903="Permitted Tank Losses","Condensate tank ",IF(E903="Permitted Fugitives","Fugitives",IF(E903="Process Heaters","Heaters",E903)))))))</f>
        <v xml:space="preserve">Condensate tank </v>
      </c>
      <c r="L903" s="135"/>
      <c r="M903" s="135"/>
      <c r="N903" s="135"/>
      <c r="O903" s="135"/>
      <c r="P903" s="62"/>
      <c r="Q903" s="62"/>
      <c r="R903" s="62"/>
      <c r="S903" s="62"/>
      <c r="T903" s="62"/>
      <c r="U903" s="62"/>
    </row>
    <row r="904" spans="1:21" s="198" customFormat="1" x14ac:dyDescent="0.2">
      <c r="A904" s="75" t="str">
        <f>'Permitted Sources'!A904</f>
        <v>WYDEQ Permitted Sources</v>
      </c>
      <c r="B904" s="75">
        <f>'Permitted Sources'!C904</f>
        <v>56037</v>
      </c>
      <c r="C904" s="75">
        <f>'Permitted Sources'!C904</f>
        <v>56037</v>
      </c>
      <c r="D904" s="75">
        <f>'Permitted Sources'!F904</f>
        <v>40400311</v>
      </c>
      <c r="E904" s="75" t="str">
        <f>'Permitted Sources'!I904</f>
        <v>Permitted Tank Losses</v>
      </c>
      <c r="F904" s="386">
        <f>'Permitted Sources'!O904</f>
        <v>0</v>
      </c>
      <c r="G904" s="386">
        <f>'Permitted Sources'!P904</f>
        <v>2.0189610021904962</v>
      </c>
      <c r="H904" s="386">
        <f>'Permitted Sources'!Q904</f>
        <v>0</v>
      </c>
      <c r="I904" s="386">
        <f>'Permitted Sources'!R904</f>
        <v>0</v>
      </c>
      <c r="J904" s="386">
        <f>'Permitted Sources'!S904</f>
        <v>0</v>
      </c>
      <c r="K904" s="63" t="str">
        <f t="shared" si="14"/>
        <v xml:space="preserve">Condensate tank </v>
      </c>
      <c r="L904" s="135"/>
      <c r="M904" s="135"/>
      <c r="N904" s="135"/>
      <c r="O904" s="135"/>
      <c r="P904" s="62"/>
      <c r="Q904" s="62"/>
      <c r="R904" s="62"/>
      <c r="S904" s="62"/>
      <c r="T904" s="62"/>
      <c r="U904" s="62"/>
    </row>
    <row r="905" spans="1:21" s="198" customFormat="1" x14ac:dyDescent="0.2">
      <c r="A905" s="75" t="str">
        <f>'Permitted Sources'!A905</f>
        <v>WYDEQ Permitted Sources</v>
      </c>
      <c r="B905" s="75">
        <f>'Permitted Sources'!C905</f>
        <v>56037</v>
      </c>
      <c r="C905" s="75">
        <f>'Permitted Sources'!C905</f>
        <v>56037</v>
      </c>
      <c r="D905" s="75">
        <f>'Permitted Sources'!F905</f>
        <v>31000299</v>
      </c>
      <c r="E905" s="75" t="str">
        <f>'Permitted Sources'!I905</f>
        <v>Natural Gas Production, Other Not Classified</v>
      </c>
      <c r="F905" s="386">
        <f>'Permitted Sources'!O905</f>
        <v>0</v>
      </c>
      <c r="G905" s="386">
        <f>'Permitted Sources'!P905</f>
        <v>9.3182815485715214</v>
      </c>
      <c r="H905" s="386">
        <f>'Permitted Sources'!Q905</f>
        <v>0</v>
      </c>
      <c r="I905" s="386">
        <f>'Permitted Sources'!R905</f>
        <v>0</v>
      </c>
      <c r="J905" s="386">
        <f>'Permitted Sources'!S905</f>
        <v>0</v>
      </c>
      <c r="K905" s="63" t="str">
        <f t="shared" si="14"/>
        <v>Natural Gas Production, Other Not Classified</v>
      </c>
      <c r="L905" s="135"/>
      <c r="M905" s="135"/>
      <c r="N905" s="135"/>
      <c r="O905" s="135"/>
      <c r="P905" s="62"/>
      <c r="Q905" s="62"/>
      <c r="R905" s="62"/>
      <c r="S905" s="62"/>
      <c r="T905" s="62"/>
      <c r="U905" s="62"/>
    </row>
    <row r="906" spans="1:21" s="198" customFormat="1" x14ac:dyDescent="0.2">
      <c r="A906" s="75" t="str">
        <f>'Permitted Sources'!A906</f>
        <v>WYDEQ Permitted Sources</v>
      </c>
      <c r="B906" s="75">
        <f>'Permitted Sources'!C906</f>
        <v>56037</v>
      </c>
      <c r="C906" s="75">
        <f>'Permitted Sources'!C906</f>
        <v>56037</v>
      </c>
      <c r="D906" s="75">
        <f>'Permitted Sources'!F906</f>
        <v>31000299</v>
      </c>
      <c r="E906" s="75" t="str">
        <f>'Permitted Sources'!I906</f>
        <v>Natural Gas Production, Other Not Classified</v>
      </c>
      <c r="F906" s="386">
        <f>'Permitted Sources'!O906</f>
        <v>0</v>
      </c>
      <c r="G906" s="386">
        <f>'Permitted Sources'!P906</f>
        <v>5.1768230825397332E-2</v>
      </c>
      <c r="H906" s="386">
        <f>'Permitted Sources'!Q906</f>
        <v>0</v>
      </c>
      <c r="I906" s="386">
        <f>'Permitted Sources'!R906</f>
        <v>0</v>
      </c>
      <c r="J906" s="386">
        <f>'Permitted Sources'!S906</f>
        <v>0</v>
      </c>
      <c r="K906" s="63" t="str">
        <f t="shared" si="14"/>
        <v>Natural Gas Production, Other Not Classified</v>
      </c>
      <c r="L906" s="135"/>
      <c r="M906" s="135"/>
      <c r="N906" s="135"/>
      <c r="O906" s="135"/>
      <c r="P906" s="62"/>
      <c r="Q906" s="62"/>
      <c r="R906" s="62"/>
      <c r="S906" s="62"/>
      <c r="T906" s="62"/>
      <c r="U906" s="62"/>
    </row>
    <row r="907" spans="1:21" s="198" customFormat="1" x14ac:dyDescent="0.2">
      <c r="A907" s="75" t="str">
        <f>'Permitted Sources'!A907</f>
        <v>WYDEQ Permitted Sources</v>
      </c>
      <c r="B907" s="75">
        <f>'Permitted Sources'!C907</f>
        <v>56037</v>
      </c>
      <c r="C907" s="75">
        <f>'Permitted Sources'!C907</f>
        <v>56037</v>
      </c>
      <c r="D907" s="75">
        <f>'Permitted Sources'!F907</f>
        <v>31000227</v>
      </c>
      <c r="E907" s="75" t="str">
        <f>'Permitted Sources'!I907</f>
        <v>Dehydrator</v>
      </c>
      <c r="F907" s="386">
        <f>'Permitted Sources'!O907</f>
        <v>0.82829169320635732</v>
      </c>
      <c r="G907" s="386">
        <f>'Permitted Sources'!P907</f>
        <v>0</v>
      </c>
      <c r="H907" s="386">
        <f>'Permitted Sources'!Q907</f>
        <v>0.10353646165079466</v>
      </c>
      <c r="I907" s="386">
        <f>'Permitted Sources'!R907</f>
        <v>0</v>
      </c>
      <c r="J907" s="386">
        <f>'Permitted Sources'!S907</f>
        <v>0</v>
      </c>
      <c r="K907" s="63" t="str">
        <f t="shared" si="14"/>
        <v>Dehydrator</v>
      </c>
      <c r="L907" s="135"/>
      <c r="M907" s="135"/>
      <c r="N907" s="135"/>
      <c r="O907" s="135"/>
      <c r="P907" s="62"/>
      <c r="Q907" s="62"/>
      <c r="R907" s="62"/>
      <c r="S907" s="62"/>
      <c r="T907" s="62"/>
      <c r="U907" s="62"/>
    </row>
    <row r="908" spans="1:21" s="198" customFormat="1" x14ac:dyDescent="0.2">
      <c r="A908" s="75" t="str">
        <f>'Permitted Sources'!A908</f>
        <v>WYDEQ Permitted Sources</v>
      </c>
      <c r="B908" s="75">
        <f>'Permitted Sources'!C908</f>
        <v>56037</v>
      </c>
      <c r="C908" s="75">
        <f>'Permitted Sources'!C908</f>
        <v>56037</v>
      </c>
      <c r="D908" s="75">
        <f>'Permitted Sources'!F908</f>
        <v>31000227</v>
      </c>
      <c r="E908" s="75" t="str">
        <f>'Permitted Sources'!I908</f>
        <v>Dehydrator</v>
      </c>
      <c r="F908" s="386">
        <f>'Permitted Sources'!O908</f>
        <v>22.260339254920854</v>
      </c>
      <c r="G908" s="386">
        <f>'Permitted Sources'!P908</f>
        <v>38.684240862526991</v>
      </c>
      <c r="H908" s="386">
        <f>'Permitted Sources'!Q908</f>
        <v>18.636563097143043</v>
      </c>
      <c r="I908" s="386">
        <f>'Permitted Sources'!R908</f>
        <v>0</v>
      </c>
      <c r="J908" s="386">
        <f>'Permitted Sources'!S908</f>
        <v>0</v>
      </c>
      <c r="K908" s="63" t="str">
        <f t="shared" si="14"/>
        <v>Dehydrator</v>
      </c>
      <c r="L908" s="135"/>
      <c r="M908" s="135"/>
      <c r="N908" s="135"/>
      <c r="O908" s="135"/>
      <c r="P908" s="62"/>
      <c r="Q908" s="62"/>
      <c r="R908" s="62"/>
      <c r="S908" s="62"/>
      <c r="T908" s="62"/>
      <c r="U908" s="62"/>
    </row>
    <row r="909" spans="1:21" s="198" customFormat="1" x14ac:dyDescent="0.2">
      <c r="A909" s="75" t="str">
        <f>'Permitted Sources'!A909</f>
        <v>WYDEQ Permitted Sources</v>
      </c>
      <c r="B909" s="75">
        <f>'Permitted Sources'!C909</f>
        <v>56037</v>
      </c>
      <c r="C909" s="75">
        <f>'Permitted Sources'!C909</f>
        <v>56037</v>
      </c>
      <c r="D909" s="75">
        <f>'Permitted Sources'!F909</f>
        <v>31000301</v>
      </c>
      <c r="E909" s="75" t="str">
        <f>'Permitted Sources'!I909</f>
        <v>Dehydrator</v>
      </c>
      <c r="F909" s="386">
        <f>'Permitted Sources'!O909</f>
        <v>2.0707292330158933</v>
      </c>
      <c r="G909" s="386">
        <f>'Permitted Sources'!P909</f>
        <v>14.946183969612701</v>
      </c>
      <c r="H909" s="386">
        <f>'Permitted Sources'!Q909</f>
        <v>11.803156628190592</v>
      </c>
      <c r="I909" s="386">
        <f>'Permitted Sources'!R909</f>
        <v>0</v>
      </c>
      <c r="J909" s="386">
        <f>'Permitted Sources'!S909</f>
        <v>0</v>
      </c>
      <c r="K909" s="63" t="str">
        <f t="shared" si="14"/>
        <v>Dehydrator</v>
      </c>
      <c r="L909" s="135"/>
      <c r="M909" s="135"/>
      <c r="N909" s="135"/>
      <c r="O909" s="135"/>
      <c r="P909" s="62"/>
      <c r="Q909" s="62"/>
      <c r="R909" s="62"/>
      <c r="S909" s="62"/>
      <c r="T909" s="62"/>
      <c r="U909" s="62"/>
    </row>
    <row r="910" spans="1:21" s="198" customFormat="1" x14ac:dyDescent="0.2">
      <c r="A910" s="75" t="str">
        <f>'Permitted Sources'!A910</f>
        <v>WYDEQ Permitted Sources</v>
      </c>
      <c r="B910" s="75">
        <f>'Permitted Sources'!C910</f>
        <v>56037</v>
      </c>
      <c r="C910" s="75">
        <f>'Permitted Sources'!C910</f>
        <v>56037</v>
      </c>
      <c r="D910" s="75">
        <f>'Permitted Sources'!F910</f>
        <v>31000404</v>
      </c>
      <c r="E910" s="75" t="str">
        <f>'Permitted Sources'!I910</f>
        <v>Process Heaters</v>
      </c>
      <c r="F910" s="386">
        <f>'Permitted Sources'!O910</f>
        <v>0.11803156628190592</v>
      </c>
      <c r="G910" s="386">
        <f>'Permitted Sources'!P910</f>
        <v>0</v>
      </c>
      <c r="H910" s="386">
        <f>'Permitted Sources'!Q910</f>
        <v>4.6591407742857596E-2</v>
      </c>
      <c r="I910" s="386">
        <f>'Permitted Sources'!R910</f>
        <v>0</v>
      </c>
      <c r="J910" s="386">
        <f>'Permitted Sources'!S910</f>
        <v>0</v>
      </c>
      <c r="K910" s="63" t="str">
        <f t="shared" si="14"/>
        <v>Heaters</v>
      </c>
      <c r="L910" s="135"/>
      <c r="M910" s="135"/>
      <c r="N910" s="135"/>
      <c r="O910" s="135"/>
      <c r="P910" s="62"/>
      <c r="Q910" s="62"/>
      <c r="R910" s="62"/>
      <c r="S910" s="62"/>
      <c r="T910" s="62"/>
      <c r="U910" s="62"/>
    </row>
    <row r="911" spans="1:21" s="198" customFormat="1" x14ac:dyDescent="0.2">
      <c r="A911" s="75" t="str">
        <f>'Permitted Sources'!A911</f>
        <v>WYDEQ Permitted Sources</v>
      </c>
      <c r="B911" s="75">
        <f>'Permitted Sources'!C911</f>
        <v>56037</v>
      </c>
      <c r="C911" s="75">
        <f>'Permitted Sources'!C911</f>
        <v>56037</v>
      </c>
      <c r="D911" s="75">
        <f>'Permitted Sources'!F911</f>
        <v>31000299</v>
      </c>
      <c r="E911" s="75" t="str">
        <f>'Permitted Sources'!I911</f>
        <v>Natural Gas Production, Other Not Classified</v>
      </c>
      <c r="F911" s="386">
        <f>'Permitted Sources'!O911</f>
        <v>2.0707292330158933</v>
      </c>
      <c r="G911" s="386">
        <f>'Permitted Sources'!P911</f>
        <v>17.601198480635095</v>
      </c>
      <c r="H911" s="386">
        <f>'Permitted Sources'!Q911</f>
        <v>11.803156628190592</v>
      </c>
      <c r="I911" s="386">
        <f>'Permitted Sources'!R911</f>
        <v>0</v>
      </c>
      <c r="J911" s="386">
        <f>'Permitted Sources'!S911</f>
        <v>0</v>
      </c>
      <c r="K911" s="63" t="str">
        <f t="shared" si="14"/>
        <v>Natural Gas Production, Other Not Classified</v>
      </c>
      <c r="L911" s="135"/>
      <c r="M911" s="135"/>
      <c r="N911" s="135"/>
      <c r="O911" s="135"/>
      <c r="P911" s="62"/>
      <c r="Q911" s="62"/>
      <c r="R911" s="62"/>
      <c r="S911" s="62"/>
      <c r="T911" s="62"/>
      <c r="U911" s="62"/>
    </row>
    <row r="912" spans="1:21" s="198" customFormat="1" x14ac:dyDescent="0.2">
      <c r="A912" s="75" t="str">
        <f>'Permitted Sources'!A912</f>
        <v>WYDEQ Permitted Sources</v>
      </c>
      <c r="B912" s="75">
        <f>'Permitted Sources'!C912</f>
        <v>56037</v>
      </c>
      <c r="C912" s="75">
        <f>'Permitted Sources'!C912</f>
        <v>56037</v>
      </c>
      <c r="D912" s="75">
        <f>'Permitted Sources'!F912</f>
        <v>31000299</v>
      </c>
      <c r="E912" s="75" t="str">
        <f>'Permitted Sources'!I912</f>
        <v>Natural Gas Production, Other Not Classified</v>
      </c>
      <c r="F912" s="386">
        <f>'Permitted Sources'!O912</f>
        <v>0</v>
      </c>
      <c r="G912" s="386">
        <f>'Permitted Sources'!P912</f>
        <v>0.10353646165079466</v>
      </c>
      <c r="H912" s="386">
        <f>'Permitted Sources'!Q912</f>
        <v>0</v>
      </c>
      <c r="I912" s="386">
        <f>'Permitted Sources'!R912</f>
        <v>0</v>
      </c>
      <c r="J912" s="386">
        <f>'Permitted Sources'!S912</f>
        <v>0</v>
      </c>
      <c r="K912" s="63" t="str">
        <f t="shared" si="14"/>
        <v>Natural Gas Production, Other Not Classified</v>
      </c>
      <c r="L912" s="135"/>
      <c r="M912" s="135"/>
      <c r="N912" s="135"/>
      <c r="O912" s="135"/>
      <c r="P912" s="62"/>
      <c r="Q912" s="62"/>
      <c r="R912" s="62"/>
      <c r="S912" s="62"/>
      <c r="T912" s="62"/>
      <c r="U912" s="62"/>
    </row>
    <row r="913" spans="1:21" s="198" customFormat="1" x14ac:dyDescent="0.2">
      <c r="A913" s="75" t="str">
        <f>'Permitted Sources'!A913</f>
        <v>WYDEQ Permitted Sources</v>
      </c>
      <c r="B913" s="75">
        <f>'Permitted Sources'!C913</f>
        <v>56037</v>
      </c>
      <c r="C913" s="75">
        <f>'Permitted Sources'!C913</f>
        <v>56037</v>
      </c>
      <c r="D913" s="75">
        <f>'Permitted Sources'!F913</f>
        <v>31000404</v>
      </c>
      <c r="E913" s="75" t="str">
        <f>'Permitted Sources'!I913</f>
        <v>Process Heaters</v>
      </c>
      <c r="F913" s="386">
        <f>'Permitted Sources'!O913</f>
        <v>0.25884115412698666</v>
      </c>
      <c r="G913" s="386">
        <f>'Permitted Sources'!P913</f>
        <v>0</v>
      </c>
      <c r="H913" s="386">
        <f>'Permitted Sources'!Q913</f>
        <v>5.1768230825397332E-2</v>
      </c>
      <c r="I913" s="386">
        <f>'Permitted Sources'!R913</f>
        <v>0</v>
      </c>
      <c r="J913" s="386">
        <f>'Permitted Sources'!S913</f>
        <v>0</v>
      </c>
      <c r="K913" s="63" t="str">
        <f t="shared" si="14"/>
        <v>Heaters</v>
      </c>
      <c r="L913" s="135"/>
      <c r="M913" s="135"/>
      <c r="N913" s="135"/>
      <c r="O913" s="135"/>
      <c r="P913" s="62"/>
      <c r="Q913" s="62"/>
      <c r="R913" s="62"/>
      <c r="S913" s="62"/>
      <c r="T913" s="62"/>
      <c r="U913" s="62"/>
    </row>
    <row r="914" spans="1:21" s="198" customFormat="1" x14ac:dyDescent="0.2">
      <c r="A914" s="75" t="str">
        <f>'Permitted Sources'!A914</f>
        <v>WYDEQ Permitted Sources</v>
      </c>
      <c r="B914" s="75">
        <f>'Permitted Sources'!C914</f>
        <v>56037</v>
      </c>
      <c r="C914" s="75">
        <f>'Permitted Sources'!C914</f>
        <v>56037</v>
      </c>
      <c r="D914" s="75">
        <f>'Permitted Sources'!F914</f>
        <v>31000404</v>
      </c>
      <c r="E914" s="75" t="str">
        <f>'Permitted Sources'!I914</f>
        <v>Process Heaters</v>
      </c>
      <c r="F914" s="386">
        <f>'Permitted Sources'!O914</f>
        <v>0.25884115412698666</v>
      </c>
      <c r="G914" s="386">
        <f>'Permitted Sources'!P914</f>
        <v>0</v>
      </c>
      <c r="H914" s="386">
        <f>'Permitted Sources'!Q914</f>
        <v>5.1768230825397332E-2</v>
      </c>
      <c r="I914" s="386">
        <f>'Permitted Sources'!R914</f>
        <v>0</v>
      </c>
      <c r="J914" s="386">
        <f>'Permitted Sources'!S914</f>
        <v>0</v>
      </c>
      <c r="K914" s="63" t="str">
        <f t="shared" si="14"/>
        <v>Heaters</v>
      </c>
      <c r="L914" s="135"/>
      <c r="M914" s="135"/>
      <c r="N914" s="135"/>
      <c r="O914" s="135"/>
      <c r="P914" s="62"/>
      <c r="Q914" s="62"/>
      <c r="R914" s="62"/>
      <c r="S914" s="62"/>
      <c r="T914" s="62"/>
      <c r="U914" s="62"/>
    </row>
    <row r="915" spans="1:21" s="198" customFormat="1" x14ac:dyDescent="0.2">
      <c r="A915" s="75" t="str">
        <f>'Permitted Sources'!A915</f>
        <v>WYDEQ Permitted Sources</v>
      </c>
      <c r="B915" s="75">
        <f>'Permitted Sources'!C915</f>
        <v>56037</v>
      </c>
      <c r="C915" s="75">
        <f>'Permitted Sources'!C915</f>
        <v>56037</v>
      </c>
      <c r="D915" s="75">
        <f>'Permitted Sources'!F915</f>
        <v>31000404</v>
      </c>
      <c r="E915" s="75" t="str">
        <f>'Permitted Sources'!I915</f>
        <v>Process Heaters</v>
      </c>
      <c r="F915" s="386">
        <f>'Permitted Sources'!O915</f>
        <v>0.25884115412698666</v>
      </c>
      <c r="G915" s="386">
        <f>'Permitted Sources'!P915</f>
        <v>0</v>
      </c>
      <c r="H915" s="386">
        <f>'Permitted Sources'!Q915</f>
        <v>5.1768230825397332E-2</v>
      </c>
      <c r="I915" s="386">
        <f>'Permitted Sources'!R915</f>
        <v>0</v>
      </c>
      <c r="J915" s="386">
        <f>'Permitted Sources'!S915</f>
        <v>0</v>
      </c>
      <c r="K915" s="63" t="str">
        <f t="shared" si="14"/>
        <v>Heaters</v>
      </c>
      <c r="L915" s="135"/>
      <c r="M915" s="135"/>
      <c r="N915" s="135"/>
      <c r="O915" s="135"/>
      <c r="P915" s="62"/>
      <c r="Q915" s="62"/>
      <c r="R915" s="62"/>
      <c r="S915" s="62"/>
      <c r="T915" s="62"/>
      <c r="U915" s="62"/>
    </row>
    <row r="916" spans="1:21" s="198" customFormat="1" x14ac:dyDescent="0.2">
      <c r="A916" s="75" t="str">
        <f>'Permitted Sources'!A916</f>
        <v>WYDEQ Permitted Sources</v>
      </c>
      <c r="B916" s="75">
        <f>'Permitted Sources'!C916</f>
        <v>56037</v>
      </c>
      <c r="C916" s="75">
        <f>'Permitted Sources'!C916</f>
        <v>56037</v>
      </c>
      <c r="D916" s="75">
        <f>'Permitted Sources'!F916</f>
        <v>31000404</v>
      </c>
      <c r="E916" s="75" t="str">
        <f>'Permitted Sources'!I916</f>
        <v>Process Heaters</v>
      </c>
      <c r="F916" s="386">
        <f>'Permitted Sources'!O916</f>
        <v>0.25884115412698666</v>
      </c>
      <c r="G916" s="386">
        <f>'Permitted Sources'!P916</f>
        <v>0</v>
      </c>
      <c r="H916" s="386">
        <f>'Permitted Sources'!Q916</f>
        <v>5.1768230825397332E-2</v>
      </c>
      <c r="I916" s="386">
        <f>'Permitted Sources'!R916</f>
        <v>0</v>
      </c>
      <c r="J916" s="386">
        <f>'Permitted Sources'!S916</f>
        <v>0</v>
      </c>
      <c r="K916" s="63" t="str">
        <f t="shared" si="14"/>
        <v>Heaters</v>
      </c>
      <c r="L916" s="135"/>
      <c r="M916" s="135"/>
      <c r="N916" s="135"/>
      <c r="O916" s="135"/>
      <c r="P916" s="62"/>
      <c r="Q916" s="62"/>
      <c r="R916" s="62"/>
      <c r="S916" s="62"/>
      <c r="T916" s="62"/>
      <c r="U916" s="62"/>
    </row>
    <row r="917" spans="1:21" s="198" customFormat="1" x14ac:dyDescent="0.2">
      <c r="A917" s="75" t="str">
        <f>'Permitted Sources'!A917</f>
        <v>WYDEQ Permitted Sources</v>
      </c>
      <c r="B917" s="75">
        <f>'Permitted Sources'!C917</f>
        <v>56037</v>
      </c>
      <c r="C917" s="75">
        <f>'Permitted Sources'!C917</f>
        <v>56037</v>
      </c>
      <c r="D917" s="75">
        <f>'Permitted Sources'!F917</f>
        <v>10200603</v>
      </c>
      <c r="E917" s="75" t="str">
        <f>'Permitted Sources'!I917</f>
        <v>Dehydrator</v>
      </c>
      <c r="F917" s="386">
        <f>'Permitted Sources'!O917</f>
        <v>2.7184230798724625</v>
      </c>
      <c r="G917" s="386">
        <f>'Permitted Sources'!P917</f>
        <v>0</v>
      </c>
      <c r="H917" s="386">
        <f>'Permitted Sources'!Q917</f>
        <v>1.1819230782054186</v>
      </c>
      <c r="I917" s="386">
        <f>'Permitted Sources'!R917</f>
        <v>0</v>
      </c>
      <c r="J917" s="386">
        <f>'Permitted Sources'!S917</f>
        <v>0</v>
      </c>
      <c r="K917" s="63" t="str">
        <f t="shared" si="14"/>
        <v>Dehydrator</v>
      </c>
      <c r="L917" s="135"/>
      <c r="M917" s="135"/>
      <c r="N917" s="135"/>
      <c r="O917" s="135"/>
      <c r="P917" s="62"/>
      <c r="Q917" s="62"/>
      <c r="R917" s="62"/>
      <c r="S917" s="62"/>
      <c r="T917" s="62"/>
      <c r="U917" s="62"/>
    </row>
    <row r="918" spans="1:21" s="198" customFormat="1" x14ac:dyDescent="0.2">
      <c r="A918" s="75" t="str">
        <f>'Permitted Sources'!A918</f>
        <v>WYDEQ Permitted Sources</v>
      </c>
      <c r="B918" s="75">
        <f>'Permitted Sources'!C918</f>
        <v>56037</v>
      </c>
      <c r="C918" s="75">
        <f>'Permitted Sources'!C918</f>
        <v>56037</v>
      </c>
      <c r="D918" s="75">
        <f>'Permitted Sources'!F918</f>
        <v>31000404</v>
      </c>
      <c r="E918" s="75" t="str">
        <f>'Permitted Sources'!I918</f>
        <v>Process Heaters</v>
      </c>
      <c r="F918" s="386">
        <f>'Permitted Sources'!O918</f>
        <v>2.7184230798724625</v>
      </c>
      <c r="G918" s="386">
        <f>'Permitted Sources'!P918</f>
        <v>0.11819230782054187</v>
      </c>
      <c r="H918" s="386">
        <f>'Permitted Sources'!Q918</f>
        <v>2.2456538485902953</v>
      </c>
      <c r="I918" s="386">
        <f>'Permitted Sources'!R918</f>
        <v>0</v>
      </c>
      <c r="J918" s="386">
        <f>'Permitted Sources'!S918</f>
        <v>0</v>
      </c>
      <c r="K918" s="63" t="str">
        <f t="shared" si="14"/>
        <v>Heaters</v>
      </c>
      <c r="L918" s="135"/>
      <c r="M918" s="135"/>
      <c r="N918" s="135"/>
      <c r="O918" s="135"/>
      <c r="P918" s="62"/>
      <c r="Q918" s="62"/>
      <c r="R918" s="62"/>
      <c r="S918" s="62"/>
      <c r="T918" s="62"/>
      <c r="U918" s="62"/>
    </row>
    <row r="919" spans="1:21" s="198" customFormat="1" x14ac:dyDescent="0.2">
      <c r="A919" s="75" t="str">
        <f>'Permitted Sources'!A919</f>
        <v>WYDEQ Permitted Sources</v>
      </c>
      <c r="B919" s="75">
        <f>'Permitted Sources'!C919</f>
        <v>56037</v>
      </c>
      <c r="C919" s="75">
        <f>'Permitted Sources'!C919</f>
        <v>56037</v>
      </c>
      <c r="D919" s="75">
        <f>'Permitted Sources'!F919</f>
        <v>31000205</v>
      </c>
      <c r="E919" s="75" t="str">
        <f>'Permitted Sources'!I919</f>
        <v>Natural Gas Production, Flares</v>
      </c>
      <c r="F919" s="386">
        <f>'Permitted Sources'!O919</f>
        <v>1.242437539809536</v>
      </c>
      <c r="G919" s="386">
        <f>'Permitted Sources'!P919</f>
        <v>2.2260339254920853</v>
      </c>
      <c r="H919" s="386">
        <f>'Permitted Sources'!Q919</f>
        <v>3.0543256186984431</v>
      </c>
      <c r="I919" s="386">
        <f>'Permitted Sources'!R919</f>
        <v>0</v>
      </c>
      <c r="J919" s="386">
        <f>'Permitted Sources'!S919</f>
        <v>0</v>
      </c>
      <c r="K919" s="63" t="str">
        <f t="shared" si="14"/>
        <v>Natural Gas Production, Flares</v>
      </c>
      <c r="L919" s="135"/>
      <c r="M919" s="135"/>
      <c r="N919" s="135"/>
      <c r="O919" s="135"/>
      <c r="P919" s="62"/>
      <c r="Q919" s="62"/>
      <c r="R919" s="62"/>
      <c r="S919" s="62"/>
      <c r="T919" s="62"/>
      <c r="U919" s="62"/>
    </row>
    <row r="920" spans="1:21" s="198" customFormat="1" x14ac:dyDescent="0.2">
      <c r="A920" s="75" t="str">
        <f>'Permitted Sources'!A920</f>
        <v>WYDEQ Permitted Sources</v>
      </c>
      <c r="B920" s="75">
        <f>'Permitted Sources'!C920</f>
        <v>56037</v>
      </c>
      <c r="C920" s="75">
        <f>'Permitted Sources'!C920</f>
        <v>56037</v>
      </c>
      <c r="D920" s="75">
        <f>'Permitted Sources'!F920</f>
        <v>31000220</v>
      </c>
      <c r="E920" s="75" t="str">
        <f>'Permitted Sources'!I920</f>
        <v>Permitted Fugitives</v>
      </c>
      <c r="F920" s="386">
        <f>'Permitted Sources'!O920</f>
        <v>0</v>
      </c>
      <c r="G920" s="386">
        <f>'Permitted Sources'!P920</f>
        <v>68.851746997778449</v>
      </c>
      <c r="H920" s="386">
        <f>'Permitted Sources'!Q920</f>
        <v>0</v>
      </c>
      <c r="I920" s="386">
        <f>'Permitted Sources'!R920</f>
        <v>0</v>
      </c>
      <c r="J920" s="386">
        <f>'Permitted Sources'!S920</f>
        <v>0</v>
      </c>
      <c r="K920" s="63" t="str">
        <f t="shared" si="14"/>
        <v>Fugitives</v>
      </c>
      <c r="L920" s="135"/>
      <c r="M920" s="135"/>
      <c r="N920" s="135"/>
      <c r="O920" s="135"/>
      <c r="P920" s="62"/>
      <c r="Q920" s="62"/>
      <c r="R920" s="62"/>
      <c r="S920" s="62"/>
      <c r="T920" s="62"/>
      <c r="U920" s="62"/>
    </row>
    <row r="921" spans="1:21" s="198" customFormat="1" x14ac:dyDescent="0.2">
      <c r="A921" s="75" t="str">
        <f>'Permitted Sources'!A921</f>
        <v>WYDEQ Permitted Sources</v>
      </c>
      <c r="B921" s="75">
        <f>'Permitted Sources'!C921</f>
        <v>56037</v>
      </c>
      <c r="C921" s="75">
        <f>'Permitted Sources'!C921</f>
        <v>56037</v>
      </c>
      <c r="D921" s="75">
        <f>'Permitted Sources'!F921</f>
        <v>31000220</v>
      </c>
      <c r="E921" s="75" t="str">
        <f>'Permitted Sources'!I921</f>
        <v>Permitted Fugitives</v>
      </c>
      <c r="F921" s="386">
        <f>'Permitted Sources'!O921</f>
        <v>0</v>
      </c>
      <c r="G921" s="386">
        <f>'Permitted Sources'!P921</f>
        <v>0.155304692476192</v>
      </c>
      <c r="H921" s="386">
        <f>'Permitted Sources'!Q921</f>
        <v>0</v>
      </c>
      <c r="I921" s="386">
        <f>'Permitted Sources'!R921</f>
        <v>0</v>
      </c>
      <c r="J921" s="386">
        <f>'Permitted Sources'!S921</f>
        <v>0</v>
      </c>
      <c r="K921" s="63" t="str">
        <f t="shared" si="14"/>
        <v>Fugitives</v>
      </c>
      <c r="L921" s="135"/>
      <c r="M921" s="135"/>
      <c r="N921" s="135"/>
      <c r="O921" s="135"/>
      <c r="P921" s="62"/>
      <c r="Q921" s="62"/>
      <c r="R921" s="62"/>
      <c r="S921" s="62"/>
      <c r="T921" s="62"/>
      <c r="U921" s="62"/>
    </row>
    <row r="922" spans="1:21" s="198" customFormat="1" x14ac:dyDescent="0.2">
      <c r="A922" s="75" t="str">
        <f>'Permitted Sources'!A922</f>
        <v>WYDEQ Permitted Sources</v>
      </c>
      <c r="B922" s="75">
        <f>'Permitted Sources'!C922</f>
        <v>56037</v>
      </c>
      <c r="C922" s="75">
        <f>'Permitted Sources'!C922</f>
        <v>56037</v>
      </c>
      <c r="D922" s="75">
        <f>'Permitted Sources'!F922</f>
        <v>31000299</v>
      </c>
      <c r="E922" s="75" t="str">
        <f>'Permitted Sources'!I922</f>
        <v>Natural Gas Production, Other Not Classified</v>
      </c>
      <c r="F922" s="386">
        <f>'Permitted Sources'!O922</f>
        <v>0</v>
      </c>
      <c r="G922" s="386">
        <f>'Permitted Sources'!P922</f>
        <v>3.6237761577778134</v>
      </c>
      <c r="H922" s="386">
        <f>'Permitted Sources'!Q922</f>
        <v>0</v>
      </c>
      <c r="I922" s="386">
        <f>'Permitted Sources'!R922</f>
        <v>0</v>
      </c>
      <c r="J922" s="386">
        <f>'Permitted Sources'!S922</f>
        <v>0</v>
      </c>
      <c r="K922" s="63" t="str">
        <f t="shared" si="14"/>
        <v>Natural Gas Production, Other Not Classified</v>
      </c>
      <c r="L922" s="135"/>
      <c r="M922" s="135"/>
      <c r="N922" s="135"/>
      <c r="O922" s="135"/>
      <c r="P922" s="62"/>
      <c r="Q922" s="62"/>
      <c r="R922" s="62"/>
      <c r="S922" s="62"/>
      <c r="T922" s="62"/>
      <c r="U922" s="62"/>
    </row>
    <row r="923" spans="1:21" s="198" customFormat="1" x14ac:dyDescent="0.2">
      <c r="A923" s="75" t="str">
        <f>'Permitted Sources'!A923</f>
        <v>WYDEQ Permitted Sources</v>
      </c>
      <c r="B923" s="75">
        <f>'Permitted Sources'!C923</f>
        <v>56037</v>
      </c>
      <c r="C923" s="75">
        <f>'Permitted Sources'!C923</f>
        <v>56037</v>
      </c>
      <c r="D923" s="75">
        <f>'Permitted Sources'!F923</f>
        <v>31000220</v>
      </c>
      <c r="E923" s="75" t="str">
        <f>'Permitted Sources'!I923</f>
        <v>Permitted Fugitives</v>
      </c>
      <c r="F923" s="386">
        <f>'Permitted Sources'!O923</f>
        <v>0</v>
      </c>
      <c r="G923" s="386">
        <f>'Permitted Sources'!P923</f>
        <v>13.119346168080147</v>
      </c>
      <c r="H923" s="386">
        <f>'Permitted Sources'!Q923</f>
        <v>0</v>
      </c>
      <c r="I923" s="386">
        <f>'Permitted Sources'!R923</f>
        <v>0</v>
      </c>
      <c r="J923" s="386">
        <f>'Permitted Sources'!S923</f>
        <v>0</v>
      </c>
      <c r="K923" s="63" t="str">
        <f t="shared" si="14"/>
        <v>Fugitives</v>
      </c>
      <c r="L923" s="135"/>
      <c r="M923" s="135"/>
      <c r="N923" s="135"/>
      <c r="O923" s="135"/>
      <c r="P923" s="62"/>
      <c r="Q923" s="62"/>
      <c r="R923" s="62"/>
      <c r="S923" s="62"/>
      <c r="T923" s="62"/>
      <c r="U923" s="62"/>
    </row>
    <row r="924" spans="1:21" s="198" customFormat="1" x14ac:dyDescent="0.2">
      <c r="A924" s="75" t="str">
        <f>'Permitted Sources'!A924</f>
        <v>WYDEQ Permitted Sources</v>
      </c>
      <c r="B924" s="75">
        <f>'Permitted Sources'!C924</f>
        <v>56037</v>
      </c>
      <c r="C924" s="75">
        <f>'Permitted Sources'!C924</f>
        <v>56037</v>
      </c>
      <c r="D924" s="75">
        <f>'Permitted Sources'!F924</f>
        <v>31000228</v>
      </c>
      <c r="E924" s="75" t="str">
        <f>'Permitted Sources'!I924</f>
        <v>Dehydrator</v>
      </c>
      <c r="F924" s="386">
        <f>'Permitted Sources'!O924</f>
        <v>0.47276923128216747</v>
      </c>
      <c r="G924" s="386">
        <f>'Permitted Sources'!P924</f>
        <v>0</v>
      </c>
      <c r="H924" s="386">
        <f>'Permitted Sources'!Q924</f>
        <v>0.11819230782054187</v>
      </c>
      <c r="I924" s="386">
        <f>'Permitted Sources'!R924</f>
        <v>0</v>
      </c>
      <c r="J924" s="386">
        <f>'Permitted Sources'!S924</f>
        <v>0</v>
      </c>
      <c r="K924" s="63" t="str">
        <f t="shared" si="14"/>
        <v>Dehydrator</v>
      </c>
      <c r="L924" s="135"/>
      <c r="M924" s="135"/>
      <c r="N924" s="135"/>
      <c r="O924" s="135"/>
      <c r="P924" s="62"/>
      <c r="Q924" s="62"/>
      <c r="R924" s="62"/>
      <c r="S924" s="62"/>
      <c r="T924" s="62"/>
      <c r="U924" s="62"/>
    </row>
    <row r="925" spans="1:21" s="198" customFormat="1" x14ac:dyDescent="0.2">
      <c r="A925" s="75" t="str">
        <f>'Permitted Sources'!A925</f>
        <v>WYDEQ Permitted Sources</v>
      </c>
      <c r="B925" s="75">
        <f>'Permitted Sources'!C925</f>
        <v>56037</v>
      </c>
      <c r="C925" s="75">
        <f>'Permitted Sources'!C925</f>
        <v>56037</v>
      </c>
      <c r="D925" s="75">
        <f>'Permitted Sources'!F925</f>
        <v>40400312</v>
      </c>
      <c r="E925" s="75" t="str">
        <f>'Permitted Sources'!I925</f>
        <v>Permitted Tank Losses</v>
      </c>
      <c r="F925" s="386">
        <f>'Permitted Sources'!O925</f>
        <v>0</v>
      </c>
      <c r="G925" s="386">
        <f>'Permitted Sources'!P925</f>
        <v>0.94553846256433494</v>
      </c>
      <c r="H925" s="386">
        <f>'Permitted Sources'!Q925</f>
        <v>0</v>
      </c>
      <c r="I925" s="386">
        <f>'Permitted Sources'!R925</f>
        <v>0</v>
      </c>
      <c r="J925" s="386">
        <f>'Permitted Sources'!S925</f>
        <v>0</v>
      </c>
      <c r="K925" s="63" t="str">
        <f t="shared" si="14"/>
        <v xml:space="preserve">Condensate tank </v>
      </c>
      <c r="L925" s="135"/>
      <c r="M925" s="135"/>
      <c r="N925" s="135"/>
      <c r="O925" s="135"/>
      <c r="P925" s="62"/>
      <c r="Q925" s="62"/>
      <c r="R925" s="62"/>
      <c r="S925" s="62"/>
      <c r="T925" s="62"/>
      <c r="U925" s="62"/>
    </row>
    <row r="926" spans="1:21" s="198" customFormat="1" x14ac:dyDescent="0.2">
      <c r="A926" s="75" t="str">
        <f>'Permitted Sources'!A926</f>
        <v>WYDEQ Permitted Sources</v>
      </c>
      <c r="B926" s="75">
        <f>'Permitted Sources'!C926</f>
        <v>56037</v>
      </c>
      <c r="C926" s="75">
        <f>'Permitted Sources'!C926</f>
        <v>56037</v>
      </c>
      <c r="D926" s="75">
        <f>'Permitted Sources'!F926</f>
        <v>31000220</v>
      </c>
      <c r="E926" s="75" t="str">
        <f>'Permitted Sources'!I926</f>
        <v>Permitted Fugitives</v>
      </c>
      <c r="F926" s="386">
        <f>'Permitted Sources'!O926</f>
        <v>0</v>
      </c>
      <c r="G926" s="386">
        <f>'Permitted Sources'!P926</f>
        <v>7.7652346238096008</v>
      </c>
      <c r="H926" s="386">
        <f>'Permitted Sources'!Q926</f>
        <v>0</v>
      </c>
      <c r="I926" s="386">
        <f>'Permitted Sources'!R926</f>
        <v>0</v>
      </c>
      <c r="J926" s="386">
        <f>'Permitted Sources'!S926</f>
        <v>0</v>
      </c>
      <c r="K926" s="63" t="str">
        <f t="shared" si="14"/>
        <v>Fugitives</v>
      </c>
      <c r="L926" s="135"/>
      <c r="M926" s="135"/>
      <c r="N926" s="135"/>
      <c r="O926" s="135"/>
      <c r="P926" s="62"/>
      <c r="Q926" s="62"/>
      <c r="R926" s="62"/>
      <c r="S926" s="62"/>
      <c r="T926" s="62"/>
      <c r="U926" s="62"/>
    </row>
    <row r="927" spans="1:21" s="198" customFormat="1" x14ac:dyDescent="0.2">
      <c r="A927" s="75" t="str">
        <f>'Permitted Sources'!A927</f>
        <v>WYDEQ Permitted Sources</v>
      </c>
      <c r="B927" s="75">
        <f>'Permitted Sources'!C927</f>
        <v>56037</v>
      </c>
      <c r="C927" s="75">
        <f>'Permitted Sources'!C927</f>
        <v>56037</v>
      </c>
      <c r="D927" s="75">
        <f>'Permitted Sources'!F927</f>
        <v>31000220</v>
      </c>
      <c r="E927" s="75" t="str">
        <f>'Permitted Sources'!I927</f>
        <v>Permitted Fugitives</v>
      </c>
      <c r="F927" s="386">
        <f>'Permitted Sources'!O927</f>
        <v>0</v>
      </c>
      <c r="G927" s="386">
        <f>'Permitted Sources'!P927</f>
        <v>5.6945053907937062</v>
      </c>
      <c r="H927" s="386">
        <f>'Permitted Sources'!Q927</f>
        <v>0</v>
      </c>
      <c r="I927" s="386">
        <f>'Permitted Sources'!R927</f>
        <v>0</v>
      </c>
      <c r="J927" s="386">
        <f>'Permitted Sources'!S927</f>
        <v>0</v>
      </c>
      <c r="K927" s="63" t="str">
        <f t="shared" si="14"/>
        <v>Fugitives</v>
      </c>
      <c r="L927" s="135"/>
      <c r="M927" s="135"/>
      <c r="N927" s="135"/>
      <c r="O927" s="135"/>
      <c r="P927" s="62"/>
      <c r="Q927" s="62"/>
      <c r="R927" s="62"/>
      <c r="S927" s="62"/>
      <c r="T927" s="62"/>
      <c r="U927" s="62"/>
    </row>
    <row r="928" spans="1:21" s="198" customFormat="1" x14ac:dyDescent="0.2">
      <c r="A928" s="75" t="str">
        <f>'Permitted Sources'!A928</f>
        <v>WYDEQ Permitted Sources</v>
      </c>
      <c r="B928" s="75">
        <f>'Permitted Sources'!C928</f>
        <v>56037</v>
      </c>
      <c r="C928" s="75">
        <f>'Permitted Sources'!C928</f>
        <v>56037</v>
      </c>
      <c r="D928" s="75">
        <f>'Permitted Sources'!F928</f>
        <v>31000227</v>
      </c>
      <c r="E928" s="75" t="str">
        <f>'Permitted Sources'!I928</f>
        <v>Dehydrator</v>
      </c>
      <c r="F928" s="386">
        <f>'Permitted Sources'!O928</f>
        <v>0.51768230825397332</v>
      </c>
      <c r="G928" s="386">
        <f>'Permitted Sources'!P928</f>
        <v>1.5530469247619201</v>
      </c>
      <c r="H928" s="386">
        <f>'Permitted Sources'!Q928</f>
        <v>0.51768230825397332</v>
      </c>
      <c r="I928" s="386">
        <f>'Permitted Sources'!R928</f>
        <v>0</v>
      </c>
      <c r="J928" s="386">
        <f>'Permitted Sources'!S928</f>
        <v>0</v>
      </c>
      <c r="K928" s="63" t="str">
        <f t="shared" si="14"/>
        <v>Dehydrator</v>
      </c>
      <c r="L928" s="135"/>
      <c r="M928" s="135"/>
      <c r="N928" s="135"/>
      <c r="O928" s="135"/>
      <c r="P928" s="62"/>
      <c r="Q928" s="62"/>
      <c r="R928" s="62"/>
      <c r="S928" s="62"/>
      <c r="T928" s="62"/>
      <c r="U928" s="62"/>
    </row>
    <row r="929" spans="1:21" s="198" customFormat="1" x14ac:dyDescent="0.2">
      <c r="A929" s="75" t="str">
        <f>'Permitted Sources'!A929</f>
        <v>WYDEQ Permitted Sources</v>
      </c>
      <c r="B929" s="75">
        <f>'Permitted Sources'!C929</f>
        <v>56037</v>
      </c>
      <c r="C929" s="75">
        <f>'Permitted Sources'!C929</f>
        <v>56037</v>
      </c>
      <c r="D929" s="75">
        <f>'Permitted Sources'!F929</f>
        <v>31000227</v>
      </c>
      <c r="E929" s="75" t="str">
        <f>'Permitted Sources'!I929</f>
        <v>Dehydrator</v>
      </c>
      <c r="F929" s="386">
        <f>'Permitted Sources'!O929</f>
        <v>0.51768230825397332</v>
      </c>
      <c r="G929" s="386">
        <f>'Permitted Sources'!P929</f>
        <v>1.0353646165079466</v>
      </c>
      <c r="H929" s="386">
        <f>'Permitted Sources'!Q929</f>
        <v>0.51768230825397332</v>
      </c>
      <c r="I929" s="386">
        <f>'Permitted Sources'!R929</f>
        <v>0</v>
      </c>
      <c r="J929" s="386">
        <f>'Permitted Sources'!S929</f>
        <v>0</v>
      </c>
      <c r="K929" s="63" t="str">
        <f t="shared" si="14"/>
        <v>Dehydrator</v>
      </c>
      <c r="L929" s="135"/>
      <c r="M929" s="135"/>
      <c r="N929" s="135"/>
      <c r="O929" s="135"/>
      <c r="P929" s="62"/>
      <c r="Q929" s="62"/>
      <c r="R929" s="62"/>
      <c r="S929" s="62"/>
      <c r="T929" s="62"/>
      <c r="U929" s="62"/>
    </row>
    <row r="930" spans="1:21" s="198" customFormat="1" x14ac:dyDescent="0.2">
      <c r="A930" s="75" t="str">
        <f>'Permitted Sources'!A930</f>
        <v>WYDEQ Permitted Sources</v>
      </c>
      <c r="B930" s="75">
        <f>'Permitted Sources'!C930</f>
        <v>56037</v>
      </c>
      <c r="C930" s="75">
        <f>'Permitted Sources'!C930</f>
        <v>56037</v>
      </c>
      <c r="D930" s="75">
        <f>'Permitted Sources'!F930</f>
        <v>31000227</v>
      </c>
      <c r="E930" s="75" t="str">
        <f>'Permitted Sources'!I930</f>
        <v>Dehydrator</v>
      </c>
      <c r="F930" s="386">
        <f>'Permitted Sources'!O930</f>
        <v>1.0353646165079466</v>
      </c>
      <c r="G930" s="386">
        <f>'Permitted Sources'!P930</f>
        <v>5.1768230825397332E-2</v>
      </c>
      <c r="H930" s="386">
        <f>'Permitted Sources'!Q930</f>
        <v>1.0353646165079466</v>
      </c>
      <c r="I930" s="386">
        <f>'Permitted Sources'!R930</f>
        <v>0</v>
      </c>
      <c r="J930" s="386">
        <f>'Permitted Sources'!S930</f>
        <v>0</v>
      </c>
      <c r="K930" s="63" t="str">
        <f t="shared" si="14"/>
        <v>Dehydrator</v>
      </c>
      <c r="L930" s="135"/>
      <c r="M930" s="135"/>
      <c r="N930" s="135"/>
      <c r="O930" s="135"/>
      <c r="P930" s="62"/>
      <c r="Q930" s="62"/>
      <c r="R930" s="62"/>
      <c r="S930" s="62"/>
      <c r="T930" s="62"/>
      <c r="U930" s="62"/>
    </row>
    <row r="931" spans="1:21" s="198" customFormat="1" x14ac:dyDescent="0.2">
      <c r="A931" s="75" t="str">
        <f>'Permitted Sources'!A931</f>
        <v>WYDEQ Permitted Sources</v>
      </c>
      <c r="B931" s="75">
        <f>'Permitted Sources'!C931</f>
        <v>56037</v>
      </c>
      <c r="C931" s="75">
        <f>'Permitted Sources'!C931</f>
        <v>56037</v>
      </c>
      <c r="D931" s="75">
        <f>'Permitted Sources'!F931</f>
        <v>31000404</v>
      </c>
      <c r="E931" s="75" t="str">
        <f>'Permitted Sources'!I931</f>
        <v>Process Heaters</v>
      </c>
      <c r="F931" s="386">
        <f>'Permitted Sources'!O931</f>
        <v>3.6237761577778134</v>
      </c>
      <c r="G931" s="386">
        <f>'Permitted Sources'!P931</f>
        <v>0.51768230825397332</v>
      </c>
      <c r="H931" s="386">
        <f>'Permitted Sources'!Q931</f>
        <v>3.1060938495238402</v>
      </c>
      <c r="I931" s="386">
        <f>'Permitted Sources'!R931</f>
        <v>0</v>
      </c>
      <c r="J931" s="386">
        <f>'Permitted Sources'!S931</f>
        <v>0</v>
      </c>
      <c r="K931" s="63" t="str">
        <f t="shared" si="14"/>
        <v>Heaters</v>
      </c>
      <c r="L931" s="135"/>
      <c r="M931" s="135"/>
      <c r="N931" s="135"/>
      <c r="O931" s="135"/>
      <c r="P931" s="62"/>
      <c r="Q931" s="62"/>
      <c r="R931" s="62"/>
      <c r="S931" s="62"/>
      <c r="T931" s="62"/>
      <c r="U931" s="62"/>
    </row>
    <row r="932" spans="1:21" s="198" customFormat="1" x14ac:dyDescent="0.2">
      <c r="A932" s="75" t="str">
        <f>'Permitted Sources'!A932</f>
        <v>WYDEQ Permitted Sources</v>
      </c>
      <c r="B932" s="75">
        <f>'Permitted Sources'!C932</f>
        <v>56037</v>
      </c>
      <c r="C932" s="75">
        <f>'Permitted Sources'!C932</f>
        <v>56037</v>
      </c>
      <c r="D932" s="75">
        <f>'Permitted Sources'!F932</f>
        <v>31000404</v>
      </c>
      <c r="E932" s="75" t="str">
        <f>'Permitted Sources'!I932</f>
        <v>Process Heaters</v>
      </c>
      <c r="F932" s="386">
        <f>'Permitted Sources'!O932</f>
        <v>6.7298700073016535</v>
      </c>
      <c r="G932" s="386">
        <f>'Permitted Sources'!P932</f>
        <v>0.36237761577778133</v>
      </c>
      <c r="H932" s="386">
        <f>'Permitted Sources'!Q932</f>
        <v>5.6945053907937062</v>
      </c>
      <c r="I932" s="386">
        <f>'Permitted Sources'!R932</f>
        <v>0</v>
      </c>
      <c r="J932" s="386">
        <f>'Permitted Sources'!S932</f>
        <v>0</v>
      </c>
      <c r="K932" s="63" t="str">
        <f t="shared" si="14"/>
        <v>Heaters</v>
      </c>
      <c r="L932" s="135"/>
      <c r="M932" s="135"/>
      <c r="N932" s="135"/>
      <c r="O932" s="135"/>
      <c r="P932" s="62"/>
      <c r="Q932" s="62"/>
      <c r="R932" s="62"/>
      <c r="S932" s="62"/>
      <c r="T932" s="62"/>
      <c r="U932" s="62"/>
    </row>
    <row r="933" spans="1:21" s="198" customFormat="1" x14ac:dyDescent="0.2">
      <c r="A933" s="75" t="str">
        <f>'Permitted Sources'!A933</f>
        <v>WYDEQ Permitted Sources</v>
      </c>
      <c r="B933" s="75">
        <f>'Permitted Sources'!C933</f>
        <v>56037</v>
      </c>
      <c r="C933" s="75">
        <f>'Permitted Sources'!C933</f>
        <v>56037</v>
      </c>
      <c r="D933" s="75">
        <f>'Permitted Sources'!F933</f>
        <v>31000220</v>
      </c>
      <c r="E933" s="75" t="str">
        <f>'Permitted Sources'!I933</f>
        <v>Permitted Fugitives</v>
      </c>
      <c r="F933" s="386">
        <f>'Permitted Sources'!O933</f>
        <v>0</v>
      </c>
      <c r="G933" s="386">
        <f>'Permitted Sources'!P933</f>
        <v>1.7083516172381121</v>
      </c>
      <c r="H933" s="386">
        <f>'Permitted Sources'!Q933</f>
        <v>0</v>
      </c>
      <c r="I933" s="386">
        <f>'Permitted Sources'!R933</f>
        <v>0</v>
      </c>
      <c r="J933" s="386">
        <f>'Permitted Sources'!S933</f>
        <v>0</v>
      </c>
      <c r="K933" s="63" t="str">
        <f t="shared" si="14"/>
        <v>Fugitives</v>
      </c>
      <c r="L933" s="135"/>
      <c r="M933" s="135"/>
      <c r="N933" s="135"/>
      <c r="O933" s="135"/>
      <c r="P933" s="62"/>
      <c r="Q933" s="62"/>
      <c r="R933" s="62"/>
      <c r="S933" s="62"/>
      <c r="T933" s="62"/>
      <c r="U933" s="62"/>
    </row>
    <row r="934" spans="1:21" s="198" customFormat="1" x14ac:dyDescent="0.2">
      <c r="A934" s="75" t="str">
        <f>'Permitted Sources'!A934</f>
        <v>WYDEQ Permitted Sources</v>
      </c>
      <c r="B934" s="75">
        <f>'Permitted Sources'!C934</f>
        <v>56037</v>
      </c>
      <c r="C934" s="75">
        <f>'Permitted Sources'!C934</f>
        <v>56037</v>
      </c>
      <c r="D934" s="75">
        <f>'Permitted Sources'!F934</f>
        <v>31000299</v>
      </c>
      <c r="E934" s="75" t="str">
        <f>'Permitted Sources'!I934</f>
        <v>Natural Gas Production, Other Not Classified</v>
      </c>
      <c r="F934" s="386">
        <f>'Permitted Sources'!O934</f>
        <v>0.25901844144664177</v>
      </c>
      <c r="G934" s="386">
        <f>'Permitted Sources'!P934</f>
        <v>0</v>
      </c>
      <c r="H934" s="386">
        <f>'Permitted Sources'!Q934</f>
        <v>0.23638461564108373</v>
      </c>
      <c r="I934" s="386">
        <f>'Permitted Sources'!R934</f>
        <v>0</v>
      </c>
      <c r="J934" s="386">
        <f>'Permitted Sources'!S934</f>
        <v>0</v>
      </c>
      <c r="K934" s="63" t="str">
        <f t="shared" si="14"/>
        <v>Natural Gas Production, Other Not Classified</v>
      </c>
      <c r="L934" s="135"/>
      <c r="M934" s="135"/>
      <c r="N934" s="135"/>
      <c r="O934" s="135"/>
      <c r="P934" s="62"/>
      <c r="Q934" s="62"/>
      <c r="R934" s="62"/>
      <c r="S934" s="62"/>
      <c r="T934" s="62"/>
      <c r="U934" s="62"/>
    </row>
    <row r="935" spans="1:21" s="198" customFormat="1" x14ac:dyDescent="0.2">
      <c r="A935" s="75" t="str">
        <f>'Permitted Sources'!A935</f>
        <v>WYDEQ Permitted Sources</v>
      </c>
      <c r="B935" s="75">
        <f>'Permitted Sources'!C935</f>
        <v>56037</v>
      </c>
      <c r="C935" s="75">
        <f>'Permitted Sources'!C935</f>
        <v>56037</v>
      </c>
      <c r="D935" s="75">
        <f>'Permitted Sources'!F935</f>
        <v>31000404</v>
      </c>
      <c r="E935" s="75" t="str">
        <f>'Permitted Sources'!I935</f>
        <v>Process Heaters</v>
      </c>
      <c r="F935" s="386">
        <f>'Permitted Sources'!O935</f>
        <v>0.25901844144664177</v>
      </c>
      <c r="G935" s="386">
        <f>'Permitted Sources'!P935</f>
        <v>0</v>
      </c>
      <c r="H935" s="386">
        <f>'Permitted Sources'!Q935</f>
        <v>0.23638461564108373</v>
      </c>
      <c r="I935" s="386">
        <f>'Permitted Sources'!R935</f>
        <v>0</v>
      </c>
      <c r="J935" s="386">
        <f>'Permitted Sources'!S935</f>
        <v>0</v>
      </c>
      <c r="K935" s="63" t="str">
        <f t="shared" si="14"/>
        <v>Heaters</v>
      </c>
      <c r="L935" s="135"/>
      <c r="M935" s="135"/>
      <c r="N935" s="135"/>
      <c r="O935" s="135"/>
      <c r="P935" s="62"/>
      <c r="Q935" s="62"/>
      <c r="R935" s="62"/>
      <c r="S935" s="62"/>
      <c r="T935" s="62"/>
      <c r="U935" s="62"/>
    </row>
    <row r="936" spans="1:21" s="198" customFormat="1" x14ac:dyDescent="0.2">
      <c r="A936" s="75" t="str">
        <f>'Permitted Sources'!A936</f>
        <v>WYDEQ Permitted Sources</v>
      </c>
      <c r="B936" s="75">
        <f>'Permitted Sources'!C936</f>
        <v>56037</v>
      </c>
      <c r="C936" s="75">
        <f>'Permitted Sources'!C936</f>
        <v>56037</v>
      </c>
      <c r="D936" s="75">
        <f>'Permitted Sources'!F936</f>
        <v>31000302</v>
      </c>
      <c r="E936" s="75" t="str">
        <f>'Permitted Sources'!I936</f>
        <v>Dehydrator</v>
      </c>
      <c r="F936" s="386">
        <f>'Permitted Sources'!O936</f>
        <v>0.5180368870047567</v>
      </c>
      <c r="G936" s="386">
        <f>'Permitted Sources'!P936</f>
        <v>0</v>
      </c>
      <c r="H936" s="386">
        <f>'Permitted Sources'!Q936</f>
        <v>0.47276923128216747</v>
      </c>
      <c r="I936" s="386">
        <f>'Permitted Sources'!R936</f>
        <v>0</v>
      </c>
      <c r="J936" s="386">
        <f>'Permitted Sources'!S936</f>
        <v>0</v>
      </c>
      <c r="K936" s="63" t="str">
        <f t="shared" si="14"/>
        <v>Dehydrator</v>
      </c>
      <c r="L936" s="135"/>
      <c r="M936" s="135"/>
      <c r="N936" s="135"/>
      <c r="O936" s="135"/>
      <c r="P936" s="62"/>
      <c r="Q936" s="62"/>
      <c r="R936" s="62"/>
      <c r="S936" s="62"/>
      <c r="T936" s="62"/>
      <c r="U936" s="62"/>
    </row>
    <row r="937" spans="1:21" s="198" customFormat="1" x14ac:dyDescent="0.2">
      <c r="A937" s="75" t="str">
        <f>'Permitted Sources'!A937</f>
        <v>WYDEQ Permitted Sources</v>
      </c>
      <c r="B937" s="75">
        <f>'Permitted Sources'!C937</f>
        <v>56037</v>
      </c>
      <c r="C937" s="75">
        <f>'Permitted Sources'!C937</f>
        <v>56037</v>
      </c>
      <c r="D937" s="75">
        <f>'Permitted Sources'!F937</f>
        <v>31000504</v>
      </c>
      <c r="E937" s="75" t="str">
        <f>'Permitted Sources'!I937</f>
        <v>Process Heaters</v>
      </c>
      <c r="F937" s="386">
        <f>'Permitted Sources'!O937</f>
        <v>0.15418023786192375</v>
      </c>
      <c r="G937" s="386">
        <f>'Permitted Sources'!P937</f>
        <v>0</v>
      </c>
      <c r="H937" s="386">
        <f>'Permitted Sources'!Q937</f>
        <v>0</v>
      </c>
      <c r="I937" s="386">
        <f>'Permitted Sources'!R937</f>
        <v>0</v>
      </c>
      <c r="J937" s="386">
        <f>'Permitted Sources'!S937</f>
        <v>0</v>
      </c>
      <c r="K937" s="63" t="str">
        <f t="shared" si="14"/>
        <v>Heaters</v>
      </c>
      <c r="L937" s="135"/>
      <c r="M937" s="135"/>
      <c r="N937" s="135"/>
      <c r="O937" s="135"/>
      <c r="P937" s="62"/>
      <c r="Q937" s="62"/>
      <c r="R937" s="62"/>
      <c r="S937" s="62"/>
      <c r="T937" s="62"/>
      <c r="U937" s="62"/>
    </row>
    <row r="938" spans="1:21" s="198" customFormat="1" x14ac:dyDescent="0.2">
      <c r="A938" s="75" t="str">
        <f>'Permitted Sources'!A938</f>
        <v>WYDEQ Permitted Sources</v>
      </c>
      <c r="B938" s="75">
        <f>'Permitted Sources'!C938</f>
        <v>56037</v>
      </c>
      <c r="C938" s="75">
        <f>'Permitted Sources'!C938</f>
        <v>56037</v>
      </c>
      <c r="D938" s="75">
        <f>'Permitted Sources'!F938</f>
        <v>10200603</v>
      </c>
      <c r="E938" s="75" t="str">
        <f>'Permitted Sources'!I938</f>
        <v>Dehydrator</v>
      </c>
      <c r="F938" s="386">
        <f>'Permitted Sources'!O938</f>
        <v>2.968483512968235</v>
      </c>
      <c r="G938" s="386">
        <f>'Permitted Sources'!P938</f>
        <v>0.11819230782054187</v>
      </c>
      <c r="H938" s="386">
        <f>'Permitted Sources'!Q938</f>
        <v>0.59096153910270932</v>
      </c>
      <c r="I938" s="386">
        <f>'Permitted Sources'!R938</f>
        <v>0</v>
      </c>
      <c r="J938" s="386">
        <f>'Permitted Sources'!S938</f>
        <v>0</v>
      </c>
      <c r="K938" s="63" t="str">
        <f t="shared" si="14"/>
        <v>Dehydrator</v>
      </c>
      <c r="L938" s="135"/>
      <c r="M938" s="135"/>
      <c r="N938" s="135"/>
      <c r="O938" s="135"/>
      <c r="P938" s="62"/>
      <c r="Q938" s="62"/>
      <c r="R938" s="62"/>
      <c r="S938" s="62"/>
      <c r="T938" s="62"/>
      <c r="U938" s="62"/>
    </row>
    <row r="939" spans="1:21" s="198" customFormat="1" x14ac:dyDescent="0.2">
      <c r="A939" s="75" t="str">
        <f>'Permitted Sources'!A939</f>
        <v>WYDEQ Permitted Sources</v>
      </c>
      <c r="B939" s="75">
        <f>'Permitted Sources'!C939</f>
        <v>56037</v>
      </c>
      <c r="C939" s="75">
        <f>'Permitted Sources'!C939</f>
        <v>56037</v>
      </c>
      <c r="D939" s="75">
        <f>'Permitted Sources'!F939</f>
        <v>31000404</v>
      </c>
      <c r="E939" s="75" t="str">
        <f>'Permitted Sources'!I939</f>
        <v>Process Heaters</v>
      </c>
      <c r="F939" s="386">
        <f>'Permitted Sources'!O939</f>
        <v>0.23653304224523952</v>
      </c>
      <c r="G939" s="386">
        <f>'Permitted Sources'!P939</f>
        <v>0</v>
      </c>
      <c r="H939" s="386">
        <f>'Permitted Sources'!Q939</f>
        <v>0.11819230782054187</v>
      </c>
      <c r="I939" s="386">
        <f>'Permitted Sources'!R939</f>
        <v>0</v>
      </c>
      <c r="J939" s="386">
        <f>'Permitted Sources'!S939</f>
        <v>0</v>
      </c>
      <c r="K939" s="63" t="str">
        <f t="shared" si="14"/>
        <v>Heaters</v>
      </c>
      <c r="L939" s="135"/>
      <c r="M939" s="135"/>
      <c r="N939" s="135"/>
      <c r="O939" s="135"/>
      <c r="P939" s="62"/>
      <c r="Q939" s="62"/>
      <c r="R939" s="62"/>
      <c r="S939" s="62"/>
      <c r="T939" s="62"/>
      <c r="U939" s="62"/>
    </row>
    <row r="940" spans="1:21" s="198" customFormat="1" x14ac:dyDescent="0.2">
      <c r="A940" s="75" t="str">
        <f>'Permitted Sources'!A940</f>
        <v>WYDEQ Permitted Sources</v>
      </c>
      <c r="B940" s="75">
        <f>'Permitted Sources'!C940</f>
        <v>56037</v>
      </c>
      <c r="C940" s="75">
        <f>'Permitted Sources'!C940</f>
        <v>56037</v>
      </c>
      <c r="D940" s="75">
        <f>'Permitted Sources'!F940</f>
        <v>31000404</v>
      </c>
      <c r="E940" s="75" t="str">
        <f>'Permitted Sources'!I940</f>
        <v>Process Heaters</v>
      </c>
      <c r="F940" s="386">
        <f>'Permitted Sources'!O940</f>
        <v>0.4965024635134016</v>
      </c>
      <c r="G940" s="386">
        <f>'Permitted Sources'!P940</f>
        <v>0</v>
      </c>
      <c r="H940" s="386">
        <f>'Permitted Sources'!Q940</f>
        <v>0.47276923128216747</v>
      </c>
      <c r="I940" s="386">
        <f>'Permitted Sources'!R940</f>
        <v>0</v>
      </c>
      <c r="J940" s="386">
        <f>'Permitted Sources'!S940</f>
        <v>0</v>
      </c>
      <c r="K940" s="63" t="str">
        <f t="shared" si="14"/>
        <v>Heaters</v>
      </c>
      <c r="L940" s="135"/>
      <c r="M940" s="135"/>
      <c r="N940" s="135"/>
      <c r="O940" s="135"/>
      <c r="P940" s="62"/>
      <c r="Q940" s="62"/>
      <c r="R940" s="62"/>
      <c r="S940" s="62"/>
      <c r="T940" s="62"/>
      <c r="U940" s="62"/>
    </row>
    <row r="941" spans="1:21" s="198" customFormat="1" x14ac:dyDescent="0.2">
      <c r="A941" s="75" t="str">
        <f>'Permitted Sources'!A941</f>
        <v>WYDEQ Permitted Sources</v>
      </c>
      <c r="B941" s="75">
        <f>'Permitted Sources'!C941</f>
        <v>56037</v>
      </c>
      <c r="C941" s="75">
        <f>'Permitted Sources'!C941</f>
        <v>56037</v>
      </c>
      <c r="D941" s="75">
        <f>'Permitted Sources'!F941</f>
        <v>31000404</v>
      </c>
      <c r="E941" s="75" t="str">
        <f>'Permitted Sources'!I941</f>
        <v>Process Heaters</v>
      </c>
      <c r="F941" s="386">
        <f>'Permitted Sources'!O941</f>
        <v>0.3548201207329072</v>
      </c>
      <c r="G941" s="386">
        <f>'Permitted Sources'!P941</f>
        <v>0</v>
      </c>
      <c r="H941" s="386">
        <f>'Permitted Sources'!Q941</f>
        <v>0.11819230782054187</v>
      </c>
      <c r="I941" s="386">
        <f>'Permitted Sources'!R941</f>
        <v>0</v>
      </c>
      <c r="J941" s="386">
        <f>'Permitted Sources'!S941</f>
        <v>0</v>
      </c>
      <c r="K941" s="63" t="str">
        <f t="shared" si="14"/>
        <v>Heaters</v>
      </c>
      <c r="L941" s="135"/>
      <c r="M941" s="135"/>
      <c r="N941" s="135"/>
      <c r="O941" s="135"/>
      <c r="P941" s="62"/>
      <c r="Q941" s="62"/>
      <c r="R941" s="62"/>
      <c r="S941" s="62"/>
      <c r="T941" s="62"/>
      <c r="U941" s="62"/>
    </row>
    <row r="942" spans="1:21" s="198" customFormat="1" x14ac:dyDescent="0.2">
      <c r="A942" s="75" t="str">
        <f>'Permitted Sources'!A942</f>
        <v>WYDEQ Permitted Sources</v>
      </c>
      <c r="B942" s="75">
        <f>'Permitted Sources'!C942</f>
        <v>56037</v>
      </c>
      <c r="C942" s="75">
        <f>'Permitted Sources'!C942</f>
        <v>56037</v>
      </c>
      <c r="D942" s="75">
        <f>'Permitted Sources'!F942</f>
        <v>31000404</v>
      </c>
      <c r="E942" s="75" t="str">
        <f>'Permitted Sources'!I942</f>
        <v>Process Heaters</v>
      </c>
      <c r="F942" s="386">
        <f>'Permitted Sources'!O942</f>
        <v>0.4847426678378885</v>
      </c>
      <c r="G942" s="386">
        <f>'Permitted Sources'!P942</f>
        <v>0</v>
      </c>
      <c r="H942" s="386">
        <f>'Permitted Sources'!Q942</f>
        <v>0.35457692346162556</v>
      </c>
      <c r="I942" s="386">
        <f>'Permitted Sources'!R942</f>
        <v>0</v>
      </c>
      <c r="J942" s="386">
        <f>'Permitted Sources'!S942</f>
        <v>0</v>
      </c>
      <c r="K942" s="63" t="str">
        <f t="shared" si="14"/>
        <v>Heaters</v>
      </c>
      <c r="L942" s="135"/>
      <c r="M942" s="135"/>
      <c r="N942" s="135"/>
      <c r="O942" s="135"/>
      <c r="P942" s="62"/>
      <c r="Q942" s="62"/>
      <c r="R942" s="62"/>
      <c r="S942" s="62"/>
      <c r="T942" s="62"/>
      <c r="U942" s="62"/>
    </row>
    <row r="943" spans="1:21" s="198" customFormat="1" x14ac:dyDescent="0.2">
      <c r="A943" s="75" t="str">
        <f>'Permitted Sources'!A943</f>
        <v>WYDEQ Permitted Sources</v>
      </c>
      <c r="B943" s="75">
        <f>'Permitted Sources'!C943</f>
        <v>56037</v>
      </c>
      <c r="C943" s="75">
        <f>'Permitted Sources'!C943</f>
        <v>56037</v>
      </c>
      <c r="D943" s="75">
        <f>'Permitted Sources'!F943</f>
        <v>31000404</v>
      </c>
      <c r="E943" s="75" t="str">
        <f>'Permitted Sources'!I943</f>
        <v>Process Heaters</v>
      </c>
      <c r="F943" s="386">
        <f>'Permitted Sources'!O943</f>
        <v>1.4546391508146301</v>
      </c>
      <c r="G943" s="386">
        <f>'Permitted Sources'!P943</f>
        <v>0</v>
      </c>
      <c r="H943" s="386">
        <f>'Permitted Sources'!Q943</f>
        <v>0.35457692346162556</v>
      </c>
      <c r="I943" s="386">
        <f>'Permitted Sources'!R943</f>
        <v>0</v>
      </c>
      <c r="J943" s="386">
        <f>'Permitted Sources'!S943</f>
        <v>0</v>
      </c>
      <c r="K943" s="63" t="str">
        <f t="shared" si="14"/>
        <v>Heaters</v>
      </c>
      <c r="L943" s="135"/>
      <c r="M943" s="135"/>
      <c r="N943" s="135"/>
      <c r="O943" s="135"/>
      <c r="P943" s="62"/>
      <c r="Q943" s="62"/>
      <c r="R943" s="62"/>
      <c r="S943" s="62"/>
      <c r="T943" s="62"/>
      <c r="U943" s="62"/>
    </row>
    <row r="944" spans="1:21" s="198" customFormat="1" x14ac:dyDescent="0.2">
      <c r="A944" s="75" t="str">
        <f>'Permitted Sources'!A944</f>
        <v>WYDEQ Permitted Sources</v>
      </c>
      <c r="B944" s="75">
        <f>'Permitted Sources'!C944</f>
        <v>56037</v>
      </c>
      <c r="C944" s="75">
        <f>'Permitted Sources'!C944</f>
        <v>56037</v>
      </c>
      <c r="D944" s="75">
        <f>'Permitted Sources'!F944</f>
        <v>31000404</v>
      </c>
      <c r="E944" s="75" t="str">
        <f>'Permitted Sources'!I944</f>
        <v>Process Heaters</v>
      </c>
      <c r="F944" s="386">
        <f>'Permitted Sources'!O944</f>
        <v>0.11828707848766765</v>
      </c>
      <c r="G944" s="386">
        <f>'Permitted Sources'!P944</f>
        <v>0</v>
      </c>
      <c r="H944" s="386">
        <f>'Permitted Sources'!Q944</f>
        <v>0.11819230782054187</v>
      </c>
      <c r="I944" s="386">
        <f>'Permitted Sources'!R944</f>
        <v>0</v>
      </c>
      <c r="J944" s="386">
        <f>'Permitted Sources'!S944</f>
        <v>0</v>
      </c>
      <c r="K944" s="63" t="str">
        <f t="shared" si="14"/>
        <v>Heaters</v>
      </c>
      <c r="L944" s="135"/>
      <c r="M944" s="135"/>
      <c r="N944" s="135"/>
      <c r="O944" s="135"/>
      <c r="P944" s="62"/>
      <c r="Q944" s="62"/>
      <c r="R944" s="62"/>
      <c r="S944" s="62"/>
      <c r="T944" s="62"/>
      <c r="U944" s="62"/>
    </row>
    <row r="945" spans="1:21" s="198" customFormat="1" x14ac:dyDescent="0.2">
      <c r="A945" s="75" t="str">
        <f>'Permitted Sources'!A945</f>
        <v>WYDEQ Permitted Sources</v>
      </c>
      <c r="B945" s="75">
        <f>'Permitted Sources'!C945</f>
        <v>56037</v>
      </c>
      <c r="C945" s="75">
        <f>'Permitted Sources'!C945</f>
        <v>56037</v>
      </c>
      <c r="D945" s="75">
        <f>'Permitted Sources'!F945</f>
        <v>31000404</v>
      </c>
      <c r="E945" s="75" t="str">
        <f>'Permitted Sources'!I945</f>
        <v>Process Heaters</v>
      </c>
      <c r="F945" s="386">
        <f>'Permitted Sources'!O945</f>
        <v>0.11828707848766765</v>
      </c>
      <c r="G945" s="386">
        <f>'Permitted Sources'!P945</f>
        <v>0</v>
      </c>
      <c r="H945" s="386">
        <f>'Permitted Sources'!Q945</f>
        <v>0.11819230782054187</v>
      </c>
      <c r="I945" s="386">
        <f>'Permitted Sources'!R945</f>
        <v>0</v>
      </c>
      <c r="J945" s="386">
        <f>'Permitted Sources'!S945</f>
        <v>0</v>
      </c>
      <c r="K945" s="63" t="str">
        <f t="shared" si="14"/>
        <v>Heaters</v>
      </c>
      <c r="L945" s="135"/>
      <c r="M945" s="135"/>
      <c r="N945" s="135"/>
      <c r="O945" s="135"/>
      <c r="P945" s="62"/>
      <c r="Q945" s="62"/>
      <c r="R945" s="62"/>
      <c r="S945" s="62"/>
      <c r="T945" s="62"/>
      <c r="U945" s="62"/>
    </row>
    <row r="946" spans="1:21" s="198" customFormat="1" x14ac:dyDescent="0.2">
      <c r="A946" s="75" t="str">
        <f>'Permitted Sources'!A946</f>
        <v>WYDEQ Permitted Sources</v>
      </c>
      <c r="B946" s="75">
        <f>'Permitted Sources'!C946</f>
        <v>56037</v>
      </c>
      <c r="C946" s="75">
        <f>'Permitted Sources'!C946</f>
        <v>56037</v>
      </c>
      <c r="D946" s="75">
        <f>'Permitted Sources'!F946</f>
        <v>31000227</v>
      </c>
      <c r="E946" s="75" t="str">
        <f>'Permitted Sources'!I946</f>
        <v>Dehydrator</v>
      </c>
      <c r="F946" s="386">
        <f>'Permitted Sources'!O946</f>
        <v>0.10353646165079466</v>
      </c>
      <c r="G946" s="386">
        <f>'Permitted Sources'!P946</f>
        <v>0</v>
      </c>
      <c r="H946" s="386">
        <f>'Permitted Sources'!Q946</f>
        <v>0</v>
      </c>
      <c r="I946" s="386">
        <f>'Permitted Sources'!R946</f>
        <v>0</v>
      </c>
      <c r="J946" s="386">
        <f>'Permitted Sources'!S946</f>
        <v>0</v>
      </c>
      <c r="K946" s="63" t="str">
        <f t="shared" si="14"/>
        <v>Dehydrator</v>
      </c>
      <c r="L946" s="135"/>
      <c r="M946" s="135"/>
      <c r="N946" s="135"/>
      <c r="O946" s="135"/>
      <c r="P946" s="62"/>
      <c r="Q946" s="62"/>
      <c r="R946" s="62"/>
      <c r="S946" s="62"/>
      <c r="T946" s="62"/>
      <c r="U946" s="62"/>
    </row>
    <row r="947" spans="1:21" s="198" customFormat="1" x14ac:dyDescent="0.2">
      <c r="A947" s="75" t="str">
        <f>'Permitted Sources'!A947</f>
        <v>WYDEQ Permitted Sources</v>
      </c>
      <c r="B947" s="75">
        <f>'Permitted Sources'!C947</f>
        <v>56037</v>
      </c>
      <c r="C947" s="75">
        <f>'Permitted Sources'!C947</f>
        <v>56037</v>
      </c>
      <c r="D947" s="75">
        <f>'Permitted Sources'!F947</f>
        <v>31000227</v>
      </c>
      <c r="E947" s="75" t="str">
        <f>'Permitted Sources'!I947</f>
        <v>Dehydrator</v>
      </c>
      <c r="F947" s="386">
        <f>'Permitted Sources'!O947</f>
        <v>8.2829169320635748E-2</v>
      </c>
      <c r="G947" s="386">
        <f>'Permitted Sources'!P947</f>
        <v>5.1768230825397343E-3</v>
      </c>
      <c r="H947" s="386">
        <f>'Permitted Sources'!Q947</f>
        <v>1.5530469247619201E-2</v>
      </c>
      <c r="I947" s="386">
        <f>'Permitted Sources'!R947</f>
        <v>0</v>
      </c>
      <c r="J947" s="386">
        <f>'Permitted Sources'!S947</f>
        <v>0</v>
      </c>
      <c r="K947" s="63" t="str">
        <f t="shared" si="14"/>
        <v>Dehydrator</v>
      </c>
      <c r="L947" s="135"/>
      <c r="M947" s="135"/>
      <c r="N947" s="135"/>
      <c r="O947" s="135"/>
      <c r="P947" s="62"/>
      <c r="Q947" s="62"/>
      <c r="R947" s="62"/>
      <c r="S947" s="62"/>
      <c r="T947" s="62"/>
      <c r="U947" s="62"/>
    </row>
    <row r="948" spans="1:21" s="198" customFormat="1" x14ac:dyDescent="0.2">
      <c r="A948" s="75" t="str">
        <f>'Permitted Sources'!A948</f>
        <v>WYDEQ Permitted Sources</v>
      </c>
      <c r="B948" s="75">
        <f>'Permitted Sources'!C948</f>
        <v>56037</v>
      </c>
      <c r="C948" s="75">
        <f>'Permitted Sources'!C948</f>
        <v>56037</v>
      </c>
      <c r="D948" s="75">
        <f>'Permitted Sources'!F948</f>
        <v>31000227</v>
      </c>
      <c r="E948" s="75" t="str">
        <f>'Permitted Sources'!I948</f>
        <v>Dehydrator</v>
      </c>
      <c r="F948" s="386">
        <f>'Permitted Sources'!O948</f>
        <v>1.0353646165079466</v>
      </c>
      <c r="G948" s="386">
        <f>'Permitted Sources'!P948</f>
        <v>5.1768230825397332E-2</v>
      </c>
      <c r="H948" s="386">
        <f>'Permitted Sources'!Q948</f>
        <v>0.20707292330158933</v>
      </c>
      <c r="I948" s="386">
        <f>'Permitted Sources'!R948</f>
        <v>0</v>
      </c>
      <c r="J948" s="386">
        <f>'Permitted Sources'!S948</f>
        <v>0</v>
      </c>
      <c r="K948" s="63" t="str">
        <f t="shared" si="14"/>
        <v>Dehydrator</v>
      </c>
      <c r="L948" s="135"/>
      <c r="M948" s="135"/>
      <c r="N948" s="135"/>
      <c r="O948" s="135"/>
      <c r="P948" s="62"/>
      <c r="Q948" s="62"/>
      <c r="R948" s="62"/>
      <c r="S948" s="62"/>
      <c r="T948" s="62"/>
      <c r="U948" s="62"/>
    </row>
    <row r="949" spans="1:21" s="198" customFormat="1" x14ac:dyDescent="0.2">
      <c r="A949" s="75" t="str">
        <f>'Permitted Sources'!A949</f>
        <v>WYDEQ Permitted Sources</v>
      </c>
      <c r="B949" s="75">
        <f>'Permitted Sources'!C949</f>
        <v>56037</v>
      </c>
      <c r="C949" s="75">
        <f>'Permitted Sources'!C949</f>
        <v>56037</v>
      </c>
      <c r="D949" s="75">
        <f>'Permitted Sources'!F949</f>
        <v>31000301</v>
      </c>
      <c r="E949" s="75" t="str">
        <f>'Permitted Sources'!I949</f>
        <v>Dehydrator</v>
      </c>
      <c r="F949" s="386">
        <f>'Permitted Sources'!O949</f>
        <v>0</v>
      </c>
      <c r="G949" s="386">
        <f>'Permitted Sources'!P949</f>
        <v>3.6237761577778134</v>
      </c>
      <c r="H949" s="386">
        <f>'Permitted Sources'!Q949</f>
        <v>0</v>
      </c>
      <c r="I949" s="386">
        <f>'Permitted Sources'!R949</f>
        <v>0</v>
      </c>
      <c r="J949" s="386">
        <f>'Permitted Sources'!S949</f>
        <v>0</v>
      </c>
      <c r="K949" s="63" t="str">
        <f t="shared" si="14"/>
        <v>Dehydrator</v>
      </c>
      <c r="L949" s="135"/>
      <c r="M949" s="135"/>
      <c r="N949" s="135"/>
      <c r="O949" s="135"/>
      <c r="P949" s="62"/>
      <c r="Q949" s="62"/>
      <c r="R949" s="62"/>
      <c r="S949" s="62"/>
      <c r="T949" s="62"/>
      <c r="U949" s="62"/>
    </row>
    <row r="950" spans="1:21" s="198" customFormat="1" x14ac:dyDescent="0.2">
      <c r="A950" s="75" t="str">
        <f>'Permitted Sources'!A950</f>
        <v>WYDEQ Permitted Sources</v>
      </c>
      <c r="B950" s="75">
        <f>'Permitted Sources'!C950</f>
        <v>56037</v>
      </c>
      <c r="C950" s="75">
        <f>'Permitted Sources'!C950</f>
        <v>56037</v>
      </c>
      <c r="D950" s="75">
        <f>'Permitted Sources'!F950</f>
        <v>31000404</v>
      </c>
      <c r="E950" s="75" t="str">
        <f>'Permitted Sources'!I950</f>
        <v>Process Heaters</v>
      </c>
      <c r="F950" s="386">
        <f>'Permitted Sources'!O950</f>
        <v>0.25884115412698666</v>
      </c>
      <c r="G950" s="386">
        <f>'Permitted Sources'!P950</f>
        <v>0</v>
      </c>
      <c r="H950" s="386">
        <f>'Permitted Sources'!Q950</f>
        <v>5.1768230825397332E-2</v>
      </c>
      <c r="I950" s="386">
        <f>'Permitted Sources'!R950</f>
        <v>0</v>
      </c>
      <c r="J950" s="386">
        <f>'Permitted Sources'!S950</f>
        <v>0</v>
      </c>
      <c r="K950" s="63" t="str">
        <f t="shared" si="14"/>
        <v>Heaters</v>
      </c>
      <c r="L950" s="135"/>
      <c r="M950" s="135"/>
      <c r="N950" s="135"/>
      <c r="O950" s="135"/>
      <c r="P950" s="62"/>
      <c r="Q950" s="62"/>
      <c r="R950" s="62"/>
      <c r="S950" s="62"/>
      <c r="T950" s="62"/>
      <c r="U950" s="62"/>
    </row>
    <row r="951" spans="1:21" s="198" customFormat="1" x14ac:dyDescent="0.2">
      <c r="A951" s="75" t="str">
        <f>'Permitted Sources'!A951</f>
        <v>WYDEQ Permitted Sources</v>
      </c>
      <c r="B951" s="75">
        <f>'Permitted Sources'!C951</f>
        <v>56037</v>
      </c>
      <c r="C951" s="75">
        <f>'Permitted Sources'!C951</f>
        <v>56037</v>
      </c>
      <c r="D951" s="75">
        <f>'Permitted Sources'!F951</f>
        <v>31000404</v>
      </c>
      <c r="E951" s="75" t="str">
        <f>'Permitted Sources'!I951</f>
        <v>Process Heaters</v>
      </c>
      <c r="F951" s="386">
        <f>'Permitted Sources'!O951</f>
        <v>3.1060938495238402E-2</v>
      </c>
      <c r="G951" s="386">
        <f>'Permitted Sources'!P951</f>
        <v>1.5530469247619199E-4</v>
      </c>
      <c r="H951" s="386">
        <f>'Permitted Sources'!Q951</f>
        <v>2.5884115412698666E-2</v>
      </c>
      <c r="I951" s="386">
        <f>'Permitted Sources'!R951</f>
        <v>0</v>
      </c>
      <c r="J951" s="386">
        <f>'Permitted Sources'!S951</f>
        <v>0</v>
      </c>
      <c r="K951" s="63" t="str">
        <f t="shared" si="14"/>
        <v>Heaters</v>
      </c>
      <c r="L951" s="135"/>
      <c r="M951" s="135"/>
      <c r="N951" s="135"/>
      <c r="O951" s="135"/>
      <c r="P951" s="62"/>
      <c r="Q951" s="62"/>
      <c r="R951" s="62"/>
      <c r="S951" s="62"/>
      <c r="T951" s="62"/>
      <c r="U951" s="62"/>
    </row>
    <row r="952" spans="1:21" s="198" customFormat="1" x14ac:dyDescent="0.2">
      <c r="A952" s="75" t="str">
        <f>'Permitted Sources'!A952</f>
        <v>WYDEQ Permitted Sources</v>
      </c>
      <c r="B952" s="75">
        <f>'Permitted Sources'!C952</f>
        <v>56037</v>
      </c>
      <c r="C952" s="75">
        <f>'Permitted Sources'!C952</f>
        <v>56037</v>
      </c>
      <c r="D952" s="75">
        <f>'Permitted Sources'!F952</f>
        <v>31000404</v>
      </c>
      <c r="E952" s="75" t="str">
        <f>'Permitted Sources'!I952</f>
        <v>Process Heaters</v>
      </c>
      <c r="F952" s="386">
        <f>'Permitted Sources'!O952</f>
        <v>0.77652346238096004</v>
      </c>
      <c r="G952" s="386">
        <f>'Permitted Sources'!P952</f>
        <v>3.830849081079403E-2</v>
      </c>
      <c r="H952" s="386">
        <f>'Permitted Sources'!Q952</f>
        <v>0.155304692476192</v>
      </c>
      <c r="I952" s="386">
        <f>'Permitted Sources'!R952</f>
        <v>0</v>
      </c>
      <c r="J952" s="386">
        <f>'Permitted Sources'!S952</f>
        <v>0</v>
      </c>
      <c r="K952" s="63" t="str">
        <f t="shared" si="14"/>
        <v>Heaters</v>
      </c>
      <c r="L952" s="135"/>
      <c r="M952" s="135"/>
      <c r="N952" s="135"/>
      <c r="O952" s="135"/>
      <c r="P952" s="62"/>
      <c r="Q952" s="62"/>
      <c r="R952" s="62"/>
      <c r="S952" s="62"/>
      <c r="T952" s="62"/>
      <c r="U952" s="62"/>
    </row>
    <row r="953" spans="1:21" s="198" customFormat="1" x14ac:dyDescent="0.2">
      <c r="A953" s="75" t="str">
        <f>'Permitted Sources'!A953</f>
        <v>WYDEQ Permitted Sources</v>
      </c>
      <c r="B953" s="75">
        <f>'Permitted Sources'!C953</f>
        <v>56037</v>
      </c>
      <c r="C953" s="75">
        <f>'Permitted Sources'!C953</f>
        <v>56037</v>
      </c>
      <c r="D953" s="75">
        <f>'Permitted Sources'!F953</f>
        <v>31000404</v>
      </c>
      <c r="E953" s="75" t="str">
        <f>'Permitted Sources'!I953</f>
        <v>Process Heaters</v>
      </c>
      <c r="F953" s="386">
        <f>'Permitted Sources'!O953</f>
        <v>0.51768230825397332</v>
      </c>
      <c r="G953" s="386">
        <f>'Permitted Sources'!P953</f>
        <v>5.1768230825397332E-2</v>
      </c>
      <c r="H953" s="386">
        <f>'Permitted Sources'!Q953</f>
        <v>0.20707292330158933</v>
      </c>
      <c r="I953" s="386">
        <f>'Permitted Sources'!R953</f>
        <v>0</v>
      </c>
      <c r="J953" s="386">
        <f>'Permitted Sources'!S953</f>
        <v>0</v>
      </c>
      <c r="K953" s="63" t="str">
        <f t="shared" si="14"/>
        <v>Heaters</v>
      </c>
      <c r="L953" s="135"/>
      <c r="M953" s="135"/>
      <c r="N953" s="135"/>
      <c r="O953" s="135"/>
      <c r="P953" s="62"/>
      <c r="Q953" s="62"/>
      <c r="R953" s="62"/>
      <c r="S953" s="62"/>
      <c r="T953" s="62"/>
      <c r="U953" s="62"/>
    </row>
    <row r="954" spans="1:21" s="198" customFormat="1" x14ac:dyDescent="0.2">
      <c r="A954" s="75" t="str">
        <f>'Permitted Sources'!A954</f>
        <v>WYDEQ Permitted Sources</v>
      </c>
      <c r="B954" s="75">
        <f>'Permitted Sources'!C954</f>
        <v>56037</v>
      </c>
      <c r="C954" s="75">
        <f>'Permitted Sources'!C954</f>
        <v>56037</v>
      </c>
      <c r="D954" s="75">
        <f>'Permitted Sources'!F954</f>
        <v>31000404</v>
      </c>
      <c r="E954" s="75" t="str">
        <f>'Permitted Sources'!I954</f>
        <v>Process Heaters</v>
      </c>
      <c r="F954" s="386">
        <f>'Permitted Sources'!O954</f>
        <v>1.0353646165079466</v>
      </c>
      <c r="G954" s="386">
        <f>'Permitted Sources'!P954</f>
        <v>0</v>
      </c>
      <c r="H954" s="386">
        <f>'Permitted Sources'!Q954</f>
        <v>0</v>
      </c>
      <c r="I954" s="386">
        <f>'Permitted Sources'!R954</f>
        <v>0</v>
      </c>
      <c r="J954" s="386">
        <f>'Permitted Sources'!S954</f>
        <v>0</v>
      </c>
      <c r="K954" s="63" t="str">
        <f t="shared" si="14"/>
        <v>Heaters</v>
      </c>
      <c r="L954" s="135"/>
      <c r="M954" s="135"/>
      <c r="N954" s="135"/>
      <c r="O954" s="135"/>
      <c r="P954" s="62"/>
      <c r="Q954" s="62"/>
      <c r="R954" s="62"/>
      <c r="S954" s="62"/>
      <c r="T954" s="62"/>
      <c r="U954" s="62"/>
    </row>
    <row r="955" spans="1:21" s="198" customFormat="1" x14ac:dyDescent="0.2">
      <c r="A955" s="75" t="str">
        <f>'Permitted Sources'!A955</f>
        <v>WYDEQ Permitted Sources</v>
      </c>
      <c r="B955" s="75">
        <f>'Permitted Sources'!C955</f>
        <v>56037</v>
      </c>
      <c r="C955" s="75">
        <f>'Permitted Sources'!C955</f>
        <v>56037</v>
      </c>
      <c r="D955" s="75">
        <f>'Permitted Sources'!F955</f>
        <v>31000228</v>
      </c>
      <c r="E955" s="75" t="str">
        <f>'Permitted Sources'!I955</f>
        <v>Dehydrator</v>
      </c>
      <c r="F955" s="386">
        <f>'Permitted Sources'!O955</f>
        <v>0.11819230782054187</v>
      </c>
      <c r="G955" s="386">
        <f>'Permitted Sources'!P955</f>
        <v>0</v>
      </c>
      <c r="H955" s="386">
        <f>'Permitted Sources'!Q955</f>
        <v>0.11819230782054187</v>
      </c>
      <c r="I955" s="386">
        <f>'Permitted Sources'!R955</f>
        <v>0</v>
      </c>
      <c r="J955" s="386">
        <f>'Permitted Sources'!S955</f>
        <v>0</v>
      </c>
      <c r="K955" s="63" t="str">
        <f t="shared" si="14"/>
        <v>Dehydrator</v>
      </c>
      <c r="L955" s="135"/>
      <c r="M955" s="135"/>
      <c r="N955" s="135"/>
      <c r="O955" s="135"/>
      <c r="P955" s="62"/>
      <c r="Q955" s="62"/>
      <c r="R955" s="62"/>
      <c r="S955" s="62"/>
      <c r="T955" s="62"/>
      <c r="U955" s="62"/>
    </row>
    <row r="956" spans="1:21" s="198" customFormat="1" x14ac:dyDescent="0.2">
      <c r="A956" s="75" t="str">
        <f>'Permitted Sources'!A956</f>
        <v>WYDEQ Permitted Sources</v>
      </c>
      <c r="B956" s="75">
        <f>'Permitted Sources'!C956</f>
        <v>56037</v>
      </c>
      <c r="C956" s="75">
        <f>'Permitted Sources'!C956</f>
        <v>56037</v>
      </c>
      <c r="D956" s="75">
        <f>'Permitted Sources'!F956</f>
        <v>31000209</v>
      </c>
      <c r="E956" s="75" t="str">
        <f>'Permitted Sources'!I956</f>
        <v>Natural Gas Production, Incinerators Burning Waste Gas or Augmented Waste Gas</v>
      </c>
      <c r="F956" s="386">
        <f>'Permitted Sources'!O956</f>
        <v>0.35457692346162556</v>
      </c>
      <c r="G956" s="386">
        <f>'Permitted Sources'!P956</f>
        <v>0.59096153910270932</v>
      </c>
      <c r="H956" s="386">
        <f>'Permitted Sources'!Q956</f>
        <v>1.8910769251286699</v>
      </c>
      <c r="I956" s="386">
        <f>'Permitted Sources'!R956</f>
        <v>0</v>
      </c>
      <c r="J956" s="386">
        <f>'Permitted Sources'!S956</f>
        <v>0</v>
      </c>
      <c r="K956" s="63" t="str">
        <f t="shared" si="14"/>
        <v>Natural Gas Production, Incinerators Burning Waste Gas or Augmented Waste Gas</v>
      </c>
      <c r="L956" s="135"/>
      <c r="M956" s="135"/>
      <c r="N956" s="135"/>
      <c r="O956" s="135"/>
      <c r="P956" s="62"/>
      <c r="Q956" s="62"/>
      <c r="R956" s="62"/>
      <c r="S956" s="62"/>
      <c r="T956" s="62"/>
      <c r="U956" s="62"/>
    </row>
    <row r="957" spans="1:21" s="198" customFormat="1" x14ac:dyDescent="0.2">
      <c r="A957" s="75" t="str">
        <f>'Permitted Sources'!A957</f>
        <v>WYDEQ Permitted Sources</v>
      </c>
      <c r="B957" s="75">
        <f>'Permitted Sources'!C957</f>
        <v>56037</v>
      </c>
      <c r="C957" s="75">
        <f>'Permitted Sources'!C957</f>
        <v>56037</v>
      </c>
      <c r="D957" s="75">
        <f>'Permitted Sources'!F957</f>
        <v>31000209</v>
      </c>
      <c r="E957" s="75" t="str">
        <f>'Permitted Sources'!I957</f>
        <v>Natural Gas Production, Incinerators Burning Waste Gas or Augmented Waste Gas</v>
      </c>
      <c r="F957" s="386">
        <f>'Permitted Sources'!O957</f>
        <v>0.11819230782054187</v>
      </c>
      <c r="G957" s="386">
        <f>'Permitted Sources'!P957</f>
        <v>1.3001153860259607</v>
      </c>
      <c r="H957" s="386">
        <f>'Permitted Sources'!Q957</f>
        <v>0.23638461564108373</v>
      </c>
      <c r="I957" s="386">
        <f>'Permitted Sources'!R957</f>
        <v>0</v>
      </c>
      <c r="J957" s="386">
        <f>'Permitted Sources'!S957</f>
        <v>0</v>
      </c>
      <c r="K957" s="63" t="str">
        <f t="shared" si="14"/>
        <v>Natural Gas Production, Incinerators Burning Waste Gas or Augmented Waste Gas</v>
      </c>
      <c r="L957" s="135"/>
      <c r="M957" s="135"/>
      <c r="N957" s="135"/>
      <c r="O957" s="135"/>
      <c r="P957" s="62"/>
      <c r="Q957" s="62"/>
      <c r="R957" s="62"/>
      <c r="S957" s="62"/>
      <c r="T957" s="62"/>
      <c r="U957" s="62"/>
    </row>
    <row r="958" spans="1:21" s="198" customFormat="1" x14ac:dyDescent="0.2">
      <c r="A958" s="75" t="str">
        <f>'Permitted Sources'!A958</f>
        <v>WYDEQ Permitted Sources</v>
      </c>
      <c r="B958" s="75">
        <f>'Permitted Sources'!C958</f>
        <v>56037</v>
      </c>
      <c r="C958" s="75">
        <f>'Permitted Sources'!C958</f>
        <v>56037</v>
      </c>
      <c r="D958" s="75">
        <f>'Permitted Sources'!F958</f>
        <v>31000299</v>
      </c>
      <c r="E958" s="75" t="str">
        <f>'Permitted Sources'!I958</f>
        <v>Natural Gas Production, Other Not Classified</v>
      </c>
      <c r="F958" s="386">
        <f>'Permitted Sources'!O958</f>
        <v>40.430988274635318</v>
      </c>
      <c r="G958" s="386">
        <f>'Permitted Sources'!P958</f>
        <v>0</v>
      </c>
      <c r="H958" s="386">
        <f>'Permitted Sources'!Q958</f>
        <v>25.832347181873271</v>
      </c>
      <c r="I958" s="386">
        <f>'Permitted Sources'!R958</f>
        <v>0</v>
      </c>
      <c r="J958" s="386">
        <f>'Permitted Sources'!S958</f>
        <v>0</v>
      </c>
      <c r="K958" s="63" t="str">
        <f t="shared" si="14"/>
        <v>Natural Gas Production, Other Not Classified</v>
      </c>
      <c r="L958" s="135"/>
      <c r="M958" s="135"/>
      <c r="N958" s="135"/>
      <c r="O958" s="135"/>
      <c r="P958" s="62"/>
      <c r="Q958" s="62"/>
      <c r="R958" s="62"/>
      <c r="S958" s="62"/>
      <c r="T958" s="62"/>
      <c r="U958" s="62"/>
    </row>
    <row r="959" spans="1:21" s="198" customFormat="1" x14ac:dyDescent="0.2">
      <c r="A959" s="75" t="str">
        <f>'Permitted Sources'!A959</f>
        <v>WYDEQ Permitted Sources</v>
      </c>
      <c r="B959" s="75">
        <f>'Permitted Sources'!C959</f>
        <v>56037</v>
      </c>
      <c r="C959" s="75">
        <f>'Permitted Sources'!C959</f>
        <v>56037</v>
      </c>
      <c r="D959" s="75">
        <f>'Permitted Sources'!F959</f>
        <v>31000404</v>
      </c>
      <c r="E959" s="75" t="str">
        <f>'Permitted Sources'!I959</f>
        <v>Process Heaters</v>
      </c>
      <c r="F959" s="386">
        <f>'Permitted Sources'!O959</f>
        <v>1.5530469247619201</v>
      </c>
      <c r="G959" s="386">
        <f>'Permitted Sources'!P959</f>
        <v>0.10353646165079466</v>
      </c>
      <c r="H959" s="386">
        <f>'Permitted Sources'!Q959</f>
        <v>1.5530469247619201</v>
      </c>
      <c r="I959" s="386">
        <f>'Permitted Sources'!R959</f>
        <v>0</v>
      </c>
      <c r="J959" s="386">
        <f>'Permitted Sources'!S959</f>
        <v>0</v>
      </c>
      <c r="K959" s="63" t="str">
        <f t="shared" si="14"/>
        <v>Heaters</v>
      </c>
      <c r="L959" s="135"/>
      <c r="M959" s="135"/>
      <c r="N959" s="135"/>
      <c r="O959" s="135"/>
      <c r="P959" s="62"/>
      <c r="Q959" s="62"/>
      <c r="R959" s="62"/>
      <c r="S959" s="62"/>
      <c r="T959" s="62"/>
      <c r="U959" s="62"/>
    </row>
    <row r="960" spans="1:21" s="198" customFormat="1" x14ac:dyDescent="0.2">
      <c r="A960" s="75" t="str">
        <f>'Permitted Sources'!A960</f>
        <v>WYDEQ Permitted Sources</v>
      </c>
      <c r="B960" s="75">
        <f>'Permitted Sources'!C960</f>
        <v>56037</v>
      </c>
      <c r="C960" s="75">
        <f>'Permitted Sources'!C960</f>
        <v>56037</v>
      </c>
      <c r="D960" s="75">
        <f>'Permitted Sources'!F960</f>
        <v>31000220</v>
      </c>
      <c r="E960" s="75" t="str">
        <f>'Permitted Sources'!I960</f>
        <v>Permitted Fugitives</v>
      </c>
      <c r="F960" s="386">
        <f>'Permitted Sources'!O960</f>
        <v>0</v>
      </c>
      <c r="G960" s="386">
        <f>'Permitted Sources'!P960</f>
        <v>5.6945053907937062</v>
      </c>
      <c r="H960" s="386">
        <f>'Permitted Sources'!Q960</f>
        <v>0</v>
      </c>
      <c r="I960" s="386">
        <f>'Permitted Sources'!R960</f>
        <v>0</v>
      </c>
      <c r="J960" s="386">
        <f>'Permitted Sources'!S960</f>
        <v>0</v>
      </c>
      <c r="K960" s="63" t="str">
        <f t="shared" si="14"/>
        <v>Fugitives</v>
      </c>
      <c r="L960" s="135"/>
      <c r="M960" s="135"/>
      <c r="N960" s="135"/>
      <c r="O960" s="135"/>
      <c r="P960" s="62"/>
      <c r="Q960" s="62"/>
      <c r="R960" s="62"/>
      <c r="S960" s="62"/>
      <c r="T960" s="62"/>
      <c r="U960" s="62"/>
    </row>
    <row r="961" spans="1:21" s="198" customFormat="1" x14ac:dyDescent="0.2">
      <c r="A961" s="75" t="str">
        <f>'Permitted Sources'!A961</f>
        <v>WYDEQ Permitted Sources</v>
      </c>
      <c r="B961" s="75">
        <f>'Permitted Sources'!C961</f>
        <v>56037</v>
      </c>
      <c r="C961" s="75">
        <f>'Permitted Sources'!C961</f>
        <v>56037</v>
      </c>
      <c r="D961" s="75">
        <f>'Permitted Sources'!F961</f>
        <v>31000404</v>
      </c>
      <c r="E961" s="75" t="str">
        <f>'Permitted Sources'!I961</f>
        <v>Process Heaters</v>
      </c>
      <c r="F961" s="386">
        <f>'Permitted Sources'!O961</f>
        <v>2.5884115412698669</v>
      </c>
      <c r="G961" s="386">
        <f>'Permitted Sources'!P961</f>
        <v>0</v>
      </c>
      <c r="H961" s="386">
        <f>'Permitted Sources'!Q961</f>
        <v>5.1768230825397332E-2</v>
      </c>
      <c r="I961" s="386">
        <f>'Permitted Sources'!R961</f>
        <v>0</v>
      </c>
      <c r="J961" s="386">
        <f>'Permitted Sources'!S961</f>
        <v>0</v>
      </c>
      <c r="K961" s="63" t="str">
        <f t="shared" si="14"/>
        <v>Heaters</v>
      </c>
      <c r="L961" s="135"/>
      <c r="M961" s="135"/>
      <c r="N961" s="135"/>
      <c r="O961" s="135"/>
      <c r="P961" s="62"/>
      <c r="Q961" s="62"/>
      <c r="R961" s="62"/>
      <c r="S961" s="62"/>
      <c r="T961" s="62"/>
      <c r="U961" s="62"/>
    </row>
    <row r="962" spans="1:21" s="198" customFormat="1" x14ac:dyDescent="0.2">
      <c r="A962" s="75" t="str">
        <f>'Permitted Sources'!A962</f>
        <v>WYDEQ Permitted Sources</v>
      </c>
      <c r="B962" s="75">
        <f>'Permitted Sources'!C962</f>
        <v>56037</v>
      </c>
      <c r="C962" s="75">
        <f>'Permitted Sources'!C962</f>
        <v>56037</v>
      </c>
      <c r="D962" s="75">
        <f>'Permitted Sources'!F962</f>
        <v>31000404</v>
      </c>
      <c r="E962" s="75" t="str">
        <f>'Permitted Sources'!I962</f>
        <v>Process Heaters</v>
      </c>
      <c r="F962" s="386">
        <f>'Permitted Sources'!O962</f>
        <v>0.25884115412698666</v>
      </c>
      <c r="G962" s="386">
        <f>'Permitted Sources'!P962</f>
        <v>0</v>
      </c>
      <c r="H962" s="386">
        <f>'Permitted Sources'!Q962</f>
        <v>5.1768230825397332E-2</v>
      </c>
      <c r="I962" s="386">
        <f>'Permitted Sources'!R962</f>
        <v>0</v>
      </c>
      <c r="J962" s="386">
        <f>'Permitted Sources'!S962</f>
        <v>0</v>
      </c>
      <c r="K962" s="63" t="str">
        <f t="shared" si="14"/>
        <v>Heaters</v>
      </c>
      <c r="L962" s="135"/>
      <c r="M962" s="135"/>
      <c r="N962" s="135"/>
      <c r="O962" s="135"/>
      <c r="P962" s="62"/>
      <c r="Q962" s="62"/>
      <c r="R962" s="62"/>
      <c r="S962" s="62"/>
      <c r="T962" s="62"/>
      <c r="U962" s="62"/>
    </row>
    <row r="963" spans="1:21" s="198" customFormat="1" x14ac:dyDescent="0.2">
      <c r="A963" s="75" t="str">
        <f>'Permitted Sources'!A963</f>
        <v>WYDEQ Permitted Sources</v>
      </c>
      <c r="B963" s="75">
        <f>'Permitted Sources'!C963</f>
        <v>56037</v>
      </c>
      <c r="C963" s="75">
        <f>'Permitted Sources'!C963</f>
        <v>56037</v>
      </c>
      <c r="D963" s="75">
        <f>'Permitted Sources'!F963</f>
        <v>31000404</v>
      </c>
      <c r="E963" s="75" t="str">
        <f>'Permitted Sources'!I963</f>
        <v>Process Heaters</v>
      </c>
      <c r="F963" s="386">
        <f>'Permitted Sources'!O963</f>
        <v>0</v>
      </c>
      <c r="G963" s="386">
        <f>'Permitted Sources'!P963</f>
        <v>2.5884115412698669</v>
      </c>
      <c r="H963" s="386">
        <f>'Permitted Sources'!Q963</f>
        <v>0</v>
      </c>
      <c r="I963" s="386">
        <f>'Permitted Sources'!R963</f>
        <v>0</v>
      </c>
      <c r="J963" s="386">
        <f>'Permitted Sources'!S963</f>
        <v>0</v>
      </c>
      <c r="K963" s="63" t="str">
        <f t="shared" si="14"/>
        <v>Heaters</v>
      </c>
      <c r="L963" s="135"/>
      <c r="M963" s="135"/>
      <c r="N963" s="135"/>
      <c r="O963" s="135"/>
      <c r="P963" s="62"/>
      <c r="Q963" s="62"/>
      <c r="R963" s="62"/>
      <c r="S963" s="62"/>
      <c r="T963" s="62"/>
      <c r="U963" s="62"/>
    </row>
    <row r="964" spans="1:21" s="198" customFormat="1" x14ac:dyDescent="0.2">
      <c r="A964" s="75" t="str">
        <f>'Permitted Sources'!A964</f>
        <v>WYDEQ Permitted Sources</v>
      </c>
      <c r="B964" s="75">
        <f>'Permitted Sources'!C964</f>
        <v>56037</v>
      </c>
      <c r="C964" s="75">
        <f>'Permitted Sources'!C964</f>
        <v>56037</v>
      </c>
      <c r="D964" s="75">
        <f>'Permitted Sources'!F964</f>
        <v>31000404</v>
      </c>
      <c r="E964" s="75" t="str">
        <f>'Permitted Sources'!I964</f>
        <v>Process Heaters</v>
      </c>
      <c r="F964" s="386">
        <f>'Permitted Sources'!O964</f>
        <v>0</v>
      </c>
      <c r="G964" s="386">
        <f>'Permitted Sources'!P964</f>
        <v>2.5884115412698669</v>
      </c>
      <c r="H964" s="386">
        <f>'Permitted Sources'!Q964</f>
        <v>0</v>
      </c>
      <c r="I964" s="386">
        <f>'Permitted Sources'!R964</f>
        <v>0</v>
      </c>
      <c r="J964" s="386">
        <f>'Permitted Sources'!S964</f>
        <v>0</v>
      </c>
      <c r="K964" s="63" t="str">
        <f t="shared" si="14"/>
        <v>Heaters</v>
      </c>
      <c r="L964" s="135"/>
      <c r="M964" s="135"/>
      <c r="N964" s="135"/>
      <c r="O964" s="135"/>
      <c r="P964" s="62"/>
      <c r="Q964" s="62"/>
      <c r="R964" s="62"/>
      <c r="S964" s="62"/>
      <c r="T964" s="62"/>
      <c r="U964" s="62"/>
    </row>
    <row r="965" spans="1:21" s="198" customFormat="1" x14ac:dyDescent="0.2">
      <c r="A965" s="75" t="str">
        <f>'Permitted Sources'!A965</f>
        <v>WYDEQ Permitted Sources</v>
      </c>
      <c r="B965" s="75">
        <f>'Permitted Sources'!C965</f>
        <v>56037</v>
      </c>
      <c r="C965" s="75">
        <f>'Permitted Sources'!C965</f>
        <v>56037</v>
      </c>
      <c r="D965" s="75">
        <f>'Permitted Sources'!F965</f>
        <v>31000404</v>
      </c>
      <c r="E965" s="75" t="str">
        <f>'Permitted Sources'!I965</f>
        <v>Process Heaters</v>
      </c>
      <c r="F965" s="386">
        <f>'Permitted Sources'!O965</f>
        <v>0</v>
      </c>
      <c r="G965" s="386">
        <f>'Permitted Sources'!P965</f>
        <v>0.51768230825397332</v>
      </c>
      <c r="H965" s="386">
        <f>'Permitted Sources'!Q965</f>
        <v>0</v>
      </c>
      <c r="I965" s="386">
        <f>'Permitted Sources'!R965</f>
        <v>0</v>
      </c>
      <c r="J965" s="386">
        <f>'Permitted Sources'!S965</f>
        <v>0</v>
      </c>
      <c r="K965" s="63" t="str">
        <f t="shared" si="14"/>
        <v>Heaters</v>
      </c>
      <c r="L965" s="135"/>
      <c r="M965" s="135"/>
      <c r="N965" s="135"/>
      <c r="O965" s="135"/>
      <c r="P965" s="62"/>
      <c r="Q965" s="62"/>
      <c r="R965" s="62"/>
      <c r="S965" s="62"/>
      <c r="T965" s="62"/>
      <c r="U965" s="62"/>
    </row>
    <row r="966" spans="1:21" s="198" customFormat="1" x14ac:dyDescent="0.2">
      <c r="A966" s="75" t="str">
        <f>'Permitted Sources'!A966</f>
        <v>WYDEQ Permitted Sources</v>
      </c>
      <c r="B966" s="75">
        <f>'Permitted Sources'!C966</f>
        <v>56037</v>
      </c>
      <c r="C966" s="75">
        <f>'Permitted Sources'!C966</f>
        <v>56037</v>
      </c>
      <c r="D966" s="75">
        <f>'Permitted Sources'!F966</f>
        <v>31000404</v>
      </c>
      <c r="E966" s="75" t="str">
        <f>'Permitted Sources'!I966</f>
        <v>Process Heaters</v>
      </c>
      <c r="F966" s="386">
        <f>'Permitted Sources'!O966</f>
        <v>2.0707292330158933</v>
      </c>
      <c r="G966" s="386">
        <f>'Permitted Sources'!P966</f>
        <v>0</v>
      </c>
      <c r="H966" s="386">
        <f>'Permitted Sources'!Q966</f>
        <v>0.51768230825397332</v>
      </c>
      <c r="I966" s="386">
        <f>'Permitted Sources'!R966</f>
        <v>0</v>
      </c>
      <c r="J966" s="386">
        <f>'Permitted Sources'!S966</f>
        <v>0</v>
      </c>
      <c r="K966" s="63" t="str">
        <f t="shared" si="14"/>
        <v>Heaters</v>
      </c>
      <c r="L966" s="135"/>
      <c r="M966" s="135"/>
      <c r="N966" s="135"/>
      <c r="O966" s="135"/>
      <c r="P966" s="62"/>
      <c r="Q966" s="62"/>
      <c r="R966" s="62"/>
      <c r="S966" s="62"/>
      <c r="T966" s="62"/>
      <c r="U966" s="62"/>
    </row>
    <row r="967" spans="1:21" s="198" customFormat="1" x14ac:dyDescent="0.2">
      <c r="A967" s="75" t="str">
        <f>'Permitted Sources'!A967</f>
        <v>WYDEQ Permitted Sources</v>
      </c>
      <c r="B967" s="75">
        <f>'Permitted Sources'!C967</f>
        <v>56037</v>
      </c>
      <c r="C967" s="75">
        <f>'Permitted Sources'!C967</f>
        <v>56037</v>
      </c>
      <c r="D967" s="75">
        <f>'Permitted Sources'!F967</f>
        <v>31000404</v>
      </c>
      <c r="E967" s="75" t="str">
        <f>'Permitted Sources'!I967</f>
        <v>Process Heaters</v>
      </c>
      <c r="F967" s="386">
        <f>'Permitted Sources'!O967</f>
        <v>2.0707292330158933</v>
      </c>
      <c r="G967" s="386">
        <f>'Permitted Sources'!P967</f>
        <v>0</v>
      </c>
      <c r="H967" s="386">
        <f>'Permitted Sources'!Q967</f>
        <v>0.51768230825397332</v>
      </c>
      <c r="I967" s="386">
        <f>'Permitted Sources'!R967</f>
        <v>0</v>
      </c>
      <c r="J967" s="386">
        <f>'Permitted Sources'!S967</f>
        <v>0</v>
      </c>
      <c r="K967" s="63" t="str">
        <f t="shared" ref="K967:K1030" si="15">IF(E967="Unpermitted Fugitives","Fugitives",IF(E967="Natural Gas Processing Facilities, Pump Seals","Fugitives",IF(E967="Natural Gas Production, All Equipt Leak Fugitives","Fugitives",IF(E967="External Combustion Boilers","Heaters",IF(E967="Permitted Tank Losses","Condensate tank ",IF(E967="Permitted Fugitives","Fugitives",IF(E967="Process Heaters","Heaters",E967)))))))</f>
        <v>Heaters</v>
      </c>
      <c r="L967" s="135"/>
      <c r="M967" s="135"/>
      <c r="N967" s="135"/>
      <c r="O967" s="135"/>
      <c r="P967" s="62"/>
      <c r="Q967" s="62"/>
      <c r="R967" s="62"/>
      <c r="S967" s="62"/>
      <c r="T967" s="62"/>
      <c r="U967" s="62"/>
    </row>
    <row r="968" spans="1:21" s="198" customFormat="1" x14ac:dyDescent="0.2">
      <c r="A968" s="75" t="str">
        <f>'Permitted Sources'!A968</f>
        <v>WYDEQ Permitted Sources</v>
      </c>
      <c r="B968" s="75">
        <f>'Permitted Sources'!C968</f>
        <v>56037</v>
      </c>
      <c r="C968" s="75">
        <f>'Permitted Sources'!C968</f>
        <v>56037</v>
      </c>
      <c r="D968" s="75">
        <f>'Permitted Sources'!F968</f>
        <v>31000404</v>
      </c>
      <c r="E968" s="75" t="str">
        <f>'Permitted Sources'!I968</f>
        <v>Process Heaters</v>
      </c>
      <c r="F968" s="386">
        <f>'Permitted Sources'!O968</f>
        <v>1.5530469247619201</v>
      </c>
      <c r="G968" s="386">
        <f>'Permitted Sources'!P968</f>
        <v>0</v>
      </c>
      <c r="H968" s="386">
        <f>'Permitted Sources'!Q968</f>
        <v>0.51768230825397332</v>
      </c>
      <c r="I968" s="386">
        <f>'Permitted Sources'!R968</f>
        <v>0</v>
      </c>
      <c r="J968" s="386">
        <f>'Permitted Sources'!S968</f>
        <v>0</v>
      </c>
      <c r="K968" s="63" t="str">
        <f t="shared" si="15"/>
        <v>Heaters</v>
      </c>
      <c r="L968" s="135"/>
      <c r="M968" s="135"/>
      <c r="N968" s="135"/>
      <c r="O968" s="135"/>
      <c r="P968" s="62"/>
      <c r="Q968" s="62"/>
      <c r="R968" s="62"/>
      <c r="S968" s="62"/>
      <c r="T968" s="62"/>
      <c r="U968" s="62"/>
    </row>
    <row r="969" spans="1:21" s="198" customFormat="1" x14ac:dyDescent="0.2">
      <c r="A969" s="75" t="str">
        <f>'Permitted Sources'!A969</f>
        <v>WYDEQ Permitted Sources</v>
      </c>
      <c r="B969" s="75">
        <f>'Permitted Sources'!C969</f>
        <v>56037</v>
      </c>
      <c r="C969" s="75">
        <f>'Permitted Sources'!C969</f>
        <v>56037</v>
      </c>
      <c r="D969" s="75">
        <f>'Permitted Sources'!F969</f>
        <v>31000404</v>
      </c>
      <c r="E969" s="75" t="str">
        <f>'Permitted Sources'!I969</f>
        <v>Process Heaters</v>
      </c>
      <c r="F969" s="386">
        <f>'Permitted Sources'!O969</f>
        <v>2.0707292330158933</v>
      </c>
      <c r="G969" s="386">
        <f>'Permitted Sources'!P969</f>
        <v>0.20707292330158933</v>
      </c>
      <c r="H969" s="386">
        <f>'Permitted Sources'!Q969</f>
        <v>0.51768230825397332</v>
      </c>
      <c r="I969" s="386">
        <f>'Permitted Sources'!R969</f>
        <v>0</v>
      </c>
      <c r="J969" s="386">
        <f>'Permitted Sources'!S969</f>
        <v>0</v>
      </c>
      <c r="K969" s="63" t="str">
        <f t="shared" si="15"/>
        <v>Heaters</v>
      </c>
      <c r="L969" s="135"/>
      <c r="M969" s="135"/>
      <c r="N969" s="135"/>
      <c r="O969" s="135"/>
      <c r="P969" s="62"/>
      <c r="Q969" s="62"/>
      <c r="R969" s="62"/>
      <c r="S969" s="62"/>
      <c r="T969" s="62"/>
      <c r="U969" s="62"/>
    </row>
    <row r="970" spans="1:21" s="198" customFormat="1" x14ac:dyDescent="0.2">
      <c r="A970" s="75" t="str">
        <f>'Permitted Sources'!A970</f>
        <v>WYDEQ Permitted Sources</v>
      </c>
      <c r="B970" s="75">
        <f>'Permitted Sources'!C970</f>
        <v>56037</v>
      </c>
      <c r="C970" s="75">
        <f>'Permitted Sources'!C970</f>
        <v>56037</v>
      </c>
      <c r="D970" s="75">
        <f>'Permitted Sources'!F970</f>
        <v>31000404</v>
      </c>
      <c r="E970" s="75" t="str">
        <f>'Permitted Sources'!I970</f>
        <v>Process Heaters</v>
      </c>
      <c r="F970" s="386">
        <f>'Permitted Sources'!O970</f>
        <v>2.0707292330158933</v>
      </c>
      <c r="G970" s="386">
        <f>'Permitted Sources'!P970</f>
        <v>0.20707292330158933</v>
      </c>
      <c r="H970" s="386">
        <f>'Permitted Sources'!Q970</f>
        <v>0.51768230825397332</v>
      </c>
      <c r="I970" s="386">
        <f>'Permitted Sources'!R970</f>
        <v>0</v>
      </c>
      <c r="J970" s="386">
        <f>'Permitted Sources'!S970</f>
        <v>0</v>
      </c>
      <c r="K970" s="63" t="str">
        <f t="shared" si="15"/>
        <v>Heaters</v>
      </c>
      <c r="L970" s="135"/>
      <c r="M970" s="135"/>
      <c r="N970" s="135"/>
      <c r="O970" s="135"/>
      <c r="P970" s="62"/>
      <c r="Q970" s="62"/>
      <c r="R970" s="62"/>
      <c r="S970" s="62"/>
      <c r="T970" s="62"/>
      <c r="U970" s="62"/>
    </row>
    <row r="971" spans="1:21" s="198" customFormat="1" x14ac:dyDescent="0.2">
      <c r="A971" s="75" t="str">
        <f>'Permitted Sources'!A971</f>
        <v>WYDEQ Permitted Sources</v>
      </c>
      <c r="B971" s="75">
        <f>'Permitted Sources'!C971</f>
        <v>56037</v>
      </c>
      <c r="C971" s="75">
        <f>'Permitted Sources'!C971</f>
        <v>56037</v>
      </c>
      <c r="D971" s="75">
        <f>'Permitted Sources'!F971</f>
        <v>31000299</v>
      </c>
      <c r="E971" s="75" t="str">
        <f>'Permitted Sources'!I971</f>
        <v>Natural Gas Production, Other Not Classified</v>
      </c>
      <c r="F971" s="386">
        <f>'Permitted Sources'!O971</f>
        <v>0</v>
      </c>
      <c r="G971" s="386">
        <f>'Permitted Sources'!P971</f>
        <v>6.2121876990476803</v>
      </c>
      <c r="H971" s="386">
        <f>'Permitted Sources'!Q971</f>
        <v>0</v>
      </c>
      <c r="I971" s="386">
        <f>'Permitted Sources'!R971</f>
        <v>0</v>
      </c>
      <c r="J971" s="386">
        <f>'Permitted Sources'!S971</f>
        <v>0</v>
      </c>
      <c r="K971" s="63" t="str">
        <f t="shared" si="15"/>
        <v>Natural Gas Production, Other Not Classified</v>
      </c>
      <c r="L971" s="135"/>
      <c r="M971" s="135"/>
      <c r="N971" s="135"/>
      <c r="O971" s="135"/>
      <c r="P971" s="62"/>
      <c r="Q971" s="62"/>
      <c r="R971" s="62"/>
      <c r="S971" s="62"/>
      <c r="T971" s="62"/>
      <c r="U971" s="62"/>
    </row>
    <row r="972" spans="1:21" s="198" customFormat="1" x14ac:dyDescent="0.2">
      <c r="A972" s="75" t="str">
        <f>'Permitted Sources'!A972</f>
        <v>WYDEQ Permitted Sources</v>
      </c>
      <c r="B972" s="75">
        <f>'Permitted Sources'!C972</f>
        <v>56037</v>
      </c>
      <c r="C972" s="75">
        <f>'Permitted Sources'!C972</f>
        <v>56037</v>
      </c>
      <c r="D972" s="75">
        <f>'Permitted Sources'!F972</f>
        <v>31000404</v>
      </c>
      <c r="E972" s="75" t="str">
        <f>'Permitted Sources'!I972</f>
        <v>Process Heaters</v>
      </c>
      <c r="F972" s="386">
        <f>'Permitted Sources'!O972</f>
        <v>2.5884115412698669</v>
      </c>
      <c r="G972" s="386">
        <f>'Permitted Sources'!P972</f>
        <v>0</v>
      </c>
      <c r="H972" s="386">
        <f>'Permitted Sources'!Q972</f>
        <v>0.25884115412698666</v>
      </c>
      <c r="I972" s="386">
        <f>'Permitted Sources'!R972</f>
        <v>0</v>
      </c>
      <c r="J972" s="386">
        <f>'Permitted Sources'!S972</f>
        <v>0</v>
      </c>
      <c r="K972" s="63" t="str">
        <f t="shared" si="15"/>
        <v>Heaters</v>
      </c>
      <c r="L972" s="135"/>
      <c r="M972" s="135"/>
      <c r="N972" s="135"/>
      <c r="O972" s="135"/>
      <c r="P972" s="62"/>
      <c r="Q972" s="62"/>
      <c r="R972" s="62"/>
      <c r="S972" s="62"/>
      <c r="T972" s="62"/>
      <c r="U972" s="62"/>
    </row>
    <row r="973" spans="1:21" s="198" customFormat="1" x14ac:dyDescent="0.2">
      <c r="A973" s="75" t="str">
        <f>'Permitted Sources'!A973</f>
        <v>WYDEQ Permitted Sources</v>
      </c>
      <c r="B973" s="75">
        <f>'Permitted Sources'!C973</f>
        <v>56041</v>
      </c>
      <c r="C973" s="75">
        <f>'Permitted Sources'!C973</f>
        <v>56041</v>
      </c>
      <c r="D973" s="75">
        <f>'Permitted Sources'!F973</f>
        <v>31000205</v>
      </c>
      <c r="E973" s="75" t="str">
        <f>'Permitted Sources'!I973</f>
        <v>Natural Gas Production, Flares</v>
      </c>
      <c r="F973" s="386">
        <f>'Permitted Sources'!O973</f>
        <v>54.408410597492598</v>
      </c>
      <c r="G973" s="386">
        <f>'Permitted Sources'!P973</f>
        <v>0</v>
      </c>
      <c r="H973" s="386">
        <f>'Permitted Sources'!Q973</f>
        <v>54.408410597492598</v>
      </c>
      <c r="I973" s="386">
        <f>'Permitted Sources'!R973</f>
        <v>0</v>
      </c>
      <c r="J973" s="386">
        <f>'Permitted Sources'!S973</f>
        <v>0</v>
      </c>
      <c r="K973" s="63" t="str">
        <f t="shared" si="15"/>
        <v>Natural Gas Production, Flares</v>
      </c>
      <c r="L973" s="135"/>
      <c r="M973" s="135"/>
      <c r="N973" s="135"/>
      <c r="O973" s="135"/>
      <c r="P973" s="62"/>
      <c r="Q973" s="62"/>
      <c r="R973" s="62"/>
      <c r="S973" s="62"/>
      <c r="T973" s="62"/>
      <c r="U973" s="62"/>
    </row>
    <row r="974" spans="1:21" s="198" customFormat="1" x14ac:dyDescent="0.2">
      <c r="A974" s="75" t="str">
        <f>'Permitted Sources'!A974</f>
        <v>WYDEQ Permitted Sources</v>
      </c>
      <c r="B974" s="75">
        <f>'Permitted Sources'!C974</f>
        <v>56041</v>
      </c>
      <c r="C974" s="75">
        <f>'Permitted Sources'!C974</f>
        <v>56041</v>
      </c>
      <c r="D974" s="75">
        <f>'Permitted Sources'!F974</f>
        <v>31000404</v>
      </c>
      <c r="E974" s="75" t="str">
        <f>'Permitted Sources'!I974</f>
        <v>Process Heaters</v>
      </c>
      <c r="F974" s="386">
        <f>'Permitted Sources'!O974</f>
        <v>0.88005992403175481</v>
      </c>
      <c r="G974" s="386">
        <f>'Permitted Sources'!P974</f>
        <v>0</v>
      </c>
      <c r="H974" s="386">
        <f>'Permitted Sources'!Q974</f>
        <v>0.155304692476192</v>
      </c>
      <c r="I974" s="386">
        <f>'Permitted Sources'!R974</f>
        <v>0</v>
      </c>
      <c r="J974" s="386">
        <f>'Permitted Sources'!S974</f>
        <v>0</v>
      </c>
      <c r="K974" s="63" t="str">
        <f t="shared" si="15"/>
        <v>Heaters</v>
      </c>
      <c r="L974" s="135"/>
      <c r="M974" s="135"/>
      <c r="N974" s="135"/>
      <c r="O974" s="135"/>
      <c r="P974" s="62"/>
      <c r="Q974" s="62"/>
      <c r="R974" s="62"/>
      <c r="S974" s="62"/>
      <c r="T974" s="62"/>
      <c r="U974" s="62"/>
    </row>
    <row r="975" spans="1:21" s="198" customFormat="1" x14ac:dyDescent="0.2">
      <c r="A975" s="75" t="str">
        <f>'Permitted Sources'!A975</f>
        <v>WYDEQ Permitted Sources</v>
      </c>
      <c r="B975" s="75">
        <f>'Permitted Sources'!C975</f>
        <v>56041</v>
      </c>
      <c r="C975" s="75">
        <f>'Permitted Sources'!C975</f>
        <v>56041</v>
      </c>
      <c r="D975" s="75">
        <f>'Permitted Sources'!F975</f>
        <v>31000404</v>
      </c>
      <c r="E975" s="75" t="str">
        <f>'Permitted Sources'!I975</f>
        <v>Process Heaters</v>
      </c>
      <c r="F975" s="386">
        <f>'Permitted Sources'!O975</f>
        <v>0.67298700073016537</v>
      </c>
      <c r="G975" s="386">
        <f>'Permitted Sources'!P975</f>
        <v>0</v>
      </c>
      <c r="H975" s="386">
        <f>'Permitted Sources'!Q975</f>
        <v>0.155304692476192</v>
      </c>
      <c r="I975" s="386">
        <f>'Permitted Sources'!R975</f>
        <v>0</v>
      </c>
      <c r="J975" s="386">
        <f>'Permitted Sources'!S975</f>
        <v>0</v>
      </c>
      <c r="K975" s="63" t="str">
        <f t="shared" si="15"/>
        <v>Heaters</v>
      </c>
      <c r="L975" s="135"/>
      <c r="M975" s="135"/>
      <c r="N975" s="135"/>
      <c r="O975" s="135"/>
      <c r="P975" s="62"/>
      <c r="Q975" s="62"/>
      <c r="R975" s="62"/>
      <c r="S975" s="62"/>
      <c r="T975" s="62"/>
      <c r="U975" s="62"/>
    </row>
    <row r="976" spans="1:21" s="198" customFormat="1" x14ac:dyDescent="0.2">
      <c r="A976" s="75" t="str">
        <f>'Permitted Sources'!A976</f>
        <v>WYDEQ Permitted Sources</v>
      </c>
      <c r="B976" s="75">
        <f>'Permitted Sources'!C976</f>
        <v>56041</v>
      </c>
      <c r="C976" s="75">
        <f>'Permitted Sources'!C976</f>
        <v>56041</v>
      </c>
      <c r="D976" s="75">
        <f>'Permitted Sources'!F976</f>
        <v>31000299</v>
      </c>
      <c r="E976" s="75" t="str">
        <f>'Permitted Sources'!I976</f>
        <v>Natural Gas Production, Other Not Classified</v>
      </c>
      <c r="F976" s="386">
        <f>'Permitted Sources'!O976</f>
        <v>18.570823117225562</v>
      </c>
      <c r="G976" s="386">
        <f>'Permitted Sources'!P976</f>
        <v>0</v>
      </c>
      <c r="H976" s="386">
        <f>'Permitted Sources'!Q976</f>
        <v>37.21560083978521</v>
      </c>
      <c r="I976" s="386">
        <f>'Permitted Sources'!R976</f>
        <v>0</v>
      </c>
      <c r="J976" s="386">
        <f>'Permitted Sources'!S976</f>
        <v>0</v>
      </c>
      <c r="K976" s="63" t="str">
        <f t="shared" si="15"/>
        <v>Natural Gas Production, Other Not Classified</v>
      </c>
      <c r="L976" s="135"/>
      <c r="M976" s="135"/>
      <c r="N976" s="135"/>
      <c r="O976" s="135"/>
      <c r="P976" s="62"/>
      <c r="Q976" s="62"/>
      <c r="R976" s="62"/>
      <c r="S976" s="62"/>
      <c r="T976" s="62"/>
      <c r="U976" s="62"/>
    </row>
    <row r="977" spans="1:21" s="198" customFormat="1" x14ac:dyDescent="0.2">
      <c r="A977" s="75" t="str">
        <f>'Permitted Sources'!A977</f>
        <v>WYDEQ Permitted Sources</v>
      </c>
      <c r="B977" s="75">
        <f>'Permitted Sources'!C977</f>
        <v>56041</v>
      </c>
      <c r="C977" s="75">
        <f>'Permitted Sources'!C977</f>
        <v>56041</v>
      </c>
      <c r="D977" s="75">
        <f>'Permitted Sources'!F977</f>
        <v>31000299</v>
      </c>
      <c r="E977" s="75" t="str">
        <f>'Permitted Sources'!I977</f>
        <v>Natural Gas Production, Other Not Classified</v>
      </c>
      <c r="F977" s="386">
        <f>'Permitted Sources'!O977</f>
        <v>18.570823117225562</v>
      </c>
      <c r="G977" s="386">
        <f>'Permitted Sources'!P977</f>
        <v>0</v>
      </c>
      <c r="H977" s="386">
        <f>'Permitted Sources'!Q977</f>
        <v>37.21560083978521</v>
      </c>
      <c r="I977" s="386">
        <f>'Permitted Sources'!R977</f>
        <v>0</v>
      </c>
      <c r="J977" s="386">
        <f>'Permitted Sources'!S977</f>
        <v>0</v>
      </c>
      <c r="K977" s="63" t="str">
        <f t="shared" si="15"/>
        <v>Natural Gas Production, Other Not Classified</v>
      </c>
      <c r="L977" s="135"/>
      <c r="M977" s="135"/>
      <c r="N977" s="135"/>
      <c r="O977" s="135"/>
      <c r="P977" s="62"/>
      <c r="Q977" s="62"/>
      <c r="R977" s="62"/>
      <c r="S977" s="62"/>
      <c r="T977" s="62"/>
      <c r="U977" s="62"/>
    </row>
    <row r="978" spans="1:21" s="198" customFormat="1" x14ac:dyDescent="0.2">
      <c r="A978" s="75" t="str">
        <f>'Permitted Sources'!A978</f>
        <v>WYDEQ Permitted Sources</v>
      </c>
      <c r="B978" s="75">
        <f>'Permitted Sources'!C978</f>
        <v>56041</v>
      </c>
      <c r="C978" s="75">
        <f>'Permitted Sources'!C978</f>
        <v>56041</v>
      </c>
      <c r="D978" s="75">
        <f>'Permitted Sources'!F978</f>
        <v>31000299</v>
      </c>
      <c r="E978" s="75" t="str">
        <f>'Permitted Sources'!I978</f>
        <v>Natural Gas Production, Other Not Classified</v>
      </c>
      <c r="F978" s="386">
        <f>'Permitted Sources'!O978</f>
        <v>49.138726655313654</v>
      </c>
      <c r="G978" s="386">
        <f>'Permitted Sources'!P978</f>
        <v>0</v>
      </c>
      <c r="H978" s="386">
        <f>'Permitted Sources'!Q978</f>
        <v>0</v>
      </c>
      <c r="I978" s="386">
        <f>'Permitted Sources'!R978</f>
        <v>0</v>
      </c>
      <c r="J978" s="386">
        <f>'Permitted Sources'!S978</f>
        <v>0</v>
      </c>
      <c r="K978" s="63" t="str">
        <f t="shared" si="15"/>
        <v>Natural Gas Production, Other Not Classified</v>
      </c>
      <c r="L978" s="135"/>
      <c r="M978" s="135"/>
      <c r="N978" s="135"/>
      <c r="O978" s="135"/>
      <c r="P978" s="62"/>
      <c r="Q978" s="62"/>
      <c r="R978" s="62"/>
      <c r="S978" s="62"/>
      <c r="T978" s="62"/>
      <c r="U978" s="62"/>
    </row>
    <row r="979" spans="1:21" s="198" customFormat="1" x14ac:dyDescent="0.2">
      <c r="A979" s="75" t="str">
        <f>'Permitted Sources'!A979</f>
        <v>WYDEQ Permitted Sources</v>
      </c>
      <c r="B979" s="75">
        <f>'Permitted Sources'!C979</f>
        <v>56041</v>
      </c>
      <c r="C979" s="75">
        <f>'Permitted Sources'!C979</f>
        <v>56041</v>
      </c>
      <c r="D979" s="75">
        <f>'Permitted Sources'!F979</f>
        <v>31000299</v>
      </c>
      <c r="E979" s="75" t="str">
        <f>'Permitted Sources'!I979</f>
        <v>Natural Gas Production, Other Not Classified</v>
      </c>
      <c r="F979" s="386">
        <f>'Permitted Sources'!O979</f>
        <v>36.04602245172395</v>
      </c>
      <c r="G979" s="386">
        <f>'Permitted Sources'!P979</f>
        <v>0</v>
      </c>
      <c r="H979" s="386">
        <f>'Permitted Sources'!Q979</f>
        <v>48.152665250859201</v>
      </c>
      <c r="I979" s="386">
        <f>'Permitted Sources'!R979</f>
        <v>0</v>
      </c>
      <c r="J979" s="386">
        <f>'Permitted Sources'!S979</f>
        <v>0</v>
      </c>
      <c r="K979" s="63" t="str">
        <f t="shared" si="15"/>
        <v>Natural Gas Production, Other Not Classified</v>
      </c>
      <c r="L979" s="135"/>
      <c r="M979" s="135"/>
      <c r="N979" s="135"/>
      <c r="O979" s="135"/>
      <c r="P979" s="62"/>
      <c r="Q979" s="62"/>
      <c r="R979" s="62"/>
      <c r="S979" s="62"/>
      <c r="T979" s="62"/>
      <c r="U979" s="62"/>
    </row>
    <row r="980" spans="1:21" s="198" customFormat="1" x14ac:dyDescent="0.2">
      <c r="A980" s="75" t="str">
        <f>'Permitted Sources'!A980</f>
        <v>WYDEQ Permitted Sources</v>
      </c>
      <c r="B980" s="75">
        <f>'Permitted Sources'!C980</f>
        <v>56041</v>
      </c>
      <c r="C980" s="75">
        <f>'Permitted Sources'!C980</f>
        <v>56041</v>
      </c>
      <c r="D980" s="75">
        <f>'Permitted Sources'!F980</f>
        <v>31000299</v>
      </c>
      <c r="E980" s="75" t="str">
        <f>'Permitted Sources'!I980</f>
        <v>Natural Gas Production, Other Not Classified</v>
      </c>
      <c r="F980" s="386">
        <f>'Permitted Sources'!O980</f>
        <v>36.04602245172395</v>
      </c>
      <c r="G980" s="386">
        <f>'Permitted Sources'!P980</f>
        <v>0</v>
      </c>
      <c r="H980" s="386">
        <f>'Permitted Sources'!Q980</f>
        <v>48.152665250859201</v>
      </c>
      <c r="I980" s="386">
        <f>'Permitted Sources'!R980</f>
        <v>0</v>
      </c>
      <c r="J980" s="386">
        <f>'Permitted Sources'!S980</f>
        <v>0</v>
      </c>
      <c r="K980" s="63" t="str">
        <f t="shared" si="15"/>
        <v>Natural Gas Production, Other Not Classified</v>
      </c>
      <c r="L980" s="135"/>
      <c r="M980" s="135"/>
      <c r="N980" s="135"/>
      <c r="O980" s="135"/>
      <c r="P980" s="62"/>
      <c r="Q980" s="62"/>
      <c r="R980" s="62"/>
      <c r="S980" s="62"/>
      <c r="T980" s="62"/>
      <c r="U980" s="62"/>
    </row>
    <row r="981" spans="1:21" s="198" customFormat="1" x14ac:dyDescent="0.2">
      <c r="A981" s="75" t="str">
        <f>'Permitted Sources'!A981</f>
        <v>WYDEQ Permitted Sources</v>
      </c>
      <c r="B981" s="75">
        <f>'Permitted Sources'!C981</f>
        <v>56041</v>
      </c>
      <c r="C981" s="75">
        <f>'Permitted Sources'!C981</f>
        <v>56041</v>
      </c>
      <c r="D981" s="75">
        <f>'Permitted Sources'!F981</f>
        <v>31000299</v>
      </c>
      <c r="E981" s="75" t="str">
        <f>'Permitted Sources'!I981</f>
        <v>Natural Gas Production, Other Not Classified</v>
      </c>
      <c r="F981" s="386">
        <f>'Permitted Sources'!O981</f>
        <v>36.04602245172395</v>
      </c>
      <c r="G981" s="386">
        <f>'Permitted Sources'!P981</f>
        <v>0</v>
      </c>
      <c r="H981" s="386">
        <f>'Permitted Sources'!Q981</f>
        <v>48.152665250859201</v>
      </c>
      <c r="I981" s="386">
        <f>'Permitted Sources'!R981</f>
        <v>0</v>
      </c>
      <c r="J981" s="386">
        <f>'Permitted Sources'!S981</f>
        <v>0</v>
      </c>
      <c r="K981" s="63" t="str">
        <f t="shared" si="15"/>
        <v>Natural Gas Production, Other Not Classified</v>
      </c>
      <c r="L981" s="135"/>
      <c r="M981" s="135"/>
      <c r="N981" s="135"/>
      <c r="O981" s="135"/>
      <c r="P981" s="62"/>
      <c r="Q981" s="62"/>
      <c r="R981" s="62"/>
      <c r="S981" s="62"/>
      <c r="T981" s="62"/>
      <c r="U981" s="62"/>
    </row>
    <row r="982" spans="1:21" s="198" customFormat="1" x14ac:dyDescent="0.2">
      <c r="A982" s="75" t="str">
        <f>'Permitted Sources'!A982</f>
        <v>WYDEQ Permitted Sources</v>
      </c>
      <c r="B982" s="75">
        <f>'Permitted Sources'!C982</f>
        <v>56041</v>
      </c>
      <c r="C982" s="75">
        <f>'Permitted Sources'!C982</f>
        <v>56041</v>
      </c>
      <c r="D982" s="75">
        <f>'Permitted Sources'!F982</f>
        <v>31000299</v>
      </c>
      <c r="E982" s="75" t="str">
        <f>'Permitted Sources'!I982</f>
        <v>Natural Gas Production, Other Not Classified</v>
      </c>
      <c r="F982" s="386">
        <f>'Permitted Sources'!O982</f>
        <v>36.04602245172395</v>
      </c>
      <c r="G982" s="386">
        <f>'Permitted Sources'!P982</f>
        <v>0</v>
      </c>
      <c r="H982" s="386">
        <f>'Permitted Sources'!Q982</f>
        <v>48.152665250859201</v>
      </c>
      <c r="I982" s="386">
        <f>'Permitted Sources'!R982</f>
        <v>0</v>
      </c>
      <c r="J982" s="386">
        <f>'Permitted Sources'!S982</f>
        <v>0</v>
      </c>
      <c r="K982" s="63" t="str">
        <f t="shared" si="15"/>
        <v>Natural Gas Production, Other Not Classified</v>
      </c>
      <c r="L982" s="135"/>
      <c r="M982" s="135"/>
      <c r="N982" s="135"/>
      <c r="O982" s="135"/>
      <c r="P982" s="62"/>
      <c r="Q982" s="62"/>
      <c r="R982" s="62"/>
      <c r="S982" s="62"/>
      <c r="T982" s="62"/>
      <c r="U982" s="62"/>
    </row>
    <row r="983" spans="1:21" s="198" customFormat="1" x14ac:dyDescent="0.2">
      <c r="A983" s="75" t="str">
        <f>'Permitted Sources'!A983</f>
        <v>WYDEQ Permitted Sources</v>
      </c>
      <c r="B983" s="75">
        <f>'Permitted Sources'!C983</f>
        <v>56041</v>
      </c>
      <c r="C983" s="75">
        <f>'Permitted Sources'!C983</f>
        <v>56041</v>
      </c>
      <c r="D983" s="75">
        <f>'Permitted Sources'!F983</f>
        <v>31000299</v>
      </c>
      <c r="E983" s="75" t="str">
        <f>'Permitted Sources'!I983</f>
        <v>Natural Gas Production, Other Not Classified</v>
      </c>
      <c r="F983" s="386">
        <f>'Permitted Sources'!O983</f>
        <v>8.0528348030447123</v>
      </c>
      <c r="G983" s="386">
        <f>'Permitted Sources'!P983</f>
        <v>0</v>
      </c>
      <c r="H983" s="386">
        <f>'Permitted Sources'!Q983</f>
        <v>2.0132087007611781</v>
      </c>
      <c r="I983" s="386">
        <f>'Permitted Sources'!R983</f>
        <v>0</v>
      </c>
      <c r="J983" s="386">
        <f>'Permitted Sources'!S983</f>
        <v>0</v>
      </c>
      <c r="K983" s="63" t="str">
        <f t="shared" si="15"/>
        <v>Natural Gas Production, Other Not Classified</v>
      </c>
      <c r="L983" s="135"/>
      <c r="M983" s="135"/>
      <c r="N983" s="135"/>
      <c r="O983" s="135"/>
      <c r="P983" s="62"/>
      <c r="Q983" s="62"/>
      <c r="R983" s="62"/>
      <c r="S983" s="62"/>
      <c r="T983" s="62"/>
      <c r="U983" s="62"/>
    </row>
    <row r="984" spans="1:21" s="198" customFormat="1" x14ac:dyDescent="0.2">
      <c r="A984" s="75" t="str">
        <f>'Permitted Sources'!A984</f>
        <v>WYDEQ Permitted Sources</v>
      </c>
      <c r="B984" s="75">
        <f>'Permitted Sources'!C984</f>
        <v>56041</v>
      </c>
      <c r="C984" s="75">
        <f>'Permitted Sources'!C984</f>
        <v>56041</v>
      </c>
      <c r="D984" s="75">
        <f>'Permitted Sources'!F984</f>
        <v>31000299</v>
      </c>
      <c r="E984" s="75" t="str">
        <f>'Permitted Sources'!I984</f>
        <v>Natural Gas Production, Other Not Classified</v>
      </c>
      <c r="F984" s="386">
        <f>'Permitted Sources'!O984</f>
        <v>8.0528348030447123</v>
      </c>
      <c r="G984" s="386">
        <f>'Permitted Sources'!P984</f>
        <v>0</v>
      </c>
      <c r="H984" s="386">
        <f>'Permitted Sources'!Q984</f>
        <v>2.0132087007611781</v>
      </c>
      <c r="I984" s="386">
        <f>'Permitted Sources'!R984</f>
        <v>0</v>
      </c>
      <c r="J984" s="386">
        <f>'Permitted Sources'!S984</f>
        <v>0</v>
      </c>
      <c r="K984" s="63" t="str">
        <f t="shared" si="15"/>
        <v>Natural Gas Production, Other Not Classified</v>
      </c>
      <c r="L984" s="135"/>
      <c r="M984" s="135"/>
      <c r="N984" s="135"/>
      <c r="O984" s="135"/>
      <c r="P984" s="62"/>
      <c r="Q984" s="62"/>
      <c r="R984" s="62"/>
      <c r="S984" s="62"/>
      <c r="T984" s="62"/>
      <c r="U984" s="62"/>
    </row>
    <row r="985" spans="1:21" s="198" customFormat="1" x14ac:dyDescent="0.2">
      <c r="A985" s="75" t="str">
        <f>'Permitted Sources'!A985</f>
        <v>WYDEQ Permitted Sources</v>
      </c>
      <c r="B985" s="75">
        <f>'Permitted Sources'!C985</f>
        <v>56041</v>
      </c>
      <c r="C985" s="75">
        <f>'Permitted Sources'!C985</f>
        <v>56041</v>
      </c>
      <c r="D985" s="75">
        <f>'Permitted Sources'!F985</f>
        <v>31000299</v>
      </c>
      <c r="E985" s="75" t="str">
        <f>'Permitted Sources'!I985</f>
        <v>Natural Gas Production, Other Not Classified</v>
      </c>
      <c r="F985" s="386">
        <f>'Permitted Sources'!O985</f>
        <v>0.49303070222722728</v>
      </c>
      <c r="G985" s="386">
        <f>'Permitted Sources'!P985</f>
        <v>0</v>
      </c>
      <c r="H985" s="386">
        <f>'Permitted Sources'!Q985</f>
        <v>0.12325767555680682</v>
      </c>
      <c r="I985" s="386">
        <f>'Permitted Sources'!R985</f>
        <v>0</v>
      </c>
      <c r="J985" s="386">
        <f>'Permitted Sources'!S985</f>
        <v>0</v>
      </c>
      <c r="K985" s="63" t="str">
        <f t="shared" si="15"/>
        <v>Natural Gas Production, Other Not Classified</v>
      </c>
      <c r="L985" s="135"/>
      <c r="M985" s="135"/>
      <c r="N985" s="135"/>
      <c r="O985" s="135"/>
      <c r="P985" s="62"/>
      <c r="Q985" s="62"/>
      <c r="R985" s="62"/>
      <c r="S985" s="62"/>
      <c r="T985" s="62"/>
      <c r="U985" s="62"/>
    </row>
    <row r="986" spans="1:21" s="198" customFormat="1" x14ac:dyDescent="0.2">
      <c r="A986" s="75" t="str">
        <f>'Permitted Sources'!A986</f>
        <v>WYDEQ Permitted Sources</v>
      </c>
      <c r="B986" s="75">
        <f>'Permitted Sources'!C986</f>
        <v>56041</v>
      </c>
      <c r="C986" s="75">
        <f>'Permitted Sources'!C986</f>
        <v>56041</v>
      </c>
      <c r="D986" s="75">
        <f>'Permitted Sources'!F986</f>
        <v>31000299</v>
      </c>
      <c r="E986" s="75" t="str">
        <f>'Permitted Sources'!I986</f>
        <v>Natural Gas Production, Other Not Classified</v>
      </c>
      <c r="F986" s="386">
        <f>'Permitted Sources'!O986</f>
        <v>0.49303070222722728</v>
      </c>
      <c r="G986" s="386">
        <f>'Permitted Sources'!P986</f>
        <v>0</v>
      </c>
      <c r="H986" s="386">
        <f>'Permitted Sources'!Q986</f>
        <v>0.12325767555680682</v>
      </c>
      <c r="I986" s="386">
        <f>'Permitted Sources'!R986</f>
        <v>0</v>
      </c>
      <c r="J986" s="386">
        <f>'Permitted Sources'!S986</f>
        <v>0</v>
      </c>
      <c r="K986" s="63" t="str">
        <f t="shared" si="15"/>
        <v>Natural Gas Production, Other Not Classified</v>
      </c>
      <c r="L986" s="135"/>
      <c r="M986" s="135"/>
      <c r="N986" s="135"/>
      <c r="O986" s="135"/>
      <c r="P986" s="62"/>
      <c r="Q986" s="62"/>
      <c r="R986" s="62"/>
      <c r="S986" s="62"/>
      <c r="T986" s="62"/>
      <c r="U986" s="62"/>
    </row>
    <row r="987" spans="1:21" s="198" customFormat="1" x14ac:dyDescent="0.2">
      <c r="A987" s="75" t="str">
        <f>'Permitted Sources'!A987</f>
        <v>WYDEQ Permitted Sources</v>
      </c>
      <c r="B987" s="75">
        <f>'Permitted Sources'!C987</f>
        <v>56041</v>
      </c>
      <c r="C987" s="75">
        <f>'Permitted Sources'!C987</f>
        <v>56041</v>
      </c>
      <c r="D987" s="75">
        <f>'Permitted Sources'!F987</f>
        <v>31000299</v>
      </c>
      <c r="E987" s="75" t="str">
        <f>'Permitted Sources'!I987</f>
        <v>Natural Gas Production, Other Not Classified</v>
      </c>
      <c r="F987" s="386">
        <f>'Permitted Sources'!O987</f>
        <v>0.71215545877266162</v>
      </c>
      <c r="G987" s="386">
        <f>'Permitted Sources'!P987</f>
        <v>0</v>
      </c>
      <c r="H987" s="386">
        <f>'Permitted Sources'!Q987</f>
        <v>0.16434356740907577</v>
      </c>
      <c r="I987" s="386">
        <f>'Permitted Sources'!R987</f>
        <v>0</v>
      </c>
      <c r="J987" s="386">
        <f>'Permitted Sources'!S987</f>
        <v>0</v>
      </c>
      <c r="K987" s="63" t="str">
        <f t="shared" si="15"/>
        <v>Natural Gas Production, Other Not Classified</v>
      </c>
      <c r="L987" s="135"/>
      <c r="M987" s="135"/>
      <c r="N987" s="135"/>
      <c r="O987" s="135"/>
      <c r="P987" s="62"/>
      <c r="Q987" s="62"/>
      <c r="R987" s="62"/>
      <c r="S987" s="62"/>
      <c r="T987" s="62"/>
      <c r="U987" s="62"/>
    </row>
    <row r="988" spans="1:21" s="198" customFormat="1" x14ac:dyDescent="0.2">
      <c r="A988" s="75" t="str">
        <f>'Permitted Sources'!A988</f>
        <v>WYDEQ Permitted Sources</v>
      </c>
      <c r="B988" s="75">
        <f>'Permitted Sources'!C988</f>
        <v>56041</v>
      </c>
      <c r="C988" s="75">
        <f>'Permitted Sources'!C988</f>
        <v>56041</v>
      </c>
      <c r="D988" s="75">
        <f>'Permitted Sources'!F988</f>
        <v>31000299</v>
      </c>
      <c r="E988" s="75" t="str">
        <f>'Permitted Sources'!I988</f>
        <v>Natural Gas Production, Other Not Classified</v>
      </c>
      <c r="F988" s="386">
        <f>'Permitted Sources'!O988</f>
        <v>0.71215545877266162</v>
      </c>
      <c r="G988" s="386">
        <f>'Permitted Sources'!P988</f>
        <v>0</v>
      </c>
      <c r="H988" s="386">
        <f>'Permitted Sources'!Q988</f>
        <v>0.16434356740907577</v>
      </c>
      <c r="I988" s="386">
        <f>'Permitted Sources'!R988</f>
        <v>0</v>
      </c>
      <c r="J988" s="386">
        <f>'Permitted Sources'!S988</f>
        <v>0</v>
      </c>
      <c r="K988" s="63" t="str">
        <f t="shared" si="15"/>
        <v>Natural Gas Production, Other Not Classified</v>
      </c>
      <c r="L988" s="135"/>
      <c r="M988" s="135"/>
      <c r="N988" s="135"/>
      <c r="O988" s="135"/>
      <c r="P988" s="62"/>
      <c r="Q988" s="62"/>
      <c r="R988" s="62"/>
      <c r="S988" s="62"/>
      <c r="T988" s="62"/>
      <c r="U988" s="62"/>
    </row>
    <row r="989" spans="1:21" s="198" customFormat="1" x14ac:dyDescent="0.2">
      <c r="A989" s="75" t="str">
        <f>'Permitted Sources'!A989</f>
        <v>WYDEQ Permitted Sources</v>
      </c>
      <c r="B989" s="75">
        <f>'Permitted Sources'!C989</f>
        <v>56041</v>
      </c>
      <c r="C989" s="75">
        <f>'Permitted Sources'!C989</f>
        <v>56041</v>
      </c>
      <c r="D989" s="75">
        <f>'Permitted Sources'!F989</f>
        <v>31000299</v>
      </c>
      <c r="E989" s="75" t="str">
        <f>'Permitted Sources'!I989</f>
        <v>Natural Gas Production, Other Not Classified</v>
      </c>
      <c r="F989" s="386">
        <f>'Permitted Sources'!O989</f>
        <v>0.71215545877266162</v>
      </c>
      <c r="G989" s="386">
        <f>'Permitted Sources'!P989</f>
        <v>0</v>
      </c>
      <c r="H989" s="386">
        <f>'Permitted Sources'!Q989</f>
        <v>0.16434356740907577</v>
      </c>
      <c r="I989" s="386">
        <f>'Permitted Sources'!R989</f>
        <v>0</v>
      </c>
      <c r="J989" s="386">
        <f>'Permitted Sources'!S989</f>
        <v>0</v>
      </c>
      <c r="K989" s="63" t="str">
        <f t="shared" si="15"/>
        <v>Natural Gas Production, Other Not Classified</v>
      </c>
      <c r="L989" s="135"/>
      <c r="M989" s="135"/>
      <c r="N989" s="135"/>
      <c r="O989" s="135"/>
      <c r="P989" s="62"/>
      <c r="Q989" s="62"/>
      <c r="R989" s="62"/>
      <c r="S989" s="62"/>
      <c r="T989" s="62"/>
      <c r="U989" s="62"/>
    </row>
    <row r="990" spans="1:21" s="198" customFormat="1" x14ac:dyDescent="0.2">
      <c r="A990" s="75" t="str">
        <f>'Permitted Sources'!A990</f>
        <v>WYDEQ Permitted Sources</v>
      </c>
      <c r="B990" s="75">
        <f>'Permitted Sources'!C990</f>
        <v>56041</v>
      </c>
      <c r="C990" s="75">
        <f>'Permitted Sources'!C990</f>
        <v>56041</v>
      </c>
      <c r="D990" s="75">
        <f>'Permitted Sources'!F990</f>
        <v>31000299</v>
      </c>
      <c r="E990" s="75" t="str">
        <f>'Permitted Sources'!I990</f>
        <v>Natural Gas Production, Other Not Classified</v>
      </c>
      <c r="F990" s="386">
        <f>'Permitted Sources'!O990</f>
        <v>1.9173416197725508</v>
      </c>
      <c r="G990" s="386">
        <f>'Permitted Sources'!P990</f>
        <v>0</v>
      </c>
      <c r="H990" s="386">
        <f>'Permitted Sources'!Q990</f>
        <v>0.3697730266704205</v>
      </c>
      <c r="I990" s="386">
        <f>'Permitted Sources'!R990</f>
        <v>0</v>
      </c>
      <c r="J990" s="386">
        <f>'Permitted Sources'!S990</f>
        <v>0</v>
      </c>
      <c r="K990" s="63" t="str">
        <f t="shared" si="15"/>
        <v>Natural Gas Production, Other Not Classified</v>
      </c>
      <c r="L990" s="135"/>
      <c r="M990" s="135"/>
      <c r="N990" s="135"/>
      <c r="O990" s="135"/>
      <c r="P990" s="62"/>
      <c r="Q990" s="62"/>
      <c r="R990" s="62"/>
      <c r="S990" s="62"/>
      <c r="T990" s="62"/>
      <c r="U990" s="62"/>
    </row>
    <row r="991" spans="1:21" s="198" customFormat="1" x14ac:dyDescent="0.2">
      <c r="A991" s="75" t="str">
        <f>'Permitted Sources'!A991</f>
        <v>WYDEQ Permitted Sources</v>
      </c>
      <c r="B991" s="75">
        <f>'Permitted Sources'!C991</f>
        <v>56041</v>
      </c>
      <c r="C991" s="75">
        <f>'Permitted Sources'!C991</f>
        <v>56041</v>
      </c>
      <c r="D991" s="75">
        <f>'Permitted Sources'!F991</f>
        <v>31000299</v>
      </c>
      <c r="E991" s="75" t="str">
        <f>'Permitted Sources'!I991</f>
        <v>Natural Gas Production, Other Not Classified</v>
      </c>
      <c r="F991" s="386">
        <f>'Permitted Sources'!O991</f>
        <v>1.9173416197725508</v>
      </c>
      <c r="G991" s="386">
        <f>'Permitted Sources'!P991</f>
        <v>0</v>
      </c>
      <c r="H991" s="386">
        <f>'Permitted Sources'!Q991</f>
        <v>0.3697730266704205</v>
      </c>
      <c r="I991" s="386">
        <f>'Permitted Sources'!R991</f>
        <v>0</v>
      </c>
      <c r="J991" s="386">
        <f>'Permitted Sources'!S991</f>
        <v>0</v>
      </c>
      <c r="K991" s="63" t="str">
        <f t="shared" si="15"/>
        <v>Natural Gas Production, Other Not Classified</v>
      </c>
      <c r="L991" s="135"/>
      <c r="M991" s="135"/>
      <c r="N991" s="135"/>
      <c r="O991" s="135"/>
      <c r="P991" s="62"/>
      <c r="Q991" s="62"/>
      <c r="R991" s="62"/>
      <c r="S991" s="62"/>
      <c r="T991" s="62"/>
      <c r="U991" s="62"/>
    </row>
    <row r="992" spans="1:21" s="198" customFormat="1" x14ac:dyDescent="0.2">
      <c r="A992" s="75" t="str">
        <f>'Permitted Sources'!A992</f>
        <v>WYDEQ Permitted Sources</v>
      </c>
      <c r="B992" s="75">
        <f>'Permitted Sources'!C992</f>
        <v>56041</v>
      </c>
      <c r="C992" s="75">
        <f>'Permitted Sources'!C992</f>
        <v>56041</v>
      </c>
      <c r="D992" s="75">
        <f>'Permitted Sources'!F992</f>
        <v>31000299</v>
      </c>
      <c r="E992" s="75" t="str">
        <f>'Permitted Sources'!I992</f>
        <v>Natural Gas Production, Other Not Classified</v>
      </c>
      <c r="F992" s="386">
        <f>'Permitted Sources'!O992</f>
        <v>39.716362123859973</v>
      </c>
      <c r="G992" s="386">
        <f>'Permitted Sources'!P992</f>
        <v>0</v>
      </c>
      <c r="H992" s="386">
        <f>'Permitted Sources'!Q992</f>
        <v>9.9427858282490842</v>
      </c>
      <c r="I992" s="386">
        <f>'Permitted Sources'!R992</f>
        <v>0</v>
      </c>
      <c r="J992" s="386">
        <f>'Permitted Sources'!S992</f>
        <v>0</v>
      </c>
      <c r="K992" s="63" t="str">
        <f t="shared" si="15"/>
        <v>Natural Gas Production, Other Not Classified</v>
      </c>
      <c r="L992" s="135"/>
      <c r="M992" s="135"/>
      <c r="N992" s="135"/>
      <c r="O992" s="135"/>
      <c r="P992" s="62"/>
      <c r="Q992" s="62"/>
      <c r="R992" s="62"/>
      <c r="S992" s="62"/>
      <c r="T992" s="62"/>
      <c r="U992" s="62"/>
    </row>
    <row r="993" spans="1:21" s="198" customFormat="1" x14ac:dyDescent="0.2">
      <c r="A993" s="75" t="str">
        <f>'Permitted Sources'!A993</f>
        <v>WYDEQ Permitted Sources</v>
      </c>
      <c r="B993" s="75">
        <f>'Permitted Sources'!C993</f>
        <v>56041</v>
      </c>
      <c r="C993" s="75">
        <f>'Permitted Sources'!C993</f>
        <v>56041</v>
      </c>
      <c r="D993" s="75">
        <f>'Permitted Sources'!F993</f>
        <v>31000299</v>
      </c>
      <c r="E993" s="75" t="str">
        <f>'Permitted Sources'!I993</f>
        <v>Natural Gas Production, Other Not Classified</v>
      </c>
      <c r="F993" s="386">
        <f>'Permitted Sources'!O993</f>
        <v>39.716362123859973</v>
      </c>
      <c r="G993" s="386">
        <f>'Permitted Sources'!P993</f>
        <v>0</v>
      </c>
      <c r="H993" s="386">
        <f>'Permitted Sources'!Q993</f>
        <v>9.9427858282490842</v>
      </c>
      <c r="I993" s="386">
        <f>'Permitted Sources'!R993</f>
        <v>0</v>
      </c>
      <c r="J993" s="386">
        <f>'Permitted Sources'!S993</f>
        <v>0</v>
      </c>
      <c r="K993" s="63" t="str">
        <f t="shared" si="15"/>
        <v>Natural Gas Production, Other Not Classified</v>
      </c>
      <c r="L993" s="135"/>
      <c r="M993" s="135"/>
      <c r="N993" s="135"/>
      <c r="O993" s="135"/>
      <c r="P993" s="62"/>
      <c r="Q993" s="62"/>
      <c r="R993" s="62"/>
      <c r="S993" s="62"/>
      <c r="T993" s="62"/>
      <c r="U993" s="62"/>
    </row>
    <row r="994" spans="1:21" s="198" customFormat="1" x14ac:dyDescent="0.2">
      <c r="A994" s="75" t="str">
        <f>'Permitted Sources'!A994</f>
        <v>WYDEQ Permitted Sources</v>
      </c>
      <c r="B994" s="75">
        <f>'Permitted Sources'!C994</f>
        <v>56041</v>
      </c>
      <c r="C994" s="75">
        <f>'Permitted Sources'!C994</f>
        <v>56041</v>
      </c>
      <c r="D994" s="75">
        <f>'Permitted Sources'!F994</f>
        <v>31000299</v>
      </c>
      <c r="E994" s="75" t="str">
        <f>'Permitted Sources'!I994</f>
        <v>Natural Gas Production, Other Not Classified</v>
      </c>
      <c r="F994" s="386">
        <f>'Permitted Sources'!O994</f>
        <v>39.716362123859973</v>
      </c>
      <c r="G994" s="386">
        <f>'Permitted Sources'!P994</f>
        <v>0</v>
      </c>
      <c r="H994" s="386">
        <f>'Permitted Sources'!Q994</f>
        <v>9.9427858282490842</v>
      </c>
      <c r="I994" s="386">
        <f>'Permitted Sources'!R994</f>
        <v>0</v>
      </c>
      <c r="J994" s="386">
        <f>'Permitted Sources'!S994</f>
        <v>0</v>
      </c>
      <c r="K994" s="63" t="str">
        <f t="shared" si="15"/>
        <v>Natural Gas Production, Other Not Classified</v>
      </c>
      <c r="L994" s="135"/>
      <c r="M994" s="135"/>
      <c r="N994" s="135"/>
      <c r="O994" s="135"/>
      <c r="P994" s="62"/>
      <c r="Q994" s="62"/>
      <c r="R994" s="62"/>
      <c r="S994" s="62"/>
      <c r="T994" s="62"/>
      <c r="U994" s="62"/>
    </row>
    <row r="995" spans="1:21" s="198" customFormat="1" x14ac:dyDescent="0.2">
      <c r="A995" s="75" t="str">
        <f>'Permitted Sources'!A995</f>
        <v>WYDEQ Permitted Sources</v>
      </c>
      <c r="B995" s="75">
        <f>'Permitted Sources'!C995</f>
        <v>56041</v>
      </c>
      <c r="C995" s="75">
        <f>'Permitted Sources'!C995</f>
        <v>56041</v>
      </c>
      <c r="D995" s="75">
        <f>'Permitted Sources'!F995</f>
        <v>31000299</v>
      </c>
      <c r="E995" s="75" t="str">
        <f>'Permitted Sources'!I995</f>
        <v>Natural Gas Production, Other Not Classified</v>
      </c>
      <c r="F995" s="386">
        <f>'Permitted Sources'!O995</f>
        <v>1.9173416197725508</v>
      </c>
      <c r="G995" s="386">
        <f>'Permitted Sources'!P995</f>
        <v>0</v>
      </c>
      <c r="H995" s="386">
        <f>'Permitted Sources'!Q995</f>
        <v>0.3697730266704205</v>
      </c>
      <c r="I995" s="386">
        <f>'Permitted Sources'!R995</f>
        <v>0</v>
      </c>
      <c r="J995" s="386">
        <f>'Permitted Sources'!S995</f>
        <v>0</v>
      </c>
      <c r="K995" s="63" t="str">
        <f t="shared" si="15"/>
        <v>Natural Gas Production, Other Not Classified</v>
      </c>
      <c r="L995" s="135"/>
      <c r="M995" s="135"/>
      <c r="N995" s="135"/>
      <c r="O995" s="135"/>
      <c r="P995" s="62"/>
      <c r="Q995" s="62"/>
      <c r="R995" s="62"/>
      <c r="S995" s="62"/>
      <c r="T995" s="62"/>
      <c r="U995" s="62"/>
    </row>
    <row r="996" spans="1:21" s="198" customFormat="1" x14ac:dyDescent="0.2">
      <c r="A996" s="75" t="str">
        <f>'Permitted Sources'!A996</f>
        <v>WYDEQ Permitted Sources</v>
      </c>
      <c r="B996" s="75">
        <f>'Permitted Sources'!C996</f>
        <v>56041</v>
      </c>
      <c r="C996" s="75">
        <f>'Permitted Sources'!C996</f>
        <v>56041</v>
      </c>
      <c r="D996" s="75">
        <f>'Permitted Sources'!F996</f>
        <v>31000299</v>
      </c>
      <c r="E996" s="75" t="str">
        <f>'Permitted Sources'!I996</f>
        <v>Natural Gas Production, Other Not Classified</v>
      </c>
      <c r="F996" s="386">
        <f>'Permitted Sources'!O996</f>
        <v>1.9173416197725508</v>
      </c>
      <c r="G996" s="386">
        <f>'Permitted Sources'!P996</f>
        <v>0</v>
      </c>
      <c r="H996" s="386">
        <f>'Permitted Sources'!Q996</f>
        <v>0.3697730266704205</v>
      </c>
      <c r="I996" s="386">
        <f>'Permitted Sources'!R996</f>
        <v>0</v>
      </c>
      <c r="J996" s="386">
        <f>'Permitted Sources'!S996</f>
        <v>0</v>
      </c>
      <c r="K996" s="63" t="str">
        <f t="shared" si="15"/>
        <v>Natural Gas Production, Other Not Classified</v>
      </c>
      <c r="L996" s="135"/>
      <c r="M996" s="135"/>
      <c r="N996" s="135"/>
      <c r="O996" s="135"/>
      <c r="P996" s="62"/>
      <c r="Q996" s="62"/>
      <c r="R996" s="62"/>
      <c r="S996" s="62"/>
      <c r="T996" s="62"/>
      <c r="U996" s="62"/>
    </row>
    <row r="997" spans="1:21" s="198" customFormat="1" x14ac:dyDescent="0.2">
      <c r="A997" s="75" t="str">
        <f>'Permitted Sources'!A997</f>
        <v>WYDEQ Permitted Sources</v>
      </c>
      <c r="B997" s="75">
        <f>'Permitted Sources'!C997</f>
        <v>56041</v>
      </c>
      <c r="C997" s="75">
        <f>'Permitted Sources'!C997</f>
        <v>56041</v>
      </c>
      <c r="D997" s="75">
        <f>'Permitted Sources'!F997</f>
        <v>31000299</v>
      </c>
      <c r="E997" s="75" t="str">
        <f>'Permitted Sources'!I997</f>
        <v>Natural Gas Production, Other Not Classified</v>
      </c>
      <c r="F997" s="386">
        <f>'Permitted Sources'!O997</f>
        <v>20.488164736998112</v>
      </c>
      <c r="G997" s="386">
        <f>'Permitted Sources'!P997</f>
        <v>0</v>
      </c>
      <c r="H997" s="386">
        <f>'Permitted Sources'!Q997</f>
        <v>5.1357364815336171</v>
      </c>
      <c r="I997" s="386">
        <f>'Permitted Sources'!R997</f>
        <v>0</v>
      </c>
      <c r="J997" s="386">
        <f>'Permitted Sources'!S997</f>
        <v>0</v>
      </c>
      <c r="K997" s="63" t="str">
        <f t="shared" si="15"/>
        <v>Natural Gas Production, Other Not Classified</v>
      </c>
      <c r="L997" s="135"/>
      <c r="M997" s="135"/>
      <c r="N997" s="135"/>
      <c r="O997" s="135"/>
      <c r="P997" s="62"/>
      <c r="Q997" s="62"/>
      <c r="R997" s="62"/>
      <c r="S997" s="62"/>
      <c r="T997" s="62"/>
      <c r="U997" s="62"/>
    </row>
    <row r="998" spans="1:21" s="198" customFormat="1" x14ac:dyDescent="0.2">
      <c r="A998" s="75" t="str">
        <f>'Permitted Sources'!A998</f>
        <v>WYDEQ Permitted Sources</v>
      </c>
      <c r="B998" s="75">
        <f>'Permitted Sources'!C998</f>
        <v>56041</v>
      </c>
      <c r="C998" s="75">
        <f>'Permitted Sources'!C998</f>
        <v>56041</v>
      </c>
      <c r="D998" s="75">
        <f>'Permitted Sources'!F998</f>
        <v>31000299</v>
      </c>
      <c r="E998" s="75" t="str">
        <f>'Permitted Sources'!I998</f>
        <v>Natural Gas Production, Other Not Classified</v>
      </c>
      <c r="F998" s="386">
        <f>'Permitted Sources'!O998</f>
        <v>20.378602358725395</v>
      </c>
      <c r="G998" s="386">
        <f>'Permitted Sources'!P998</f>
        <v>0</v>
      </c>
      <c r="H998" s="386">
        <f>'Permitted Sources'!Q998</f>
        <v>5.1357364815336171</v>
      </c>
      <c r="I998" s="386">
        <f>'Permitted Sources'!R998</f>
        <v>0</v>
      </c>
      <c r="J998" s="386">
        <f>'Permitted Sources'!S998</f>
        <v>0</v>
      </c>
      <c r="K998" s="63" t="str">
        <f t="shared" si="15"/>
        <v>Natural Gas Production, Other Not Classified</v>
      </c>
      <c r="L998" s="135"/>
      <c r="M998" s="135"/>
      <c r="N998" s="135"/>
      <c r="O998" s="135"/>
      <c r="P998" s="62"/>
      <c r="Q998" s="62"/>
      <c r="R998" s="62"/>
      <c r="S998" s="62"/>
      <c r="T998" s="62"/>
      <c r="U998" s="62"/>
    </row>
    <row r="999" spans="1:21" s="198" customFormat="1" x14ac:dyDescent="0.2">
      <c r="A999" s="75" t="str">
        <f>'Permitted Sources'!A999</f>
        <v>WYDEQ Permitted Sources</v>
      </c>
      <c r="B999" s="75">
        <f>'Permitted Sources'!C999</f>
        <v>56041</v>
      </c>
      <c r="C999" s="75">
        <f>'Permitted Sources'!C999</f>
        <v>56041</v>
      </c>
      <c r="D999" s="75">
        <f>'Permitted Sources'!F999</f>
        <v>31000299</v>
      </c>
      <c r="E999" s="75" t="str">
        <f>'Permitted Sources'!I999</f>
        <v>Natural Gas Production, Other Not Classified</v>
      </c>
      <c r="F999" s="386">
        <f>'Permitted Sources'!O999</f>
        <v>20.488164736998112</v>
      </c>
      <c r="G999" s="386">
        <f>'Permitted Sources'!P999</f>
        <v>0</v>
      </c>
      <c r="H999" s="386">
        <f>'Permitted Sources'!Q999</f>
        <v>5.1357364815336171</v>
      </c>
      <c r="I999" s="386">
        <f>'Permitted Sources'!R999</f>
        <v>0</v>
      </c>
      <c r="J999" s="386">
        <f>'Permitted Sources'!S999</f>
        <v>0</v>
      </c>
      <c r="K999" s="63" t="str">
        <f t="shared" si="15"/>
        <v>Natural Gas Production, Other Not Classified</v>
      </c>
      <c r="L999" s="135"/>
      <c r="M999" s="135"/>
      <c r="N999" s="135"/>
      <c r="O999" s="135"/>
      <c r="P999" s="62"/>
      <c r="Q999" s="62"/>
      <c r="R999" s="62"/>
      <c r="S999" s="62"/>
      <c r="T999" s="62"/>
      <c r="U999" s="62"/>
    </row>
    <row r="1000" spans="1:21" s="198" customFormat="1" x14ac:dyDescent="0.2">
      <c r="A1000" s="75" t="str">
        <f>'Permitted Sources'!A1000</f>
        <v>WYDEQ Permitted Sources</v>
      </c>
      <c r="B1000" s="75">
        <f>'Permitted Sources'!C1000</f>
        <v>56041</v>
      </c>
      <c r="C1000" s="75">
        <f>'Permitted Sources'!C1000</f>
        <v>56041</v>
      </c>
      <c r="D1000" s="75">
        <f>'Permitted Sources'!F1000</f>
        <v>31000299</v>
      </c>
      <c r="E1000" s="75" t="str">
        <f>'Permitted Sources'!I1000</f>
        <v>Natural Gas Production, Other Not Classified</v>
      </c>
      <c r="F1000" s="386">
        <f>'Permitted Sources'!O1000</f>
        <v>9.8058328554081875</v>
      </c>
      <c r="G1000" s="386">
        <f>'Permitted Sources'!P1000</f>
        <v>0</v>
      </c>
      <c r="H1000" s="386">
        <f>'Permitted Sources'!Q1000</f>
        <v>2.4240676192838677</v>
      </c>
      <c r="I1000" s="386">
        <f>'Permitted Sources'!R1000</f>
        <v>0</v>
      </c>
      <c r="J1000" s="386">
        <f>'Permitted Sources'!S1000</f>
        <v>0</v>
      </c>
      <c r="K1000" s="63" t="str">
        <f t="shared" si="15"/>
        <v>Natural Gas Production, Other Not Classified</v>
      </c>
      <c r="L1000" s="135"/>
      <c r="M1000" s="135"/>
      <c r="N1000" s="135"/>
      <c r="O1000" s="135"/>
      <c r="P1000" s="62"/>
      <c r="Q1000" s="62"/>
      <c r="R1000" s="62"/>
      <c r="S1000" s="62"/>
      <c r="T1000" s="62"/>
      <c r="U1000" s="62"/>
    </row>
    <row r="1001" spans="1:21" s="198" customFormat="1" x14ac:dyDescent="0.2">
      <c r="A1001" s="75" t="str">
        <f>'Permitted Sources'!A1001</f>
        <v>WYDEQ Permitted Sources</v>
      </c>
      <c r="B1001" s="75">
        <f>'Permitted Sources'!C1001</f>
        <v>56041</v>
      </c>
      <c r="C1001" s="75">
        <f>'Permitted Sources'!C1001</f>
        <v>56041</v>
      </c>
      <c r="D1001" s="75">
        <f>'Permitted Sources'!F1001</f>
        <v>31000299</v>
      </c>
      <c r="E1001" s="75" t="str">
        <f>'Permitted Sources'!I1001</f>
        <v>Natural Gas Production, Other Not Classified</v>
      </c>
      <c r="F1001" s="386">
        <f>'Permitted Sources'!O1001</f>
        <v>3.0677465916360811</v>
      </c>
      <c r="G1001" s="386">
        <f>'Permitted Sources'!P1001</f>
        <v>0</v>
      </c>
      <c r="H1001" s="386">
        <f>'Permitted Sources'!Q1001</f>
        <v>0.61628837778403411</v>
      </c>
      <c r="I1001" s="386">
        <f>'Permitted Sources'!R1001</f>
        <v>0</v>
      </c>
      <c r="J1001" s="386">
        <f>'Permitted Sources'!S1001</f>
        <v>0</v>
      </c>
      <c r="K1001" s="63" t="str">
        <f t="shared" si="15"/>
        <v>Natural Gas Production, Other Not Classified</v>
      </c>
      <c r="L1001" s="135"/>
      <c r="M1001" s="135"/>
      <c r="N1001" s="135"/>
      <c r="O1001" s="135"/>
      <c r="P1001" s="62"/>
      <c r="Q1001" s="62"/>
      <c r="R1001" s="62"/>
      <c r="S1001" s="62"/>
      <c r="T1001" s="62"/>
      <c r="U1001" s="62"/>
    </row>
    <row r="1002" spans="1:21" s="198" customFormat="1" x14ac:dyDescent="0.2">
      <c r="A1002" s="75" t="str">
        <f>'Permitted Sources'!A1002</f>
        <v>WYDEQ Permitted Sources</v>
      </c>
      <c r="B1002" s="75">
        <f>'Permitted Sources'!C1002</f>
        <v>56041</v>
      </c>
      <c r="C1002" s="75">
        <f>'Permitted Sources'!C1002</f>
        <v>56041</v>
      </c>
      <c r="D1002" s="75">
        <f>'Permitted Sources'!F1002</f>
        <v>31000299</v>
      </c>
      <c r="E1002" s="75" t="str">
        <f>'Permitted Sources'!I1002</f>
        <v>Natural Gas Production, Other Not Classified</v>
      </c>
      <c r="F1002" s="386">
        <f>'Permitted Sources'!O1002</f>
        <v>3.0677465916360811</v>
      </c>
      <c r="G1002" s="386">
        <f>'Permitted Sources'!P1002</f>
        <v>0</v>
      </c>
      <c r="H1002" s="386">
        <f>'Permitted Sources'!Q1002</f>
        <v>0.61628837778403411</v>
      </c>
      <c r="I1002" s="386">
        <f>'Permitted Sources'!R1002</f>
        <v>0</v>
      </c>
      <c r="J1002" s="386">
        <f>'Permitted Sources'!S1002</f>
        <v>0</v>
      </c>
      <c r="K1002" s="63" t="str">
        <f t="shared" si="15"/>
        <v>Natural Gas Production, Other Not Classified</v>
      </c>
      <c r="L1002" s="135"/>
      <c r="M1002" s="135"/>
      <c r="N1002" s="135"/>
      <c r="O1002" s="135"/>
      <c r="P1002" s="62"/>
      <c r="Q1002" s="62"/>
      <c r="R1002" s="62"/>
      <c r="S1002" s="62"/>
      <c r="T1002" s="62"/>
      <c r="U1002" s="62"/>
    </row>
    <row r="1003" spans="1:21" s="198" customFormat="1" x14ac:dyDescent="0.2">
      <c r="A1003" s="75" t="str">
        <f>'Permitted Sources'!A1003</f>
        <v>WYDEQ Permitted Sources</v>
      </c>
      <c r="B1003" s="75">
        <f>'Permitted Sources'!C1003</f>
        <v>56041</v>
      </c>
      <c r="C1003" s="75">
        <f>'Permitted Sources'!C1003</f>
        <v>56041</v>
      </c>
      <c r="D1003" s="75">
        <f>'Permitted Sources'!F1003</f>
        <v>31000299</v>
      </c>
      <c r="E1003" s="75" t="str">
        <f>'Permitted Sources'!I1003</f>
        <v>Natural Gas Production, Other Not Classified</v>
      </c>
      <c r="F1003" s="386">
        <f>'Permitted Sources'!O1003</f>
        <v>34.128680831951407</v>
      </c>
      <c r="G1003" s="386">
        <f>'Permitted Sources'!P1003</f>
        <v>0</v>
      </c>
      <c r="H1003" s="386">
        <f>'Permitted Sources'!Q1003</f>
        <v>34.224547912940025</v>
      </c>
      <c r="I1003" s="386">
        <f>'Permitted Sources'!R1003</f>
        <v>0</v>
      </c>
      <c r="J1003" s="386">
        <f>'Permitted Sources'!S1003</f>
        <v>0</v>
      </c>
      <c r="K1003" s="63" t="str">
        <f t="shared" si="15"/>
        <v>Natural Gas Production, Other Not Classified</v>
      </c>
      <c r="L1003" s="135"/>
      <c r="M1003" s="135"/>
      <c r="N1003" s="135"/>
      <c r="O1003" s="135"/>
      <c r="P1003" s="62"/>
      <c r="Q1003" s="62"/>
      <c r="R1003" s="62"/>
      <c r="S1003" s="62"/>
      <c r="T1003" s="62"/>
      <c r="U1003" s="62"/>
    </row>
    <row r="1004" spans="1:21" s="198" customFormat="1" x14ac:dyDescent="0.2">
      <c r="A1004" s="75" t="str">
        <f>'Permitted Sources'!A1004</f>
        <v>WYDEQ Permitted Sources</v>
      </c>
      <c r="B1004" s="75">
        <f>'Permitted Sources'!C1004</f>
        <v>56041</v>
      </c>
      <c r="C1004" s="75">
        <f>'Permitted Sources'!C1004</f>
        <v>56041</v>
      </c>
      <c r="D1004" s="75">
        <f>'Permitted Sources'!F1004</f>
        <v>31000299</v>
      </c>
      <c r="E1004" s="75" t="str">
        <f>'Permitted Sources'!I1004</f>
        <v>Natural Gas Production, Other Not Classified</v>
      </c>
      <c r="F1004" s="386">
        <f>'Permitted Sources'!O1004</f>
        <v>34.128680831951407</v>
      </c>
      <c r="G1004" s="386">
        <f>'Permitted Sources'!P1004</f>
        <v>0</v>
      </c>
      <c r="H1004" s="386">
        <f>'Permitted Sources'!Q1004</f>
        <v>34.224547912940025</v>
      </c>
      <c r="I1004" s="386">
        <f>'Permitted Sources'!R1004</f>
        <v>0</v>
      </c>
      <c r="J1004" s="386">
        <f>'Permitted Sources'!S1004</f>
        <v>0</v>
      </c>
      <c r="K1004" s="63" t="str">
        <f t="shared" si="15"/>
        <v>Natural Gas Production, Other Not Classified</v>
      </c>
      <c r="L1004" s="135"/>
      <c r="M1004" s="135"/>
      <c r="N1004" s="135"/>
      <c r="O1004" s="135"/>
      <c r="P1004" s="62"/>
      <c r="Q1004" s="62"/>
      <c r="R1004" s="62"/>
      <c r="S1004" s="62"/>
      <c r="T1004" s="62"/>
      <c r="U1004" s="62"/>
    </row>
    <row r="1005" spans="1:21" s="198" customFormat="1" x14ac:dyDescent="0.2">
      <c r="A1005" s="75" t="str">
        <f>'Permitted Sources'!A1005</f>
        <v>WYDEQ Permitted Sources</v>
      </c>
      <c r="B1005" s="75">
        <f>'Permitted Sources'!C1005</f>
        <v>56041</v>
      </c>
      <c r="C1005" s="75">
        <f>'Permitted Sources'!C1005</f>
        <v>56041</v>
      </c>
      <c r="D1005" s="75">
        <f>'Permitted Sources'!F1005</f>
        <v>31000299</v>
      </c>
      <c r="E1005" s="75" t="str">
        <f>'Permitted Sources'!I1005</f>
        <v>Natural Gas Production, Other Not Classified</v>
      </c>
      <c r="F1005" s="386">
        <f>'Permitted Sources'!O1005</f>
        <v>34.128680831951407</v>
      </c>
      <c r="G1005" s="386">
        <f>'Permitted Sources'!P1005</f>
        <v>0</v>
      </c>
      <c r="H1005" s="386">
        <f>'Permitted Sources'!Q1005</f>
        <v>34.224547912940025</v>
      </c>
      <c r="I1005" s="386">
        <f>'Permitted Sources'!R1005</f>
        <v>0</v>
      </c>
      <c r="J1005" s="386">
        <f>'Permitted Sources'!S1005</f>
        <v>0</v>
      </c>
      <c r="K1005" s="63" t="str">
        <f t="shared" si="15"/>
        <v>Natural Gas Production, Other Not Classified</v>
      </c>
      <c r="L1005" s="135"/>
      <c r="M1005" s="135"/>
      <c r="N1005" s="135"/>
      <c r="O1005" s="135"/>
      <c r="P1005" s="62"/>
      <c r="Q1005" s="62"/>
      <c r="R1005" s="62"/>
      <c r="S1005" s="62"/>
      <c r="T1005" s="62"/>
      <c r="U1005" s="62"/>
    </row>
    <row r="1006" spans="1:21" s="198" customFormat="1" x14ac:dyDescent="0.2">
      <c r="A1006" s="75" t="str">
        <f>'Permitted Sources'!A1006</f>
        <v>WYDEQ Permitted Sources</v>
      </c>
      <c r="B1006" s="75">
        <f>'Permitted Sources'!C1006</f>
        <v>56041</v>
      </c>
      <c r="C1006" s="75">
        <f>'Permitted Sources'!C1006</f>
        <v>56041</v>
      </c>
      <c r="D1006" s="75">
        <f>'Permitted Sources'!F1006</f>
        <v>31000299</v>
      </c>
      <c r="E1006" s="75" t="str">
        <f>'Permitted Sources'!I1006</f>
        <v>Natural Gas Production, Other Not Classified</v>
      </c>
      <c r="F1006" s="386">
        <f>'Permitted Sources'!O1006</f>
        <v>34.128680831951407</v>
      </c>
      <c r="G1006" s="386">
        <f>'Permitted Sources'!P1006</f>
        <v>0</v>
      </c>
      <c r="H1006" s="386">
        <f>'Permitted Sources'!Q1006</f>
        <v>34.224547912940025</v>
      </c>
      <c r="I1006" s="386">
        <f>'Permitted Sources'!R1006</f>
        <v>0</v>
      </c>
      <c r="J1006" s="386">
        <f>'Permitted Sources'!S1006</f>
        <v>0</v>
      </c>
      <c r="K1006" s="63" t="str">
        <f t="shared" si="15"/>
        <v>Natural Gas Production, Other Not Classified</v>
      </c>
      <c r="L1006" s="135"/>
      <c r="M1006" s="135"/>
      <c r="N1006" s="135"/>
      <c r="O1006" s="135"/>
      <c r="P1006" s="62"/>
      <c r="Q1006" s="62"/>
      <c r="R1006" s="62"/>
      <c r="S1006" s="62"/>
      <c r="T1006" s="62"/>
      <c r="U1006" s="62"/>
    </row>
    <row r="1007" spans="1:21" s="198" customFormat="1" x14ac:dyDescent="0.2">
      <c r="A1007" s="75" t="str">
        <f>'Permitted Sources'!A1007</f>
        <v>WYDEQ Permitted Sources</v>
      </c>
      <c r="B1007" s="75">
        <f>'Permitted Sources'!C1007</f>
        <v>56041</v>
      </c>
      <c r="C1007" s="75">
        <f>'Permitted Sources'!C1007</f>
        <v>56041</v>
      </c>
      <c r="D1007" s="75">
        <f>'Permitted Sources'!F1007</f>
        <v>31000299</v>
      </c>
      <c r="E1007" s="75" t="str">
        <f>'Permitted Sources'!I1007</f>
        <v>Natural Gas Production, Other Not Classified</v>
      </c>
      <c r="F1007" s="386">
        <f>'Permitted Sources'!O1007</f>
        <v>0.27390594568179294</v>
      </c>
      <c r="G1007" s="386">
        <f>'Permitted Sources'!P1007</f>
        <v>0</v>
      </c>
      <c r="H1007" s="386">
        <f>'Permitted Sources'!Q1007</f>
        <v>4.1085891852268942E-2</v>
      </c>
      <c r="I1007" s="386">
        <f>'Permitted Sources'!R1007</f>
        <v>0</v>
      </c>
      <c r="J1007" s="386">
        <f>'Permitted Sources'!S1007</f>
        <v>0</v>
      </c>
      <c r="K1007" s="63" t="str">
        <f t="shared" si="15"/>
        <v>Natural Gas Production, Other Not Classified</v>
      </c>
      <c r="L1007" s="135"/>
      <c r="M1007" s="135"/>
      <c r="N1007" s="135"/>
      <c r="O1007" s="135"/>
      <c r="P1007" s="62"/>
      <c r="Q1007" s="62"/>
      <c r="R1007" s="62"/>
      <c r="S1007" s="62"/>
      <c r="T1007" s="62"/>
      <c r="U1007" s="62"/>
    </row>
    <row r="1008" spans="1:21" s="198" customFormat="1" x14ac:dyDescent="0.2">
      <c r="A1008" s="75" t="str">
        <f>'Permitted Sources'!A1008</f>
        <v>WYDEQ Permitted Sources</v>
      </c>
      <c r="B1008" s="75">
        <f>'Permitted Sources'!C1008</f>
        <v>56041</v>
      </c>
      <c r="C1008" s="75">
        <f>'Permitted Sources'!C1008</f>
        <v>56041</v>
      </c>
      <c r="D1008" s="75">
        <f>'Permitted Sources'!F1008</f>
        <v>31000299</v>
      </c>
      <c r="E1008" s="75" t="str">
        <f>'Permitted Sources'!I1008</f>
        <v>Natural Gas Production, Other Not Classified</v>
      </c>
      <c r="F1008" s="386">
        <f>'Permitted Sources'!O1008</f>
        <v>0.54781189136358588</v>
      </c>
      <c r="G1008" s="386">
        <f>'Permitted Sources'!P1008</f>
        <v>0</v>
      </c>
      <c r="H1008" s="386">
        <f>'Permitted Sources'!Q1008</f>
        <v>4.1085891852268942E-2</v>
      </c>
      <c r="I1008" s="386">
        <f>'Permitted Sources'!R1008</f>
        <v>0</v>
      </c>
      <c r="J1008" s="386">
        <f>'Permitted Sources'!S1008</f>
        <v>0</v>
      </c>
      <c r="K1008" s="63" t="str">
        <f t="shared" si="15"/>
        <v>Natural Gas Production, Other Not Classified</v>
      </c>
      <c r="L1008" s="135"/>
      <c r="M1008" s="135"/>
      <c r="N1008" s="135"/>
      <c r="O1008" s="135"/>
      <c r="P1008" s="62"/>
      <c r="Q1008" s="62"/>
      <c r="R1008" s="62"/>
      <c r="S1008" s="62"/>
      <c r="T1008" s="62"/>
      <c r="U1008" s="62"/>
    </row>
    <row r="1009" spans="1:21" s="198" customFormat="1" x14ac:dyDescent="0.2">
      <c r="A1009" s="75" t="str">
        <f>'Permitted Sources'!A1009</f>
        <v>WYDEQ Permitted Sources</v>
      </c>
      <c r="B1009" s="75">
        <f>'Permitted Sources'!C1009</f>
        <v>56041</v>
      </c>
      <c r="C1009" s="75">
        <f>'Permitted Sources'!C1009</f>
        <v>56041</v>
      </c>
      <c r="D1009" s="75">
        <f>'Permitted Sources'!F1009</f>
        <v>31000299</v>
      </c>
      <c r="E1009" s="75" t="str">
        <f>'Permitted Sources'!I1009</f>
        <v>Natural Gas Production, Other Not Classified</v>
      </c>
      <c r="F1009" s="386">
        <f>'Permitted Sources'!O1009</f>
        <v>1.8077792414998335</v>
      </c>
      <c r="G1009" s="386">
        <f>'Permitted Sources'!P1009</f>
        <v>0</v>
      </c>
      <c r="H1009" s="386">
        <f>'Permitted Sources'!Q1009</f>
        <v>0.2054294592613447</v>
      </c>
      <c r="I1009" s="386">
        <f>'Permitted Sources'!R1009</f>
        <v>0</v>
      </c>
      <c r="J1009" s="386">
        <f>'Permitted Sources'!S1009</f>
        <v>0</v>
      </c>
      <c r="K1009" s="63" t="str">
        <f t="shared" si="15"/>
        <v>Natural Gas Production, Other Not Classified</v>
      </c>
      <c r="L1009" s="135"/>
      <c r="M1009" s="135"/>
      <c r="N1009" s="135"/>
      <c r="O1009" s="135"/>
      <c r="P1009" s="62"/>
      <c r="Q1009" s="62"/>
      <c r="R1009" s="62"/>
      <c r="S1009" s="62"/>
      <c r="T1009" s="62"/>
      <c r="U1009" s="62"/>
    </row>
    <row r="1010" spans="1:21" s="198" customFormat="1" x14ac:dyDescent="0.2">
      <c r="A1010" s="75" t="str">
        <f>'Permitted Sources'!A1010</f>
        <v>WYDEQ Permitted Sources</v>
      </c>
      <c r="B1010" s="75">
        <f>'Permitted Sources'!C1010</f>
        <v>56041</v>
      </c>
      <c r="C1010" s="75">
        <f>'Permitted Sources'!C1010</f>
        <v>56041</v>
      </c>
      <c r="D1010" s="75">
        <f>'Permitted Sources'!F1010</f>
        <v>31000299</v>
      </c>
      <c r="E1010" s="75" t="str">
        <f>'Permitted Sources'!I1010</f>
        <v>Natural Gas Production, Other Not Classified</v>
      </c>
      <c r="F1010" s="386">
        <f>'Permitted Sources'!O1010</f>
        <v>1.8077792414998335</v>
      </c>
      <c r="G1010" s="386">
        <f>'Permitted Sources'!P1010</f>
        <v>0</v>
      </c>
      <c r="H1010" s="386">
        <f>'Permitted Sources'!Q1010</f>
        <v>0.2054294592613447</v>
      </c>
      <c r="I1010" s="386">
        <f>'Permitted Sources'!R1010</f>
        <v>0</v>
      </c>
      <c r="J1010" s="386">
        <f>'Permitted Sources'!S1010</f>
        <v>0</v>
      </c>
      <c r="K1010" s="63" t="str">
        <f t="shared" si="15"/>
        <v>Natural Gas Production, Other Not Classified</v>
      </c>
      <c r="L1010" s="135"/>
      <c r="M1010" s="135"/>
      <c r="N1010" s="135"/>
      <c r="O1010" s="135"/>
      <c r="P1010" s="62"/>
      <c r="Q1010" s="62"/>
      <c r="R1010" s="62"/>
      <c r="S1010" s="62"/>
      <c r="T1010" s="62"/>
      <c r="U1010" s="62"/>
    </row>
    <row r="1011" spans="1:21" s="198" customFormat="1" x14ac:dyDescent="0.2">
      <c r="A1011" s="75" t="str">
        <f>'Permitted Sources'!A1011</f>
        <v>WYDEQ Permitted Sources</v>
      </c>
      <c r="B1011" s="75">
        <f>'Permitted Sources'!C1011</f>
        <v>56041</v>
      </c>
      <c r="C1011" s="75">
        <f>'Permitted Sources'!C1011</f>
        <v>56041</v>
      </c>
      <c r="D1011" s="75">
        <f>'Permitted Sources'!F1011</f>
        <v>31000299</v>
      </c>
      <c r="E1011" s="75" t="str">
        <f>'Permitted Sources'!I1011</f>
        <v>Natural Gas Production, Other Not Classified</v>
      </c>
      <c r="F1011" s="386">
        <f>'Permitted Sources'!O1011</f>
        <v>1.8077792414998335</v>
      </c>
      <c r="G1011" s="386">
        <f>'Permitted Sources'!P1011</f>
        <v>0</v>
      </c>
      <c r="H1011" s="386">
        <f>'Permitted Sources'!Q1011</f>
        <v>0.2054294592613447</v>
      </c>
      <c r="I1011" s="386">
        <f>'Permitted Sources'!R1011</f>
        <v>0</v>
      </c>
      <c r="J1011" s="386">
        <f>'Permitted Sources'!S1011</f>
        <v>0</v>
      </c>
      <c r="K1011" s="63" t="str">
        <f t="shared" si="15"/>
        <v>Natural Gas Production, Other Not Classified</v>
      </c>
      <c r="L1011" s="135"/>
      <c r="M1011" s="135"/>
      <c r="N1011" s="135"/>
      <c r="O1011" s="135"/>
      <c r="P1011" s="62"/>
      <c r="Q1011" s="62"/>
      <c r="R1011" s="62"/>
      <c r="S1011" s="62"/>
      <c r="T1011" s="62"/>
      <c r="U1011" s="62"/>
    </row>
    <row r="1012" spans="1:21" s="198" customFormat="1" x14ac:dyDescent="0.2">
      <c r="A1012" s="75" t="str">
        <f>'Permitted Sources'!A1012</f>
        <v>WYDEQ Permitted Sources</v>
      </c>
      <c r="B1012" s="75">
        <f>'Permitted Sources'!C1012</f>
        <v>56041</v>
      </c>
      <c r="C1012" s="75">
        <f>'Permitted Sources'!C1012</f>
        <v>56041</v>
      </c>
      <c r="D1012" s="75">
        <f>'Permitted Sources'!F1012</f>
        <v>31000299</v>
      </c>
      <c r="E1012" s="75" t="str">
        <f>'Permitted Sources'!I1012</f>
        <v>Natural Gas Production, Other Not Classified</v>
      </c>
      <c r="F1012" s="386">
        <f>'Permitted Sources'!O1012</f>
        <v>1.8077792414998335</v>
      </c>
      <c r="G1012" s="386">
        <f>'Permitted Sources'!P1012</f>
        <v>0</v>
      </c>
      <c r="H1012" s="386">
        <f>'Permitted Sources'!Q1012</f>
        <v>0.2054294592613447</v>
      </c>
      <c r="I1012" s="386">
        <f>'Permitted Sources'!R1012</f>
        <v>0</v>
      </c>
      <c r="J1012" s="386">
        <f>'Permitted Sources'!S1012</f>
        <v>0</v>
      </c>
      <c r="K1012" s="63" t="str">
        <f t="shared" si="15"/>
        <v>Natural Gas Production, Other Not Classified</v>
      </c>
      <c r="L1012" s="135"/>
      <c r="M1012" s="135"/>
      <c r="N1012" s="135"/>
      <c r="O1012" s="135"/>
      <c r="P1012" s="62"/>
      <c r="Q1012" s="62"/>
      <c r="R1012" s="62"/>
      <c r="S1012" s="62"/>
      <c r="T1012" s="62"/>
      <c r="U1012" s="62"/>
    </row>
    <row r="1013" spans="1:21" s="198" customFormat="1" x14ac:dyDescent="0.2">
      <c r="A1013" s="75" t="str">
        <f>'Permitted Sources'!A1013</f>
        <v>WYDEQ Permitted Sources</v>
      </c>
      <c r="B1013" s="75">
        <f>'Permitted Sources'!C1013</f>
        <v>56041</v>
      </c>
      <c r="C1013" s="75">
        <f>'Permitted Sources'!C1013</f>
        <v>56041</v>
      </c>
      <c r="D1013" s="75">
        <f>'Permitted Sources'!F1013</f>
        <v>31000220</v>
      </c>
      <c r="E1013" s="75" t="str">
        <f>'Permitted Sources'!I1013</f>
        <v>Permitted Fugitives</v>
      </c>
      <c r="F1013" s="386">
        <f>'Permitted Sources'!O1013</f>
        <v>0</v>
      </c>
      <c r="G1013" s="386">
        <f>'Permitted Sources'!P1013</f>
        <v>11.906693089841387</v>
      </c>
      <c r="H1013" s="386">
        <f>'Permitted Sources'!Q1013</f>
        <v>0</v>
      </c>
      <c r="I1013" s="386">
        <f>'Permitted Sources'!R1013</f>
        <v>0</v>
      </c>
      <c r="J1013" s="386">
        <f>'Permitted Sources'!S1013</f>
        <v>0</v>
      </c>
      <c r="K1013" s="63" t="str">
        <f t="shared" si="15"/>
        <v>Fugitives</v>
      </c>
      <c r="L1013" s="135"/>
      <c r="M1013" s="135"/>
      <c r="N1013" s="135"/>
      <c r="O1013" s="135"/>
      <c r="P1013" s="62"/>
      <c r="Q1013" s="62"/>
      <c r="R1013" s="62"/>
      <c r="S1013" s="62"/>
      <c r="T1013" s="62"/>
      <c r="U1013" s="62"/>
    </row>
    <row r="1014" spans="1:21" s="198" customFormat="1" x14ac:dyDescent="0.2">
      <c r="A1014" s="75" t="str">
        <f>'Permitted Sources'!A1014</f>
        <v>WYDEQ Permitted Sources</v>
      </c>
      <c r="B1014" s="75">
        <f>'Permitted Sources'!C1014</f>
        <v>56041</v>
      </c>
      <c r="C1014" s="75">
        <f>'Permitted Sources'!C1014</f>
        <v>56041</v>
      </c>
      <c r="D1014" s="75">
        <f>'Permitted Sources'!F1014</f>
        <v>31000220</v>
      </c>
      <c r="E1014" s="75" t="str">
        <f>'Permitted Sources'!I1014</f>
        <v>Permitted Fugitives</v>
      </c>
      <c r="F1014" s="386">
        <f>'Permitted Sources'!O1014</f>
        <v>0</v>
      </c>
      <c r="G1014" s="386">
        <f>'Permitted Sources'!P1014</f>
        <v>16.565833864127146</v>
      </c>
      <c r="H1014" s="386">
        <f>'Permitted Sources'!Q1014</f>
        <v>0</v>
      </c>
      <c r="I1014" s="386">
        <f>'Permitted Sources'!R1014</f>
        <v>0</v>
      </c>
      <c r="J1014" s="386">
        <f>'Permitted Sources'!S1014</f>
        <v>0</v>
      </c>
      <c r="K1014" s="63" t="str">
        <f t="shared" si="15"/>
        <v>Fugitives</v>
      </c>
      <c r="L1014" s="135"/>
      <c r="M1014" s="135"/>
      <c r="N1014" s="135"/>
      <c r="O1014" s="135"/>
      <c r="P1014" s="62"/>
      <c r="Q1014" s="62"/>
      <c r="R1014" s="62"/>
      <c r="S1014" s="62"/>
      <c r="T1014" s="62"/>
      <c r="U1014" s="62"/>
    </row>
    <row r="1015" spans="1:21" s="198" customFormat="1" x14ac:dyDescent="0.2">
      <c r="A1015" s="75" t="str">
        <f>'Permitted Sources'!A1015</f>
        <v>WYDEQ Permitted Sources</v>
      </c>
      <c r="B1015" s="75">
        <f>'Permitted Sources'!C1015</f>
        <v>56041</v>
      </c>
      <c r="C1015" s="75">
        <f>'Permitted Sources'!C1015</f>
        <v>56041</v>
      </c>
      <c r="D1015" s="75">
        <f>'Permitted Sources'!F1015</f>
        <v>31000301</v>
      </c>
      <c r="E1015" s="75" t="str">
        <f>'Permitted Sources'!I1015</f>
        <v>Dehydrator</v>
      </c>
      <c r="F1015" s="386">
        <f>'Permitted Sources'!O1015</f>
        <v>0</v>
      </c>
      <c r="G1015" s="386">
        <f>'Permitted Sources'!P1015</f>
        <v>5.714717400146033</v>
      </c>
      <c r="H1015" s="386">
        <f>'Permitted Sources'!Q1015</f>
        <v>0</v>
      </c>
      <c r="I1015" s="386">
        <f>'Permitted Sources'!R1015</f>
        <v>0</v>
      </c>
      <c r="J1015" s="386">
        <f>'Permitted Sources'!S1015</f>
        <v>0</v>
      </c>
      <c r="K1015" s="63" t="str">
        <f t="shared" si="15"/>
        <v>Dehydrator</v>
      </c>
      <c r="L1015" s="135"/>
      <c r="M1015" s="135"/>
      <c r="N1015" s="135"/>
      <c r="O1015" s="135"/>
      <c r="P1015" s="62"/>
      <c r="Q1015" s="62"/>
      <c r="R1015" s="62"/>
      <c r="S1015" s="62"/>
      <c r="T1015" s="62"/>
      <c r="U1015" s="62"/>
    </row>
    <row r="1016" spans="1:21" s="198" customFormat="1" x14ac:dyDescent="0.2">
      <c r="A1016" s="75" t="str">
        <f>'Permitted Sources'!A1016</f>
        <v>WYDEQ Permitted Sources</v>
      </c>
      <c r="B1016" s="75">
        <f>'Permitted Sources'!C1016</f>
        <v>56041</v>
      </c>
      <c r="C1016" s="75">
        <f>'Permitted Sources'!C1016</f>
        <v>56041</v>
      </c>
      <c r="D1016" s="75">
        <f>'Permitted Sources'!F1016</f>
        <v>40400311</v>
      </c>
      <c r="E1016" s="75" t="str">
        <f>'Permitted Sources'!I1016</f>
        <v>Permitted Tank Losses</v>
      </c>
      <c r="F1016" s="386">
        <f>'Permitted Sources'!O1016</f>
        <v>0</v>
      </c>
      <c r="G1016" s="386">
        <f>'Permitted Sources'!P1016</f>
        <v>10.871328473333442</v>
      </c>
      <c r="H1016" s="386">
        <f>'Permitted Sources'!Q1016</f>
        <v>0</v>
      </c>
      <c r="I1016" s="386">
        <f>'Permitted Sources'!R1016</f>
        <v>0</v>
      </c>
      <c r="J1016" s="386">
        <f>'Permitted Sources'!S1016</f>
        <v>0</v>
      </c>
      <c r="K1016" s="63" t="str">
        <f t="shared" si="15"/>
        <v xml:space="preserve">Condensate tank </v>
      </c>
      <c r="L1016" s="135"/>
      <c r="M1016" s="135"/>
      <c r="N1016" s="135"/>
      <c r="O1016" s="135"/>
      <c r="P1016" s="62"/>
      <c r="Q1016" s="62"/>
      <c r="R1016" s="62"/>
      <c r="S1016" s="62"/>
      <c r="T1016" s="62"/>
      <c r="U1016" s="62"/>
    </row>
    <row r="1017" spans="1:21" s="198" customFormat="1" x14ac:dyDescent="0.2">
      <c r="A1017" s="75" t="str">
        <f>'Permitted Sources'!A1017</f>
        <v>WYDEQ Permitted Sources</v>
      </c>
      <c r="B1017" s="75">
        <f>'Permitted Sources'!C1017</f>
        <v>56041</v>
      </c>
      <c r="C1017" s="75">
        <f>'Permitted Sources'!C1017</f>
        <v>56041</v>
      </c>
      <c r="D1017" s="75">
        <f>'Permitted Sources'!F1017</f>
        <v>40400311</v>
      </c>
      <c r="E1017" s="75" t="str">
        <f>'Permitted Sources'!I1017</f>
        <v>Permitted Tank Losses</v>
      </c>
      <c r="F1017" s="386">
        <f>'Permitted Sources'!O1017</f>
        <v>0</v>
      </c>
      <c r="G1017" s="386">
        <f>'Permitted Sources'!P1017</f>
        <v>10.871328473333442</v>
      </c>
      <c r="H1017" s="386">
        <f>'Permitted Sources'!Q1017</f>
        <v>0</v>
      </c>
      <c r="I1017" s="386">
        <f>'Permitted Sources'!R1017</f>
        <v>0</v>
      </c>
      <c r="J1017" s="386">
        <f>'Permitted Sources'!S1017</f>
        <v>0</v>
      </c>
      <c r="K1017" s="63" t="str">
        <f t="shared" si="15"/>
        <v xml:space="preserve">Condensate tank </v>
      </c>
      <c r="L1017" s="135"/>
      <c r="M1017" s="135"/>
      <c r="N1017" s="135"/>
      <c r="O1017" s="135"/>
      <c r="P1017" s="62"/>
      <c r="Q1017" s="62"/>
      <c r="R1017" s="62"/>
      <c r="S1017" s="62"/>
      <c r="T1017" s="62"/>
      <c r="U1017" s="62"/>
    </row>
    <row r="1018" spans="1:21" s="198" customFormat="1" x14ac:dyDescent="0.2">
      <c r="A1018" s="75" t="str">
        <f>'Permitted Sources'!A1018</f>
        <v>WYDEQ Permitted Sources</v>
      </c>
      <c r="B1018" s="75">
        <f>'Permitted Sources'!C1018</f>
        <v>56041</v>
      </c>
      <c r="C1018" s="75">
        <f>'Permitted Sources'!C1018</f>
        <v>56041</v>
      </c>
      <c r="D1018" s="75">
        <f>'Permitted Sources'!F1018</f>
        <v>40400311</v>
      </c>
      <c r="E1018" s="75" t="str">
        <f>'Permitted Sources'!I1018</f>
        <v>Permitted Tank Losses</v>
      </c>
      <c r="F1018" s="386">
        <f>'Permitted Sources'!O1018</f>
        <v>0</v>
      </c>
      <c r="G1018" s="386">
        <f>'Permitted Sources'!P1018</f>
        <v>10.871328473333442</v>
      </c>
      <c r="H1018" s="386">
        <f>'Permitted Sources'!Q1018</f>
        <v>0</v>
      </c>
      <c r="I1018" s="386">
        <f>'Permitted Sources'!R1018</f>
        <v>0</v>
      </c>
      <c r="J1018" s="386">
        <f>'Permitted Sources'!S1018</f>
        <v>0</v>
      </c>
      <c r="K1018" s="63" t="str">
        <f t="shared" si="15"/>
        <v xml:space="preserve">Condensate tank </v>
      </c>
      <c r="L1018" s="135"/>
      <c r="M1018" s="135"/>
      <c r="N1018" s="135"/>
      <c r="O1018" s="135"/>
      <c r="P1018" s="62"/>
      <c r="Q1018" s="62"/>
      <c r="R1018" s="62"/>
      <c r="S1018" s="62"/>
      <c r="T1018" s="62"/>
      <c r="U1018" s="62"/>
    </row>
    <row r="1019" spans="1:21" s="198" customFormat="1" x14ac:dyDescent="0.2">
      <c r="A1019" s="75" t="str">
        <f>'Permitted Sources'!A1019</f>
        <v>WYDEQ Permitted Sources</v>
      </c>
      <c r="B1019" s="75">
        <f>'Permitted Sources'!C1019</f>
        <v>56041</v>
      </c>
      <c r="C1019" s="75">
        <f>'Permitted Sources'!C1019</f>
        <v>56041</v>
      </c>
      <c r="D1019" s="75">
        <f>'Permitted Sources'!F1019</f>
        <v>31000205</v>
      </c>
      <c r="E1019" s="75" t="str">
        <f>'Permitted Sources'!I1019</f>
        <v>Natural Gas Production, Flares</v>
      </c>
      <c r="F1019" s="386">
        <f>'Permitted Sources'!O1019</f>
        <v>2.1547220392972258E-2</v>
      </c>
      <c r="G1019" s="386">
        <f>'Permitted Sources'!P1019</f>
        <v>0</v>
      </c>
      <c r="H1019" s="386">
        <f>'Permitted Sources'!Q1019</f>
        <v>0.20764371346309293</v>
      </c>
      <c r="I1019" s="386">
        <f>'Permitted Sources'!R1019</f>
        <v>0</v>
      </c>
      <c r="J1019" s="386">
        <f>'Permitted Sources'!S1019</f>
        <v>0</v>
      </c>
      <c r="K1019" s="63" t="str">
        <f t="shared" si="15"/>
        <v>Natural Gas Production, Flares</v>
      </c>
      <c r="L1019" s="135"/>
      <c r="M1019" s="135"/>
      <c r="N1019" s="135"/>
      <c r="O1019" s="135"/>
      <c r="P1019" s="62"/>
      <c r="Q1019" s="62"/>
      <c r="R1019" s="62"/>
      <c r="S1019" s="62"/>
      <c r="T1019" s="62"/>
      <c r="U1019" s="62"/>
    </row>
    <row r="1020" spans="1:21" s="198" customFormat="1" x14ac:dyDescent="0.2">
      <c r="A1020" s="75" t="str">
        <f>'Permitted Sources'!A1020</f>
        <v>WYDEQ Permitted Sources</v>
      </c>
      <c r="B1020" s="75">
        <f>'Permitted Sources'!C1020</f>
        <v>56041</v>
      </c>
      <c r="C1020" s="75">
        <f>'Permitted Sources'!C1020</f>
        <v>56041</v>
      </c>
      <c r="D1020" s="75">
        <f>'Permitted Sources'!F1020</f>
        <v>31000205</v>
      </c>
      <c r="E1020" s="75" t="str">
        <f>'Permitted Sources'!I1020</f>
        <v>Natural Gas Production, Flares</v>
      </c>
      <c r="F1020" s="386">
        <f>'Permitted Sources'!O1020</f>
        <v>2.1547220392972258E-2</v>
      </c>
      <c r="G1020" s="386">
        <f>'Permitted Sources'!P1020</f>
        <v>0</v>
      </c>
      <c r="H1020" s="386">
        <f>'Permitted Sources'!Q1020</f>
        <v>0.20764371346309293</v>
      </c>
      <c r="I1020" s="386">
        <f>'Permitted Sources'!R1020</f>
        <v>0</v>
      </c>
      <c r="J1020" s="386">
        <f>'Permitted Sources'!S1020</f>
        <v>0</v>
      </c>
      <c r="K1020" s="63" t="str">
        <f t="shared" si="15"/>
        <v>Natural Gas Production, Flares</v>
      </c>
      <c r="L1020" s="135"/>
      <c r="M1020" s="135"/>
      <c r="N1020" s="135"/>
      <c r="O1020" s="135"/>
      <c r="P1020" s="62"/>
      <c r="Q1020" s="62"/>
      <c r="R1020" s="62"/>
      <c r="S1020" s="62"/>
      <c r="T1020" s="62"/>
      <c r="U1020" s="62"/>
    </row>
    <row r="1021" spans="1:21" s="198" customFormat="1" x14ac:dyDescent="0.2">
      <c r="A1021" s="75" t="str">
        <f>'Permitted Sources'!A1021</f>
        <v>WYDEQ Permitted Sources</v>
      </c>
      <c r="B1021" s="75">
        <f>'Permitted Sources'!C1021</f>
        <v>56041</v>
      </c>
      <c r="C1021" s="75">
        <f>'Permitted Sources'!C1021</f>
        <v>56041</v>
      </c>
      <c r="D1021" s="75">
        <f>'Permitted Sources'!F1021</f>
        <v>31000227</v>
      </c>
      <c r="E1021" s="75" t="str">
        <f>'Permitted Sources'!I1021</f>
        <v>Dehydrator</v>
      </c>
      <c r="F1021" s="386">
        <f>'Permitted Sources'!O1021</f>
        <v>0.8672756208171335</v>
      </c>
      <c r="G1021" s="386">
        <f>'Permitted Sources'!P1021</f>
        <v>0</v>
      </c>
      <c r="H1021" s="386">
        <f>'Permitted Sources'!Q1021</f>
        <v>0.37753402447835077</v>
      </c>
      <c r="I1021" s="386">
        <f>'Permitted Sources'!R1021</f>
        <v>0</v>
      </c>
      <c r="J1021" s="386">
        <f>'Permitted Sources'!S1021</f>
        <v>0</v>
      </c>
      <c r="K1021" s="63" t="str">
        <f t="shared" si="15"/>
        <v>Dehydrator</v>
      </c>
      <c r="L1021" s="135"/>
      <c r="M1021" s="135"/>
      <c r="N1021" s="135"/>
      <c r="O1021" s="135"/>
      <c r="P1021" s="62"/>
      <c r="Q1021" s="62"/>
      <c r="R1021" s="62"/>
      <c r="S1021" s="62"/>
      <c r="T1021" s="62"/>
      <c r="U1021" s="62"/>
    </row>
    <row r="1022" spans="1:21" s="198" customFormat="1" x14ac:dyDescent="0.2">
      <c r="A1022" s="75" t="str">
        <f>'Permitted Sources'!A1022</f>
        <v>WYDEQ Permitted Sources</v>
      </c>
      <c r="B1022" s="75">
        <f>'Permitted Sources'!C1022</f>
        <v>56041</v>
      </c>
      <c r="C1022" s="75">
        <f>'Permitted Sources'!C1022</f>
        <v>56041</v>
      </c>
      <c r="D1022" s="75">
        <f>'Permitted Sources'!F1022</f>
        <v>31000227</v>
      </c>
      <c r="E1022" s="75" t="str">
        <f>'Permitted Sources'!I1022</f>
        <v>Dehydrator</v>
      </c>
      <c r="F1022" s="386">
        <f>'Permitted Sources'!O1022</f>
        <v>0.8672756208171335</v>
      </c>
      <c r="G1022" s="386">
        <f>'Permitted Sources'!P1022</f>
        <v>0</v>
      </c>
      <c r="H1022" s="386">
        <f>'Permitted Sources'!Q1022</f>
        <v>0.37753402447835077</v>
      </c>
      <c r="I1022" s="386">
        <f>'Permitted Sources'!R1022</f>
        <v>0</v>
      </c>
      <c r="J1022" s="386">
        <f>'Permitted Sources'!S1022</f>
        <v>0</v>
      </c>
      <c r="K1022" s="63" t="str">
        <f t="shared" si="15"/>
        <v>Dehydrator</v>
      </c>
      <c r="L1022" s="135"/>
      <c r="M1022" s="135"/>
      <c r="N1022" s="135"/>
      <c r="O1022" s="135"/>
      <c r="P1022" s="62"/>
      <c r="Q1022" s="62"/>
      <c r="R1022" s="62"/>
      <c r="S1022" s="62"/>
      <c r="T1022" s="62"/>
      <c r="U1022" s="62"/>
    </row>
    <row r="1023" spans="1:21" s="198" customFormat="1" x14ac:dyDescent="0.2">
      <c r="A1023" s="75" t="str">
        <f>'Permitted Sources'!A1023</f>
        <v>WYDEQ Permitted Sources</v>
      </c>
      <c r="B1023" s="75">
        <f>'Permitted Sources'!C1023</f>
        <v>56041</v>
      </c>
      <c r="C1023" s="75">
        <f>'Permitted Sources'!C1023</f>
        <v>56041</v>
      </c>
      <c r="D1023" s="75">
        <f>'Permitted Sources'!F1023</f>
        <v>31000227</v>
      </c>
      <c r="E1023" s="75" t="str">
        <f>'Permitted Sources'!I1023</f>
        <v>Dehydrator</v>
      </c>
      <c r="F1023" s="386">
        <f>'Permitted Sources'!O1023</f>
        <v>5.268295386081717</v>
      </c>
      <c r="G1023" s="386">
        <f>'Permitted Sources'!P1023</f>
        <v>26.312341447866061</v>
      </c>
      <c r="H1023" s="386">
        <f>'Permitted Sources'!Q1023</f>
        <v>1.6139579546449496</v>
      </c>
      <c r="I1023" s="386">
        <f>'Permitted Sources'!R1023</f>
        <v>0</v>
      </c>
      <c r="J1023" s="386">
        <f>'Permitted Sources'!S1023</f>
        <v>0</v>
      </c>
      <c r="K1023" s="63" t="str">
        <f t="shared" si="15"/>
        <v>Dehydrator</v>
      </c>
      <c r="L1023" s="135"/>
      <c r="M1023" s="135"/>
      <c r="N1023" s="135"/>
      <c r="O1023" s="135"/>
      <c r="P1023" s="62"/>
      <c r="Q1023" s="62"/>
      <c r="R1023" s="62"/>
      <c r="S1023" s="62"/>
      <c r="T1023" s="62"/>
      <c r="U1023" s="62"/>
    </row>
    <row r="1024" spans="1:21" s="198" customFormat="1" x14ac:dyDescent="0.2">
      <c r="A1024" s="75" t="str">
        <f>'Permitted Sources'!A1024</f>
        <v>WYDEQ Permitted Sources</v>
      </c>
      <c r="B1024" s="75">
        <f>'Permitted Sources'!C1024</f>
        <v>56041</v>
      </c>
      <c r="C1024" s="75">
        <f>'Permitted Sources'!C1024</f>
        <v>56041</v>
      </c>
      <c r="D1024" s="75">
        <f>'Permitted Sources'!F1024</f>
        <v>31000227</v>
      </c>
      <c r="E1024" s="75" t="str">
        <f>'Permitted Sources'!I1024</f>
        <v>Dehydrator</v>
      </c>
      <c r="F1024" s="386">
        <f>'Permitted Sources'!O1024</f>
        <v>5.268295386081717</v>
      </c>
      <c r="G1024" s="386">
        <f>'Permitted Sources'!P1024</f>
        <v>26.312341447866061</v>
      </c>
      <c r="H1024" s="386">
        <f>'Permitted Sources'!Q1024</f>
        <v>1.6139579546449496</v>
      </c>
      <c r="I1024" s="386">
        <f>'Permitted Sources'!R1024</f>
        <v>0</v>
      </c>
      <c r="J1024" s="386">
        <f>'Permitted Sources'!S1024</f>
        <v>0</v>
      </c>
      <c r="K1024" s="63" t="str">
        <f t="shared" si="15"/>
        <v>Dehydrator</v>
      </c>
      <c r="L1024" s="135"/>
      <c r="M1024" s="135"/>
      <c r="N1024" s="135"/>
      <c r="O1024" s="135"/>
      <c r="P1024" s="62"/>
      <c r="Q1024" s="62"/>
      <c r="R1024" s="62"/>
      <c r="S1024" s="62"/>
      <c r="T1024" s="62"/>
      <c r="U1024" s="62"/>
    </row>
    <row r="1025" spans="1:21" s="198" customFormat="1" x14ac:dyDescent="0.2">
      <c r="A1025" s="75" t="str">
        <f>'Permitted Sources'!A1025</f>
        <v>WYDEQ Permitted Sources</v>
      </c>
      <c r="B1025" s="75">
        <f>'Permitted Sources'!C1025</f>
        <v>56041</v>
      </c>
      <c r="C1025" s="75">
        <f>'Permitted Sources'!C1025</f>
        <v>56041</v>
      </c>
      <c r="D1025" s="75">
        <f>'Permitted Sources'!F1025</f>
        <v>31000227</v>
      </c>
      <c r="E1025" s="75" t="str">
        <f>'Permitted Sources'!I1025</f>
        <v>Dehydrator</v>
      </c>
      <c r="F1025" s="386">
        <f>'Permitted Sources'!O1025</f>
        <v>5.268295386081717</v>
      </c>
      <c r="G1025" s="386">
        <f>'Permitted Sources'!P1025</f>
        <v>26.312341447866061</v>
      </c>
      <c r="H1025" s="386">
        <f>'Permitted Sources'!Q1025</f>
        <v>1.6139579546449496</v>
      </c>
      <c r="I1025" s="386">
        <f>'Permitted Sources'!R1025</f>
        <v>0</v>
      </c>
      <c r="J1025" s="386">
        <f>'Permitted Sources'!S1025</f>
        <v>0</v>
      </c>
      <c r="K1025" s="63" t="str">
        <f t="shared" si="15"/>
        <v>Dehydrator</v>
      </c>
      <c r="L1025" s="135"/>
      <c r="M1025" s="135"/>
      <c r="N1025" s="135"/>
      <c r="O1025" s="135"/>
      <c r="P1025" s="62"/>
      <c r="Q1025" s="62"/>
      <c r="R1025" s="62"/>
      <c r="S1025" s="62"/>
      <c r="T1025" s="62"/>
      <c r="U1025" s="62"/>
    </row>
    <row r="1026" spans="1:21" s="198" customFormat="1" x14ac:dyDescent="0.2">
      <c r="A1026" s="75" t="str">
        <f>'Permitted Sources'!A1026</f>
        <v>WYDEQ Permitted Sources</v>
      </c>
      <c r="B1026" s="75">
        <f>'Permitted Sources'!C1026</f>
        <v>56041</v>
      </c>
      <c r="C1026" s="75">
        <f>'Permitted Sources'!C1026</f>
        <v>56041</v>
      </c>
      <c r="D1026" s="75">
        <f>'Permitted Sources'!F1026</f>
        <v>31000301</v>
      </c>
      <c r="E1026" s="75" t="str">
        <f>'Permitted Sources'!I1026</f>
        <v>Dehydrator</v>
      </c>
      <c r="F1026" s="386">
        <f>'Permitted Sources'!O1026</f>
        <v>0</v>
      </c>
      <c r="G1026" s="386">
        <f>'Permitted Sources'!P1026</f>
        <v>117.37150352607621</v>
      </c>
      <c r="H1026" s="386">
        <f>'Permitted Sources'!Q1026</f>
        <v>0</v>
      </c>
      <c r="I1026" s="386">
        <f>'Permitted Sources'!R1026</f>
        <v>0</v>
      </c>
      <c r="J1026" s="386">
        <f>'Permitted Sources'!S1026</f>
        <v>0</v>
      </c>
      <c r="K1026" s="63" t="str">
        <f t="shared" si="15"/>
        <v>Dehydrator</v>
      </c>
      <c r="L1026" s="135"/>
      <c r="M1026" s="135"/>
      <c r="N1026" s="135"/>
      <c r="O1026" s="135"/>
      <c r="P1026" s="62"/>
      <c r="Q1026" s="62"/>
      <c r="R1026" s="62"/>
      <c r="S1026" s="62"/>
      <c r="T1026" s="62"/>
      <c r="U1026" s="62"/>
    </row>
    <row r="1027" spans="1:21" s="198" customFormat="1" x14ac:dyDescent="0.2">
      <c r="A1027" s="75" t="str">
        <f>'Permitted Sources'!A1027</f>
        <v>WYDEQ Permitted Sources</v>
      </c>
      <c r="B1027" s="75">
        <f>'Permitted Sources'!C1027</f>
        <v>56041</v>
      </c>
      <c r="C1027" s="75">
        <f>'Permitted Sources'!C1027</f>
        <v>56041</v>
      </c>
      <c r="D1027" s="75">
        <f>'Permitted Sources'!F1027</f>
        <v>31000301</v>
      </c>
      <c r="E1027" s="75" t="str">
        <f>'Permitted Sources'!I1027</f>
        <v>Dehydrator</v>
      </c>
      <c r="F1027" s="386">
        <f>'Permitted Sources'!O1027</f>
        <v>0</v>
      </c>
      <c r="G1027" s="386">
        <f>'Permitted Sources'!P1027</f>
        <v>21.540088662088895</v>
      </c>
      <c r="H1027" s="386">
        <f>'Permitted Sources'!Q1027</f>
        <v>0</v>
      </c>
      <c r="I1027" s="386">
        <f>'Permitted Sources'!R1027</f>
        <v>0</v>
      </c>
      <c r="J1027" s="386">
        <f>'Permitted Sources'!S1027</f>
        <v>0</v>
      </c>
      <c r="K1027" s="63" t="str">
        <f t="shared" si="15"/>
        <v>Dehydrator</v>
      </c>
      <c r="L1027" s="135"/>
      <c r="M1027" s="135"/>
      <c r="N1027" s="135"/>
      <c r="O1027" s="135"/>
      <c r="P1027" s="62"/>
      <c r="Q1027" s="62"/>
      <c r="R1027" s="62"/>
      <c r="S1027" s="62"/>
      <c r="T1027" s="62"/>
      <c r="U1027" s="62"/>
    </row>
    <row r="1028" spans="1:21" s="198" customFormat="1" x14ac:dyDescent="0.2">
      <c r="A1028" s="75" t="str">
        <f>'Permitted Sources'!A1028</f>
        <v>WYDEQ Permitted Sources</v>
      </c>
      <c r="B1028" s="75">
        <f>'Permitted Sources'!C1028</f>
        <v>56041</v>
      </c>
      <c r="C1028" s="75">
        <f>'Permitted Sources'!C1028</f>
        <v>56041</v>
      </c>
      <c r="D1028" s="75">
        <f>'Permitted Sources'!F1028</f>
        <v>31000404</v>
      </c>
      <c r="E1028" s="75" t="str">
        <f>'Permitted Sources'!I1028</f>
        <v>Process Heaters</v>
      </c>
      <c r="F1028" s="386">
        <f>'Permitted Sources'!O1028</f>
        <v>16.203456248349365</v>
      </c>
      <c r="G1028" s="386">
        <f>'Permitted Sources'!P1028</f>
        <v>0</v>
      </c>
      <c r="H1028" s="386">
        <f>'Permitted Sources'!Q1028</f>
        <v>0</v>
      </c>
      <c r="I1028" s="386">
        <f>'Permitted Sources'!R1028</f>
        <v>0</v>
      </c>
      <c r="J1028" s="386">
        <f>'Permitted Sources'!S1028</f>
        <v>0</v>
      </c>
      <c r="K1028" s="63" t="str">
        <f t="shared" si="15"/>
        <v>Heaters</v>
      </c>
      <c r="L1028" s="135"/>
      <c r="M1028" s="135"/>
      <c r="N1028" s="135"/>
      <c r="O1028" s="135"/>
      <c r="P1028" s="62"/>
      <c r="Q1028" s="62"/>
      <c r="R1028" s="62"/>
      <c r="S1028" s="62"/>
      <c r="T1028" s="62"/>
      <c r="U1028" s="62"/>
    </row>
    <row r="1029" spans="1:21" s="198" customFormat="1" x14ac:dyDescent="0.2">
      <c r="A1029" s="75" t="str">
        <f>'Permitted Sources'!A1029</f>
        <v>WYDEQ Permitted Sources</v>
      </c>
      <c r="B1029" s="75">
        <f>'Permitted Sources'!C1029</f>
        <v>56041</v>
      </c>
      <c r="C1029" s="75">
        <f>'Permitted Sources'!C1029</f>
        <v>56041</v>
      </c>
      <c r="D1029" s="75">
        <f>'Permitted Sources'!F1029</f>
        <v>31000404</v>
      </c>
      <c r="E1029" s="75" t="str">
        <f>'Permitted Sources'!I1029</f>
        <v>Process Heaters</v>
      </c>
      <c r="F1029" s="386">
        <f>'Permitted Sources'!O1029</f>
        <v>29.611428032127275</v>
      </c>
      <c r="G1029" s="386">
        <f>'Permitted Sources'!P1029</f>
        <v>0</v>
      </c>
      <c r="H1029" s="386">
        <f>'Permitted Sources'!Q1029</f>
        <v>0</v>
      </c>
      <c r="I1029" s="386">
        <f>'Permitted Sources'!R1029</f>
        <v>0</v>
      </c>
      <c r="J1029" s="386">
        <f>'Permitted Sources'!S1029</f>
        <v>0</v>
      </c>
      <c r="K1029" s="63" t="str">
        <f t="shared" si="15"/>
        <v>Heaters</v>
      </c>
      <c r="L1029" s="135"/>
      <c r="M1029" s="135"/>
      <c r="N1029" s="135"/>
      <c r="O1029" s="135"/>
      <c r="P1029" s="62"/>
      <c r="Q1029" s="62"/>
      <c r="R1029" s="62"/>
      <c r="S1029" s="62"/>
      <c r="T1029" s="62"/>
      <c r="U1029" s="62"/>
    </row>
    <row r="1030" spans="1:21" s="198" customFormat="1" x14ac:dyDescent="0.2">
      <c r="A1030" s="75" t="str">
        <f>'Permitted Sources'!A1030</f>
        <v>WYDEQ Permitted Sources</v>
      </c>
      <c r="B1030" s="75">
        <f>'Permitted Sources'!C1030</f>
        <v>56041</v>
      </c>
      <c r="C1030" s="75">
        <f>'Permitted Sources'!C1030</f>
        <v>56041</v>
      </c>
      <c r="D1030" s="75">
        <f>'Permitted Sources'!F1030</f>
        <v>31000404</v>
      </c>
      <c r="E1030" s="75" t="str">
        <f>'Permitted Sources'!I1030</f>
        <v>Process Heaters</v>
      </c>
      <c r="F1030" s="386">
        <f>'Permitted Sources'!O1030</f>
        <v>19.775464175301781</v>
      </c>
      <c r="G1030" s="386">
        <f>'Permitted Sources'!P1030</f>
        <v>0</v>
      </c>
      <c r="H1030" s="386">
        <f>'Permitted Sources'!Q1030</f>
        <v>4.9179819284127468</v>
      </c>
      <c r="I1030" s="386">
        <f>'Permitted Sources'!R1030</f>
        <v>0</v>
      </c>
      <c r="J1030" s="386">
        <f>'Permitted Sources'!S1030</f>
        <v>0</v>
      </c>
      <c r="K1030" s="63" t="str">
        <f t="shared" si="15"/>
        <v>Heaters</v>
      </c>
      <c r="L1030" s="135"/>
      <c r="M1030" s="135"/>
      <c r="N1030" s="135"/>
      <c r="O1030" s="135"/>
      <c r="P1030" s="62"/>
      <c r="Q1030" s="62"/>
      <c r="R1030" s="62"/>
      <c r="S1030" s="62"/>
      <c r="T1030" s="62"/>
      <c r="U1030" s="62"/>
    </row>
    <row r="1031" spans="1:21" s="198" customFormat="1" x14ac:dyDescent="0.2">
      <c r="A1031" s="75" t="str">
        <f>'Permitted Sources'!A1031</f>
        <v>WYDEQ Permitted Sources</v>
      </c>
      <c r="B1031" s="75">
        <f>'Permitted Sources'!C1031</f>
        <v>56041</v>
      </c>
      <c r="C1031" s="75">
        <f>'Permitted Sources'!C1031</f>
        <v>56041</v>
      </c>
      <c r="D1031" s="75">
        <f>'Permitted Sources'!F1031</f>
        <v>31000404</v>
      </c>
      <c r="E1031" s="75" t="str">
        <f>'Permitted Sources'!I1031</f>
        <v>Process Heaters</v>
      </c>
      <c r="F1031" s="386">
        <f>'Permitted Sources'!O1031</f>
        <v>19.775464175301781</v>
      </c>
      <c r="G1031" s="386">
        <f>'Permitted Sources'!P1031</f>
        <v>0</v>
      </c>
      <c r="H1031" s="386">
        <f>'Permitted Sources'!Q1031</f>
        <v>4.9179819284127468</v>
      </c>
      <c r="I1031" s="386">
        <f>'Permitted Sources'!R1031</f>
        <v>0</v>
      </c>
      <c r="J1031" s="386">
        <f>'Permitted Sources'!S1031</f>
        <v>0</v>
      </c>
      <c r="K1031" s="63" t="str">
        <f t="shared" ref="K1031:K1094" si="16">IF(E1031="Unpermitted Fugitives","Fugitives",IF(E1031="Natural Gas Processing Facilities, Pump Seals","Fugitives",IF(E1031="Natural Gas Production, All Equipt Leak Fugitives","Fugitives",IF(E1031="External Combustion Boilers","Heaters",IF(E1031="Permitted Tank Losses","Condensate tank ",IF(E1031="Permitted Fugitives","Fugitives",IF(E1031="Process Heaters","Heaters",E1031)))))))</f>
        <v>Heaters</v>
      </c>
      <c r="L1031" s="135"/>
      <c r="M1031" s="135"/>
      <c r="N1031" s="135"/>
      <c r="O1031" s="135"/>
      <c r="P1031" s="62"/>
      <c r="Q1031" s="62"/>
      <c r="R1031" s="62"/>
      <c r="S1031" s="62"/>
      <c r="T1031" s="62"/>
      <c r="U1031" s="62"/>
    </row>
    <row r="1032" spans="1:21" s="198" customFormat="1" x14ac:dyDescent="0.2">
      <c r="A1032" s="75" t="str">
        <f>'Permitted Sources'!A1032</f>
        <v>WYDEQ Permitted Sources</v>
      </c>
      <c r="B1032" s="75">
        <f>'Permitted Sources'!C1032</f>
        <v>56041</v>
      </c>
      <c r="C1032" s="75">
        <f>'Permitted Sources'!C1032</f>
        <v>56041</v>
      </c>
      <c r="D1032" s="75">
        <f>'Permitted Sources'!F1032</f>
        <v>31000404</v>
      </c>
      <c r="E1032" s="75" t="str">
        <f>'Permitted Sources'!I1032</f>
        <v>Process Heaters</v>
      </c>
      <c r="F1032" s="386">
        <f>'Permitted Sources'!O1032</f>
        <v>1.242437539809536</v>
      </c>
      <c r="G1032" s="386">
        <f>'Permitted Sources'!P1032</f>
        <v>0</v>
      </c>
      <c r="H1032" s="386">
        <f>'Permitted Sources'!Q1032</f>
        <v>0.25884115412698666</v>
      </c>
      <c r="I1032" s="386">
        <f>'Permitted Sources'!R1032</f>
        <v>0</v>
      </c>
      <c r="J1032" s="386">
        <f>'Permitted Sources'!S1032</f>
        <v>0</v>
      </c>
      <c r="K1032" s="63" t="str">
        <f t="shared" si="16"/>
        <v>Heaters</v>
      </c>
      <c r="L1032" s="135"/>
      <c r="M1032" s="135"/>
      <c r="N1032" s="135"/>
      <c r="O1032" s="135"/>
      <c r="P1032" s="62"/>
      <c r="Q1032" s="62"/>
      <c r="R1032" s="62"/>
      <c r="S1032" s="62"/>
      <c r="T1032" s="62"/>
      <c r="U1032" s="62"/>
    </row>
    <row r="1033" spans="1:21" s="198" customFormat="1" x14ac:dyDescent="0.2">
      <c r="A1033" s="75" t="str">
        <f>'Permitted Sources'!A1033</f>
        <v>WYDEQ Permitted Sources</v>
      </c>
      <c r="B1033" s="75">
        <f>'Permitted Sources'!C1033</f>
        <v>56041</v>
      </c>
      <c r="C1033" s="75">
        <f>'Permitted Sources'!C1033</f>
        <v>56041</v>
      </c>
      <c r="D1033" s="75">
        <f>'Permitted Sources'!F1033</f>
        <v>31000404</v>
      </c>
      <c r="E1033" s="75" t="str">
        <f>'Permitted Sources'!I1033</f>
        <v>Process Heaters</v>
      </c>
      <c r="F1033" s="386">
        <f>'Permitted Sources'!O1033</f>
        <v>1.242437539809536</v>
      </c>
      <c r="G1033" s="386">
        <f>'Permitted Sources'!P1033</f>
        <v>0</v>
      </c>
      <c r="H1033" s="386">
        <f>'Permitted Sources'!Q1033</f>
        <v>0.25884115412698666</v>
      </c>
      <c r="I1033" s="386">
        <f>'Permitted Sources'!R1033</f>
        <v>0</v>
      </c>
      <c r="J1033" s="386">
        <f>'Permitted Sources'!S1033</f>
        <v>0</v>
      </c>
      <c r="K1033" s="63" t="str">
        <f t="shared" si="16"/>
        <v>Heaters</v>
      </c>
      <c r="L1033" s="135"/>
      <c r="M1033" s="135"/>
      <c r="N1033" s="135"/>
      <c r="O1033" s="135"/>
      <c r="P1033" s="62"/>
      <c r="Q1033" s="62"/>
      <c r="R1033" s="62"/>
      <c r="S1033" s="62"/>
      <c r="T1033" s="62"/>
      <c r="U1033" s="62"/>
    </row>
    <row r="1034" spans="1:21" s="198" customFormat="1" x14ac:dyDescent="0.2">
      <c r="A1034" s="75" t="str">
        <f>'Permitted Sources'!A1034</f>
        <v>WYDEQ Permitted Sources</v>
      </c>
      <c r="B1034" s="75">
        <f>'Permitted Sources'!C1034</f>
        <v>56041</v>
      </c>
      <c r="C1034" s="75">
        <f>'Permitted Sources'!C1034</f>
        <v>56041</v>
      </c>
      <c r="D1034" s="75">
        <f>'Permitted Sources'!F1034</f>
        <v>31000404</v>
      </c>
      <c r="E1034" s="75" t="str">
        <f>'Permitted Sources'!I1034</f>
        <v>Process Heaters</v>
      </c>
      <c r="F1034" s="386">
        <f>'Permitted Sources'!O1034</f>
        <v>0.98359638568254948</v>
      </c>
      <c r="G1034" s="386">
        <f>'Permitted Sources'!P1034</f>
        <v>0</v>
      </c>
      <c r="H1034" s="386">
        <f>'Permitted Sources'!Q1034</f>
        <v>0.20707292330158933</v>
      </c>
      <c r="I1034" s="386">
        <f>'Permitted Sources'!R1034</f>
        <v>0</v>
      </c>
      <c r="J1034" s="386">
        <f>'Permitted Sources'!S1034</f>
        <v>0</v>
      </c>
      <c r="K1034" s="63" t="str">
        <f t="shared" si="16"/>
        <v>Heaters</v>
      </c>
      <c r="L1034" s="135"/>
      <c r="M1034" s="135"/>
      <c r="N1034" s="135"/>
      <c r="O1034" s="135"/>
      <c r="P1034" s="62"/>
      <c r="Q1034" s="62"/>
      <c r="R1034" s="62"/>
      <c r="S1034" s="62"/>
      <c r="T1034" s="62"/>
      <c r="U1034" s="62"/>
    </row>
    <row r="1035" spans="1:21" s="198" customFormat="1" x14ac:dyDescent="0.2">
      <c r="A1035" s="75" t="str">
        <f>'Permitted Sources'!A1035</f>
        <v>WYDEQ Permitted Sources</v>
      </c>
      <c r="B1035" s="75">
        <f>'Permitted Sources'!C1035</f>
        <v>56041</v>
      </c>
      <c r="C1035" s="75">
        <f>'Permitted Sources'!C1035</f>
        <v>56041</v>
      </c>
      <c r="D1035" s="75">
        <f>'Permitted Sources'!F1035</f>
        <v>31000404</v>
      </c>
      <c r="E1035" s="75" t="str">
        <f>'Permitted Sources'!I1035</f>
        <v>Process Heaters</v>
      </c>
      <c r="F1035" s="386">
        <f>'Permitted Sources'!O1035</f>
        <v>0.98359638568254948</v>
      </c>
      <c r="G1035" s="386">
        <f>'Permitted Sources'!P1035</f>
        <v>0</v>
      </c>
      <c r="H1035" s="386">
        <f>'Permitted Sources'!Q1035</f>
        <v>0.20707292330158933</v>
      </c>
      <c r="I1035" s="386">
        <f>'Permitted Sources'!R1035</f>
        <v>0</v>
      </c>
      <c r="J1035" s="386">
        <f>'Permitted Sources'!S1035</f>
        <v>0</v>
      </c>
      <c r="K1035" s="63" t="str">
        <f t="shared" si="16"/>
        <v>Heaters</v>
      </c>
      <c r="L1035" s="135"/>
      <c r="M1035" s="135"/>
      <c r="N1035" s="135"/>
      <c r="O1035" s="135"/>
      <c r="P1035" s="62"/>
      <c r="Q1035" s="62"/>
      <c r="R1035" s="62"/>
      <c r="S1035" s="62"/>
      <c r="T1035" s="62"/>
      <c r="U1035" s="62"/>
    </row>
    <row r="1036" spans="1:21" s="198" customFormat="1" x14ac:dyDescent="0.2">
      <c r="A1036" s="75" t="str">
        <f>'Permitted Sources'!A1036</f>
        <v>WYDEQ Permitted Sources</v>
      </c>
      <c r="B1036" s="75">
        <f>'Permitted Sources'!C1036</f>
        <v>56041</v>
      </c>
      <c r="C1036" s="75">
        <f>'Permitted Sources'!C1036</f>
        <v>56041</v>
      </c>
      <c r="D1036" s="75">
        <f>'Permitted Sources'!F1036</f>
        <v>31000404</v>
      </c>
      <c r="E1036" s="75" t="str">
        <f>'Permitted Sources'!I1036</f>
        <v>Process Heaters</v>
      </c>
      <c r="F1036" s="386">
        <f>'Permitted Sources'!O1036</f>
        <v>5.3868050982430644E-3</v>
      </c>
      <c r="G1036" s="386">
        <f>'Permitted Sources'!P1036</f>
        <v>0</v>
      </c>
      <c r="H1036" s="386">
        <f>'Permitted Sources'!Q1036</f>
        <v>0</v>
      </c>
      <c r="I1036" s="386">
        <f>'Permitted Sources'!R1036</f>
        <v>0</v>
      </c>
      <c r="J1036" s="386">
        <f>'Permitted Sources'!S1036</f>
        <v>0</v>
      </c>
      <c r="K1036" s="63" t="str">
        <f t="shared" si="16"/>
        <v>Heaters</v>
      </c>
      <c r="L1036" s="135"/>
      <c r="M1036" s="135"/>
      <c r="N1036" s="135"/>
      <c r="O1036" s="135"/>
      <c r="P1036" s="62"/>
      <c r="Q1036" s="62"/>
      <c r="R1036" s="62"/>
      <c r="S1036" s="62"/>
      <c r="T1036" s="62"/>
      <c r="U1036" s="62"/>
    </row>
    <row r="1037" spans="1:21" s="198" customFormat="1" x14ac:dyDescent="0.2">
      <c r="A1037" s="75" t="str">
        <f>'Permitted Sources'!A1037</f>
        <v>WYDEQ Permitted Sources</v>
      </c>
      <c r="B1037" s="75">
        <f>'Permitted Sources'!C1037</f>
        <v>56041</v>
      </c>
      <c r="C1037" s="75">
        <f>'Permitted Sources'!C1037</f>
        <v>56041</v>
      </c>
      <c r="D1037" s="75">
        <f>'Permitted Sources'!F1037</f>
        <v>31000404</v>
      </c>
      <c r="E1037" s="75" t="str">
        <f>'Permitted Sources'!I1037</f>
        <v>Process Heaters</v>
      </c>
      <c r="F1037" s="386">
        <f>'Permitted Sources'!O1037</f>
        <v>5.3868050982430644E-3</v>
      </c>
      <c r="G1037" s="386">
        <f>'Permitted Sources'!P1037</f>
        <v>0</v>
      </c>
      <c r="H1037" s="386">
        <f>'Permitted Sources'!Q1037</f>
        <v>0</v>
      </c>
      <c r="I1037" s="386">
        <f>'Permitted Sources'!R1037</f>
        <v>0</v>
      </c>
      <c r="J1037" s="386">
        <f>'Permitted Sources'!S1037</f>
        <v>0</v>
      </c>
      <c r="K1037" s="63" t="str">
        <f t="shared" si="16"/>
        <v>Heaters</v>
      </c>
      <c r="L1037" s="135"/>
      <c r="M1037" s="135"/>
      <c r="N1037" s="135"/>
      <c r="O1037" s="135"/>
      <c r="P1037" s="62"/>
      <c r="Q1037" s="62"/>
      <c r="R1037" s="62"/>
      <c r="S1037" s="62"/>
      <c r="T1037" s="62"/>
      <c r="U1037" s="62"/>
    </row>
    <row r="1038" spans="1:21" s="198" customFormat="1" x14ac:dyDescent="0.2">
      <c r="A1038" s="75" t="str">
        <f>'Permitted Sources'!A1038</f>
        <v>WYDEQ Permitted Sources</v>
      </c>
      <c r="B1038" s="75">
        <f>'Permitted Sources'!C1038</f>
        <v>56041</v>
      </c>
      <c r="C1038" s="75">
        <f>'Permitted Sources'!C1038</f>
        <v>56041</v>
      </c>
      <c r="D1038" s="75">
        <f>'Permitted Sources'!F1038</f>
        <v>31000404</v>
      </c>
      <c r="E1038" s="75" t="str">
        <f>'Permitted Sources'!I1038</f>
        <v>Process Heaters</v>
      </c>
      <c r="F1038" s="386">
        <f>'Permitted Sources'!O1038</f>
        <v>1.6160415294729193E-2</v>
      </c>
      <c r="G1038" s="386">
        <f>'Permitted Sources'!P1038</f>
        <v>0</v>
      </c>
      <c r="H1038" s="386">
        <f>'Permitted Sources'!Q1038</f>
        <v>0</v>
      </c>
      <c r="I1038" s="386">
        <f>'Permitted Sources'!R1038</f>
        <v>0</v>
      </c>
      <c r="J1038" s="386">
        <f>'Permitted Sources'!S1038</f>
        <v>0</v>
      </c>
      <c r="K1038" s="63" t="str">
        <f t="shared" si="16"/>
        <v>Heaters</v>
      </c>
      <c r="L1038" s="135"/>
      <c r="M1038" s="135"/>
      <c r="N1038" s="135"/>
      <c r="O1038" s="135"/>
      <c r="P1038" s="62"/>
      <c r="Q1038" s="62"/>
      <c r="R1038" s="62"/>
      <c r="S1038" s="62"/>
      <c r="T1038" s="62"/>
      <c r="U1038" s="62"/>
    </row>
    <row r="1039" spans="1:21" s="198" customFormat="1" x14ac:dyDescent="0.2">
      <c r="A1039" s="75" t="str">
        <f>'Permitted Sources'!A1039</f>
        <v>WYDEQ Permitted Sources</v>
      </c>
      <c r="B1039" s="75">
        <f>'Permitted Sources'!C1039</f>
        <v>56041</v>
      </c>
      <c r="C1039" s="75">
        <f>'Permitted Sources'!C1039</f>
        <v>56041</v>
      </c>
      <c r="D1039" s="75">
        <f>'Permitted Sources'!F1039</f>
        <v>31000404</v>
      </c>
      <c r="E1039" s="75" t="str">
        <f>'Permitted Sources'!I1039</f>
        <v>Process Heaters</v>
      </c>
      <c r="F1039" s="386">
        <f>'Permitted Sources'!O1039</f>
        <v>0.247793034519181</v>
      </c>
      <c r="G1039" s="386">
        <f>'Permitted Sources'!P1039</f>
        <v>0</v>
      </c>
      <c r="H1039" s="386">
        <f>'Permitted Sources'!Q1039</f>
        <v>0</v>
      </c>
      <c r="I1039" s="386">
        <f>'Permitted Sources'!R1039</f>
        <v>0</v>
      </c>
      <c r="J1039" s="386">
        <f>'Permitted Sources'!S1039</f>
        <v>0</v>
      </c>
      <c r="K1039" s="63" t="str">
        <f t="shared" si="16"/>
        <v>Heaters</v>
      </c>
      <c r="L1039" s="135"/>
      <c r="M1039" s="135"/>
      <c r="N1039" s="135"/>
      <c r="O1039" s="135"/>
      <c r="P1039" s="62"/>
      <c r="Q1039" s="62"/>
      <c r="R1039" s="62"/>
      <c r="S1039" s="62"/>
      <c r="T1039" s="62"/>
      <c r="U1039" s="62"/>
    </row>
    <row r="1040" spans="1:21" s="198" customFormat="1" x14ac:dyDescent="0.2">
      <c r="A1040" s="75" t="str">
        <f>'Permitted Sources'!A1040</f>
        <v>WYDEQ Permitted Sources</v>
      </c>
      <c r="B1040" s="75">
        <f>'Permitted Sources'!C1040</f>
        <v>56041</v>
      </c>
      <c r="C1040" s="75">
        <f>'Permitted Sources'!C1040</f>
        <v>56041</v>
      </c>
      <c r="D1040" s="75">
        <f>'Permitted Sources'!F1040</f>
        <v>31000404</v>
      </c>
      <c r="E1040" s="75" t="str">
        <f>'Permitted Sources'!I1040</f>
        <v>Process Heaters</v>
      </c>
      <c r="F1040" s="386">
        <f>'Permitted Sources'!O1040</f>
        <v>0.247793034519181</v>
      </c>
      <c r="G1040" s="386">
        <f>'Permitted Sources'!P1040</f>
        <v>0</v>
      </c>
      <c r="H1040" s="386">
        <f>'Permitted Sources'!Q1040</f>
        <v>0</v>
      </c>
      <c r="I1040" s="386">
        <f>'Permitted Sources'!R1040</f>
        <v>0</v>
      </c>
      <c r="J1040" s="386">
        <f>'Permitted Sources'!S1040</f>
        <v>0</v>
      </c>
      <c r="K1040" s="63" t="str">
        <f t="shared" si="16"/>
        <v>Heaters</v>
      </c>
      <c r="L1040" s="135"/>
      <c r="M1040" s="135"/>
      <c r="N1040" s="135"/>
      <c r="O1040" s="135"/>
      <c r="P1040" s="62"/>
      <c r="Q1040" s="62"/>
      <c r="R1040" s="62"/>
      <c r="S1040" s="62"/>
      <c r="T1040" s="62"/>
      <c r="U1040" s="62"/>
    </row>
    <row r="1041" spans="1:21" s="198" customFormat="1" x14ac:dyDescent="0.2">
      <c r="A1041" s="75" t="str">
        <f>'Permitted Sources'!A1041</f>
        <v>WYDEQ Permitted Sources</v>
      </c>
      <c r="B1041" s="75">
        <f>'Permitted Sources'!C1041</f>
        <v>56041</v>
      </c>
      <c r="C1041" s="75">
        <f>'Permitted Sources'!C1041</f>
        <v>56041</v>
      </c>
      <c r="D1041" s="75">
        <f>'Permitted Sources'!F1041</f>
        <v>31000404</v>
      </c>
      <c r="E1041" s="75" t="str">
        <f>'Permitted Sources'!I1041</f>
        <v>Process Heaters</v>
      </c>
      <c r="F1041" s="386">
        <f>'Permitted Sources'!O1041</f>
        <v>8.6188881571889031E-2</v>
      </c>
      <c r="G1041" s="386">
        <f>'Permitted Sources'!P1041</f>
        <v>0</v>
      </c>
      <c r="H1041" s="386">
        <f>'Permitted Sources'!Q1041</f>
        <v>0</v>
      </c>
      <c r="I1041" s="386">
        <f>'Permitted Sources'!R1041</f>
        <v>0</v>
      </c>
      <c r="J1041" s="386">
        <f>'Permitted Sources'!S1041</f>
        <v>0</v>
      </c>
      <c r="K1041" s="63" t="str">
        <f t="shared" si="16"/>
        <v>Heaters</v>
      </c>
      <c r="L1041" s="135"/>
      <c r="M1041" s="135"/>
      <c r="N1041" s="135"/>
      <c r="O1041" s="135"/>
      <c r="P1041" s="62"/>
      <c r="Q1041" s="62"/>
      <c r="R1041" s="62"/>
      <c r="S1041" s="62"/>
      <c r="T1041" s="62"/>
      <c r="U1041" s="62"/>
    </row>
    <row r="1042" spans="1:21" s="198" customFormat="1" x14ac:dyDescent="0.2">
      <c r="A1042" s="75" t="str">
        <f>'Permitted Sources'!A1042</f>
        <v>WYDEQ Permitted Sources</v>
      </c>
      <c r="B1042" s="75">
        <f>'Permitted Sources'!C1042</f>
        <v>56041</v>
      </c>
      <c r="C1042" s="75">
        <f>'Permitted Sources'!C1042</f>
        <v>56041</v>
      </c>
      <c r="D1042" s="75">
        <f>'Permitted Sources'!F1042</f>
        <v>31000404</v>
      </c>
      <c r="E1042" s="75" t="str">
        <f>'Permitted Sources'!I1042</f>
        <v>Process Heaters</v>
      </c>
      <c r="F1042" s="386">
        <f>'Permitted Sources'!O1042</f>
        <v>8.6188881571889031E-2</v>
      </c>
      <c r="G1042" s="386">
        <f>'Permitted Sources'!P1042</f>
        <v>0</v>
      </c>
      <c r="H1042" s="386">
        <f>'Permitted Sources'!Q1042</f>
        <v>0</v>
      </c>
      <c r="I1042" s="386">
        <f>'Permitted Sources'!R1042</f>
        <v>0</v>
      </c>
      <c r="J1042" s="386">
        <f>'Permitted Sources'!S1042</f>
        <v>0</v>
      </c>
      <c r="K1042" s="63" t="str">
        <f t="shared" si="16"/>
        <v>Heaters</v>
      </c>
      <c r="L1042" s="135"/>
      <c r="M1042" s="135"/>
      <c r="N1042" s="135"/>
      <c r="O1042" s="135"/>
      <c r="P1042" s="62"/>
      <c r="Q1042" s="62"/>
      <c r="R1042" s="62"/>
      <c r="S1042" s="62"/>
      <c r="T1042" s="62"/>
      <c r="U1042" s="62"/>
    </row>
    <row r="1043" spans="1:21" s="198" customFormat="1" x14ac:dyDescent="0.2">
      <c r="A1043" s="75" t="str">
        <f>'Permitted Sources'!A1043</f>
        <v>WYDEQ Permitted Sources</v>
      </c>
      <c r="B1043" s="75">
        <f>'Permitted Sources'!C1043</f>
        <v>56041</v>
      </c>
      <c r="C1043" s="75">
        <f>'Permitted Sources'!C1043</f>
        <v>56041</v>
      </c>
      <c r="D1043" s="75">
        <f>'Permitted Sources'!F1043</f>
        <v>31000404</v>
      </c>
      <c r="E1043" s="75" t="str">
        <f>'Permitted Sources'!I1043</f>
        <v>Process Heaters</v>
      </c>
      <c r="F1043" s="386">
        <f>'Permitted Sources'!O1043</f>
        <v>1.007332553371453</v>
      </c>
      <c r="G1043" s="386">
        <f>'Permitted Sources'!P1043</f>
        <v>0</v>
      </c>
      <c r="H1043" s="386">
        <f>'Permitted Sources'!Q1043</f>
        <v>0.44360247876206221</v>
      </c>
      <c r="I1043" s="386">
        <f>'Permitted Sources'!R1043</f>
        <v>0</v>
      </c>
      <c r="J1043" s="386">
        <f>'Permitted Sources'!S1043</f>
        <v>0</v>
      </c>
      <c r="K1043" s="63" t="str">
        <f t="shared" si="16"/>
        <v>Heaters</v>
      </c>
      <c r="L1043" s="135"/>
      <c r="M1043" s="135"/>
      <c r="N1043" s="135"/>
      <c r="O1043" s="135"/>
      <c r="P1043" s="62"/>
      <c r="Q1043" s="62"/>
      <c r="R1043" s="62"/>
      <c r="S1043" s="62"/>
      <c r="T1043" s="62"/>
      <c r="U1043" s="62"/>
    </row>
    <row r="1044" spans="1:21" s="198" customFormat="1" x14ac:dyDescent="0.2">
      <c r="A1044" s="75" t="str">
        <f>'Permitted Sources'!A1044</f>
        <v>WYDEQ Permitted Sources</v>
      </c>
      <c r="B1044" s="75">
        <f>'Permitted Sources'!C1044</f>
        <v>56041</v>
      </c>
      <c r="C1044" s="75">
        <f>'Permitted Sources'!C1044</f>
        <v>56041</v>
      </c>
      <c r="D1044" s="75">
        <f>'Permitted Sources'!F1044</f>
        <v>31000404</v>
      </c>
      <c r="E1044" s="75" t="str">
        <f>'Permitted Sources'!I1044</f>
        <v>Process Heaters</v>
      </c>
      <c r="F1044" s="386">
        <f>'Permitted Sources'!O1044</f>
        <v>1.007332553371453</v>
      </c>
      <c r="G1044" s="386">
        <f>'Permitted Sources'!P1044</f>
        <v>0</v>
      </c>
      <c r="H1044" s="386">
        <f>'Permitted Sources'!Q1044</f>
        <v>0.44360247876206221</v>
      </c>
      <c r="I1044" s="386">
        <f>'Permitted Sources'!R1044</f>
        <v>0</v>
      </c>
      <c r="J1044" s="386">
        <f>'Permitted Sources'!S1044</f>
        <v>0</v>
      </c>
      <c r="K1044" s="63" t="str">
        <f t="shared" si="16"/>
        <v>Heaters</v>
      </c>
      <c r="L1044" s="135"/>
      <c r="M1044" s="135"/>
      <c r="N1044" s="135"/>
      <c r="O1044" s="135"/>
      <c r="P1044" s="62"/>
      <c r="Q1044" s="62"/>
      <c r="R1044" s="62"/>
      <c r="S1044" s="62"/>
      <c r="T1044" s="62"/>
      <c r="U1044" s="62"/>
    </row>
    <row r="1045" spans="1:21" s="198" customFormat="1" x14ac:dyDescent="0.2">
      <c r="A1045" s="75" t="str">
        <f>'Permitted Sources'!A1045</f>
        <v>WYDEQ Permitted Sources</v>
      </c>
      <c r="B1045" s="75">
        <f>'Permitted Sources'!C1045</f>
        <v>56041</v>
      </c>
      <c r="C1045" s="75">
        <f>'Permitted Sources'!C1045</f>
        <v>56041</v>
      </c>
      <c r="D1045" s="75">
        <f>'Permitted Sources'!F1045</f>
        <v>31000299</v>
      </c>
      <c r="E1045" s="75" t="str">
        <f>'Permitted Sources'!I1045</f>
        <v>Natural Gas Production, Other Not Classified</v>
      </c>
      <c r="F1045" s="386">
        <f>'Permitted Sources'!O1045</f>
        <v>0.56945053907937071</v>
      </c>
      <c r="G1045" s="386">
        <f>'Permitted Sources'!P1045</f>
        <v>0</v>
      </c>
      <c r="H1045" s="386">
        <f>'Permitted Sources'!Q1045</f>
        <v>0.10353646165079466</v>
      </c>
      <c r="I1045" s="386">
        <f>'Permitted Sources'!R1045</f>
        <v>0</v>
      </c>
      <c r="J1045" s="386">
        <f>'Permitted Sources'!S1045</f>
        <v>0</v>
      </c>
      <c r="K1045" s="63" t="str">
        <f t="shared" si="16"/>
        <v>Natural Gas Production, Other Not Classified</v>
      </c>
      <c r="L1045" s="135"/>
      <c r="M1045" s="135"/>
      <c r="N1045" s="135"/>
      <c r="O1045" s="135"/>
      <c r="P1045" s="62"/>
      <c r="Q1045" s="62"/>
      <c r="R1045" s="62"/>
      <c r="S1045" s="62"/>
      <c r="T1045" s="62"/>
      <c r="U1045" s="62"/>
    </row>
    <row r="1046" spans="1:21" s="198" customFormat="1" x14ac:dyDescent="0.2">
      <c r="A1046" s="75" t="str">
        <f>'Permitted Sources'!A1046</f>
        <v>WYDEQ Permitted Sources</v>
      </c>
      <c r="B1046" s="75">
        <f>'Permitted Sources'!C1046</f>
        <v>56041</v>
      </c>
      <c r="C1046" s="75">
        <f>'Permitted Sources'!C1046</f>
        <v>56041</v>
      </c>
      <c r="D1046" s="75">
        <f>'Permitted Sources'!F1046</f>
        <v>31000299</v>
      </c>
      <c r="E1046" s="75" t="str">
        <f>'Permitted Sources'!I1046</f>
        <v>Natural Gas Production, Other Not Classified</v>
      </c>
      <c r="F1046" s="386">
        <f>'Permitted Sources'!O1046</f>
        <v>3.5202396961270193</v>
      </c>
      <c r="G1046" s="386">
        <f>'Permitted Sources'!P1046</f>
        <v>0</v>
      </c>
      <c r="H1046" s="386">
        <f>'Permitted Sources'!Q1046</f>
        <v>0.72475523155556265</v>
      </c>
      <c r="I1046" s="386">
        <f>'Permitted Sources'!R1046</f>
        <v>0</v>
      </c>
      <c r="J1046" s="386">
        <f>'Permitted Sources'!S1046</f>
        <v>0</v>
      </c>
      <c r="K1046" s="63" t="str">
        <f t="shared" si="16"/>
        <v>Natural Gas Production, Other Not Classified</v>
      </c>
      <c r="L1046" s="135"/>
      <c r="M1046" s="135"/>
      <c r="N1046" s="135"/>
      <c r="O1046" s="135"/>
      <c r="P1046" s="62"/>
      <c r="Q1046" s="62"/>
      <c r="R1046" s="62"/>
      <c r="S1046" s="62"/>
      <c r="T1046" s="62"/>
      <c r="U1046" s="62"/>
    </row>
    <row r="1047" spans="1:21" s="198" customFormat="1" x14ac:dyDescent="0.2">
      <c r="A1047" s="75" t="str">
        <f>'Permitted Sources'!A1047</f>
        <v>WYDEQ Permitted Sources</v>
      </c>
      <c r="B1047" s="75">
        <f>'Permitted Sources'!C1047</f>
        <v>56041</v>
      </c>
      <c r="C1047" s="75">
        <f>'Permitted Sources'!C1047</f>
        <v>56041</v>
      </c>
      <c r="D1047" s="75">
        <f>'Permitted Sources'!F1047</f>
        <v>31000299</v>
      </c>
      <c r="E1047" s="75" t="str">
        <f>'Permitted Sources'!I1047</f>
        <v>Natural Gas Production, Other Not Classified</v>
      </c>
      <c r="F1047" s="386">
        <f>'Permitted Sources'!O1047</f>
        <v>3.5202396961270193</v>
      </c>
      <c r="G1047" s="386">
        <f>'Permitted Sources'!P1047</f>
        <v>0</v>
      </c>
      <c r="H1047" s="386">
        <f>'Permitted Sources'!Q1047</f>
        <v>0.72475523155556265</v>
      </c>
      <c r="I1047" s="386">
        <f>'Permitted Sources'!R1047</f>
        <v>0</v>
      </c>
      <c r="J1047" s="386">
        <f>'Permitted Sources'!S1047</f>
        <v>0</v>
      </c>
      <c r="K1047" s="63" t="str">
        <f t="shared" si="16"/>
        <v>Natural Gas Production, Other Not Classified</v>
      </c>
      <c r="L1047" s="135"/>
      <c r="M1047" s="135"/>
      <c r="N1047" s="135"/>
      <c r="O1047" s="135"/>
      <c r="P1047" s="62"/>
      <c r="Q1047" s="62"/>
      <c r="R1047" s="62"/>
      <c r="S1047" s="62"/>
      <c r="T1047" s="62"/>
      <c r="U1047" s="62"/>
    </row>
    <row r="1048" spans="1:21" s="198" customFormat="1" x14ac:dyDescent="0.2">
      <c r="A1048" s="75" t="str">
        <f>'Permitted Sources'!A1048</f>
        <v>WYDEQ Permitted Sources</v>
      </c>
      <c r="B1048" s="75">
        <f>'Permitted Sources'!C1048</f>
        <v>56041</v>
      </c>
      <c r="C1048" s="75">
        <f>'Permitted Sources'!C1048</f>
        <v>56041</v>
      </c>
      <c r="D1048" s="75">
        <f>'Permitted Sources'!F1048</f>
        <v>31000299</v>
      </c>
      <c r="E1048" s="75" t="str">
        <f>'Permitted Sources'!I1048</f>
        <v>Natural Gas Production, Other Not Classified</v>
      </c>
      <c r="F1048" s="386">
        <f>'Permitted Sources'!O1048</f>
        <v>0.36237761577778133</v>
      </c>
      <c r="G1048" s="386">
        <f>'Permitted Sources'!P1048</f>
        <v>0</v>
      </c>
      <c r="H1048" s="386">
        <f>'Permitted Sources'!Q1048</f>
        <v>5.1768230825397332E-2</v>
      </c>
      <c r="I1048" s="386">
        <f>'Permitted Sources'!R1048</f>
        <v>0</v>
      </c>
      <c r="J1048" s="386">
        <f>'Permitted Sources'!S1048</f>
        <v>0</v>
      </c>
      <c r="K1048" s="63" t="str">
        <f t="shared" si="16"/>
        <v>Natural Gas Production, Other Not Classified</v>
      </c>
      <c r="L1048" s="135"/>
      <c r="M1048" s="135"/>
      <c r="N1048" s="135"/>
      <c r="O1048" s="135"/>
      <c r="P1048" s="62"/>
      <c r="Q1048" s="62"/>
      <c r="R1048" s="62"/>
      <c r="S1048" s="62"/>
      <c r="T1048" s="62"/>
      <c r="U1048" s="62"/>
    </row>
    <row r="1049" spans="1:21" s="198" customFormat="1" x14ac:dyDescent="0.2">
      <c r="A1049" s="75" t="str">
        <f>'Permitted Sources'!A1049</f>
        <v>WYDEQ Permitted Sources</v>
      </c>
      <c r="B1049" s="75">
        <f>'Permitted Sources'!C1049</f>
        <v>56041</v>
      </c>
      <c r="C1049" s="75">
        <f>'Permitted Sources'!C1049</f>
        <v>56041</v>
      </c>
      <c r="D1049" s="75">
        <f>'Permitted Sources'!F1049</f>
        <v>31000299</v>
      </c>
      <c r="E1049" s="75" t="str">
        <f>'Permitted Sources'!I1049</f>
        <v>Natural Gas Production, Other Not Classified</v>
      </c>
      <c r="F1049" s="386">
        <f>'Permitted Sources'!O1049</f>
        <v>0.36237761577778133</v>
      </c>
      <c r="G1049" s="386">
        <f>'Permitted Sources'!P1049</f>
        <v>0</v>
      </c>
      <c r="H1049" s="386">
        <f>'Permitted Sources'!Q1049</f>
        <v>5.1768230825397332E-2</v>
      </c>
      <c r="I1049" s="386">
        <f>'Permitted Sources'!R1049</f>
        <v>0</v>
      </c>
      <c r="J1049" s="386">
        <f>'Permitted Sources'!S1049</f>
        <v>0</v>
      </c>
      <c r="K1049" s="63" t="str">
        <f t="shared" si="16"/>
        <v>Natural Gas Production, Other Not Classified</v>
      </c>
      <c r="L1049" s="135"/>
      <c r="M1049" s="135"/>
      <c r="N1049" s="135"/>
      <c r="O1049" s="135"/>
      <c r="P1049" s="62"/>
      <c r="Q1049" s="62"/>
      <c r="R1049" s="62"/>
      <c r="S1049" s="62"/>
      <c r="T1049" s="62"/>
      <c r="U1049" s="62"/>
    </row>
    <row r="1050" spans="1:21" s="198" customFormat="1" x14ac:dyDescent="0.2">
      <c r="A1050" s="75" t="str">
        <f>'Permitted Sources'!A1050</f>
        <v>WYDEQ Permitted Sources</v>
      </c>
      <c r="B1050" s="75">
        <f>'Permitted Sources'!C1050</f>
        <v>56041</v>
      </c>
      <c r="C1050" s="75">
        <f>'Permitted Sources'!C1050</f>
        <v>56041</v>
      </c>
      <c r="D1050" s="75">
        <f>'Permitted Sources'!F1050</f>
        <v>31000299</v>
      </c>
      <c r="E1050" s="75" t="str">
        <f>'Permitted Sources'!I1050</f>
        <v>Natural Gas Production, Other Not Classified</v>
      </c>
      <c r="F1050" s="386">
        <f>'Permitted Sources'!O1050</f>
        <v>14.92145012213329</v>
      </c>
      <c r="G1050" s="386">
        <f>'Permitted Sources'!P1050</f>
        <v>0</v>
      </c>
      <c r="H1050" s="386">
        <f>'Permitted Sources'!Q1050</f>
        <v>934.39671058391809</v>
      </c>
      <c r="I1050" s="386">
        <f>'Permitted Sources'!R1050</f>
        <v>2667.1276182783477</v>
      </c>
      <c r="J1050" s="386">
        <f>'Permitted Sources'!S1050</f>
        <v>0</v>
      </c>
      <c r="K1050" s="63" t="str">
        <f t="shared" si="16"/>
        <v>Natural Gas Production, Other Not Classified</v>
      </c>
      <c r="L1050" s="135"/>
      <c r="M1050" s="135"/>
      <c r="N1050" s="135"/>
      <c r="O1050" s="135"/>
      <c r="P1050" s="62"/>
      <c r="Q1050" s="62"/>
      <c r="R1050" s="62"/>
      <c r="S1050" s="62"/>
      <c r="T1050" s="62"/>
      <c r="U1050" s="62"/>
    </row>
    <row r="1051" spans="1:21" s="198" customFormat="1" x14ac:dyDescent="0.2">
      <c r="A1051" s="75" t="str">
        <f>'Permitted Sources'!A1051</f>
        <v>WYDEQ Permitted Sources</v>
      </c>
      <c r="B1051" s="75">
        <f>'Permitted Sources'!C1051</f>
        <v>56041</v>
      </c>
      <c r="C1051" s="75">
        <f>'Permitted Sources'!C1051</f>
        <v>56041</v>
      </c>
      <c r="D1051" s="75">
        <f>'Permitted Sources'!F1051</f>
        <v>31000227</v>
      </c>
      <c r="E1051" s="75" t="str">
        <f>'Permitted Sources'!I1051</f>
        <v>Dehydrator</v>
      </c>
      <c r="F1051" s="386">
        <f>'Permitted Sources'!O1051</f>
        <v>0.77652346238096004</v>
      </c>
      <c r="G1051" s="386">
        <f>'Permitted Sources'!P1051</f>
        <v>0</v>
      </c>
      <c r="H1051" s="386">
        <f>'Permitted Sources'!Q1051</f>
        <v>0.155304692476192</v>
      </c>
      <c r="I1051" s="386">
        <f>'Permitted Sources'!R1051</f>
        <v>0</v>
      </c>
      <c r="J1051" s="386">
        <f>'Permitted Sources'!S1051</f>
        <v>0</v>
      </c>
      <c r="K1051" s="63" t="str">
        <f t="shared" si="16"/>
        <v>Dehydrator</v>
      </c>
      <c r="L1051" s="135"/>
      <c r="M1051" s="135"/>
      <c r="N1051" s="135"/>
      <c r="O1051" s="135"/>
      <c r="P1051" s="62"/>
      <c r="Q1051" s="62"/>
      <c r="R1051" s="62"/>
      <c r="S1051" s="62"/>
      <c r="T1051" s="62"/>
      <c r="U1051" s="62"/>
    </row>
    <row r="1052" spans="1:21" s="198" customFormat="1" x14ac:dyDescent="0.2">
      <c r="A1052" s="75" t="str">
        <f>'Permitted Sources'!A1052</f>
        <v>WYDEQ Permitted Sources</v>
      </c>
      <c r="B1052" s="75">
        <f>'Permitted Sources'!C1052</f>
        <v>56041</v>
      </c>
      <c r="C1052" s="75">
        <f>'Permitted Sources'!C1052</f>
        <v>56041</v>
      </c>
      <c r="D1052" s="75">
        <f>'Permitted Sources'!F1052</f>
        <v>31000227</v>
      </c>
      <c r="E1052" s="75" t="str">
        <f>'Permitted Sources'!I1052</f>
        <v>Dehydrator</v>
      </c>
      <c r="F1052" s="386">
        <f>'Permitted Sources'!O1052</f>
        <v>0.77652346238096004</v>
      </c>
      <c r="G1052" s="386">
        <f>'Permitted Sources'!P1052</f>
        <v>0</v>
      </c>
      <c r="H1052" s="386">
        <f>'Permitted Sources'!Q1052</f>
        <v>0.155304692476192</v>
      </c>
      <c r="I1052" s="386">
        <f>'Permitted Sources'!R1052</f>
        <v>0</v>
      </c>
      <c r="J1052" s="386">
        <f>'Permitted Sources'!S1052</f>
        <v>0</v>
      </c>
      <c r="K1052" s="63" t="str">
        <f t="shared" si="16"/>
        <v>Dehydrator</v>
      </c>
      <c r="L1052" s="135"/>
      <c r="M1052" s="135"/>
      <c r="N1052" s="135"/>
      <c r="O1052" s="135"/>
      <c r="P1052" s="62"/>
      <c r="Q1052" s="62"/>
      <c r="R1052" s="62"/>
      <c r="S1052" s="62"/>
      <c r="T1052" s="62"/>
      <c r="U1052" s="62"/>
    </row>
    <row r="1053" spans="1:21" s="198" customFormat="1" x14ac:dyDescent="0.2">
      <c r="A1053" s="75" t="str">
        <f>'Permitted Sources'!A1053</f>
        <v>WYDEQ Permitted Sources</v>
      </c>
      <c r="B1053" s="75">
        <f>'Permitted Sources'!C1053</f>
        <v>56041</v>
      </c>
      <c r="C1053" s="75">
        <f>'Permitted Sources'!C1053</f>
        <v>56041</v>
      </c>
      <c r="D1053" s="75">
        <f>'Permitted Sources'!F1053</f>
        <v>31000301</v>
      </c>
      <c r="E1053" s="75" t="str">
        <f>'Permitted Sources'!I1053</f>
        <v>Dehydrator</v>
      </c>
      <c r="F1053" s="386">
        <f>'Permitted Sources'!O1053</f>
        <v>0.51768230825397332</v>
      </c>
      <c r="G1053" s="386">
        <f>'Permitted Sources'!P1053</f>
        <v>29.452774293060326</v>
      </c>
      <c r="H1053" s="386">
        <f>'Permitted Sources'!Q1053</f>
        <v>0.51768230825397332</v>
      </c>
      <c r="I1053" s="386">
        <f>'Permitted Sources'!R1053</f>
        <v>0</v>
      </c>
      <c r="J1053" s="386">
        <f>'Permitted Sources'!S1053</f>
        <v>0</v>
      </c>
      <c r="K1053" s="63" t="str">
        <f t="shared" si="16"/>
        <v>Dehydrator</v>
      </c>
      <c r="L1053" s="135"/>
      <c r="M1053" s="135"/>
      <c r="N1053" s="135"/>
      <c r="O1053" s="135"/>
      <c r="P1053" s="62"/>
      <c r="Q1053" s="62"/>
      <c r="R1053" s="62"/>
      <c r="S1053" s="62"/>
      <c r="T1053" s="62"/>
      <c r="U1053" s="62"/>
    </row>
    <row r="1054" spans="1:21" s="198" customFormat="1" x14ac:dyDescent="0.2">
      <c r="A1054" s="75" t="str">
        <f>'Permitted Sources'!A1054</f>
        <v>WYDEQ Permitted Sources</v>
      </c>
      <c r="B1054" s="75">
        <f>'Permitted Sources'!C1054</f>
        <v>56041</v>
      </c>
      <c r="C1054" s="75">
        <f>'Permitted Sources'!C1054</f>
        <v>56041</v>
      </c>
      <c r="D1054" s="75">
        <f>'Permitted Sources'!F1054</f>
        <v>31000404</v>
      </c>
      <c r="E1054" s="75" t="str">
        <f>'Permitted Sources'!I1054</f>
        <v>Process Heaters</v>
      </c>
      <c r="F1054" s="386">
        <f>'Permitted Sources'!O1054</f>
        <v>0.72475523155556265</v>
      </c>
      <c r="G1054" s="386">
        <f>'Permitted Sources'!P1054</f>
        <v>0</v>
      </c>
      <c r="H1054" s="386">
        <f>'Permitted Sources'!Q1054</f>
        <v>0.155304692476192</v>
      </c>
      <c r="I1054" s="386">
        <f>'Permitted Sources'!R1054</f>
        <v>0</v>
      </c>
      <c r="J1054" s="386">
        <f>'Permitted Sources'!S1054</f>
        <v>0</v>
      </c>
      <c r="K1054" s="63" t="str">
        <f t="shared" si="16"/>
        <v>Heaters</v>
      </c>
      <c r="L1054" s="135"/>
      <c r="M1054" s="135"/>
      <c r="N1054" s="135"/>
      <c r="O1054" s="135"/>
      <c r="P1054" s="62"/>
      <c r="Q1054" s="62"/>
      <c r="R1054" s="62"/>
      <c r="S1054" s="62"/>
      <c r="T1054" s="62"/>
      <c r="U1054" s="62"/>
    </row>
    <row r="1055" spans="1:21" s="198" customFormat="1" x14ac:dyDescent="0.2">
      <c r="A1055" s="75" t="str">
        <f>'Permitted Sources'!A1055</f>
        <v>WYDEQ Permitted Sources</v>
      </c>
      <c r="B1055" s="75">
        <f>'Permitted Sources'!C1055</f>
        <v>56041</v>
      </c>
      <c r="C1055" s="75">
        <f>'Permitted Sources'!C1055</f>
        <v>56041</v>
      </c>
      <c r="D1055" s="75">
        <f>'Permitted Sources'!F1055</f>
        <v>31000404</v>
      </c>
      <c r="E1055" s="75" t="str">
        <f>'Permitted Sources'!I1055</f>
        <v>Process Heaters</v>
      </c>
      <c r="F1055" s="386">
        <f>'Permitted Sources'!O1055</f>
        <v>0.10353646165079466</v>
      </c>
      <c r="G1055" s="386">
        <f>'Permitted Sources'!P1055</f>
        <v>0</v>
      </c>
      <c r="H1055" s="386">
        <f>'Permitted Sources'!Q1055</f>
        <v>0</v>
      </c>
      <c r="I1055" s="386">
        <f>'Permitted Sources'!R1055</f>
        <v>0</v>
      </c>
      <c r="J1055" s="386">
        <f>'Permitted Sources'!S1055</f>
        <v>0</v>
      </c>
      <c r="K1055" s="63" t="str">
        <f t="shared" si="16"/>
        <v>Heaters</v>
      </c>
      <c r="L1055" s="135"/>
      <c r="M1055" s="135"/>
      <c r="N1055" s="135"/>
      <c r="O1055" s="135"/>
      <c r="P1055" s="62"/>
      <c r="Q1055" s="62"/>
      <c r="R1055" s="62"/>
      <c r="S1055" s="62"/>
      <c r="T1055" s="62"/>
      <c r="U1055" s="62"/>
    </row>
    <row r="1056" spans="1:21" s="198" customFormat="1" x14ac:dyDescent="0.2">
      <c r="A1056" s="75" t="str">
        <f>'Permitted Sources'!A1056</f>
        <v>WYDEQ Permitted Sources</v>
      </c>
      <c r="B1056" s="75">
        <f>'Permitted Sources'!C1056</f>
        <v>56041</v>
      </c>
      <c r="C1056" s="75">
        <f>'Permitted Sources'!C1056</f>
        <v>56041</v>
      </c>
      <c r="D1056" s="75">
        <f>'Permitted Sources'!F1056</f>
        <v>31000404</v>
      </c>
      <c r="E1056" s="75" t="str">
        <f>'Permitted Sources'!I1056</f>
        <v>Process Heaters</v>
      </c>
      <c r="F1056" s="386">
        <f>'Permitted Sources'!O1056</f>
        <v>0.10353646165079466</v>
      </c>
      <c r="G1056" s="386">
        <f>'Permitted Sources'!P1056</f>
        <v>0</v>
      </c>
      <c r="H1056" s="386">
        <f>'Permitted Sources'!Q1056</f>
        <v>0</v>
      </c>
      <c r="I1056" s="386">
        <f>'Permitted Sources'!R1056</f>
        <v>0</v>
      </c>
      <c r="J1056" s="386">
        <f>'Permitted Sources'!S1056</f>
        <v>0</v>
      </c>
      <c r="K1056" s="63" t="str">
        <f t="shared" si="16"/>
        <v>Heaters</v>
      </c>
      <c r="L1056" s="135"/>
      <c r="M1056" s="135"/>
      <c r="N1056" s="135"/>
      <c r="O1056" s="135"/>
      <c r="P1056" s="62"/>
      <c r="Q1056" s="62"/>
      <c r="R1056" s="62"/>
      <c r="S1056" s="62"/>
      <c r="T1056" s="62"/>
      <c r="U1056" s="62"/>
    </row>
    <row r="1057" spans="1:21" s="198" customFormat="1" x14ac:dyDescent="0.2">
      <c r="A1057" s="75" t="str">
        <f>'Permitted Sources'!A1057</f>
        <v>WYDEQ Permitted Sources</v>
      </c>
      <c r="B1057" s="75">
        <f>'Permitted Sources'!C1057</f>
        <v>56041</v>
      </c>
      <c r="C1057" s="75">
        <f>'Permitted Sources'!C1057</f>
        <v>56041</v>
      </c>
      <c r="D1057" s="75">
        <f>'Permitted Sources'!F1057</f>
        <v>31000404</v>
      </c>
      <c r="E1057" s="75" t="str">
        <f>'Permitted Sources'!I1057</f>
        <v>Process Heaters</v>
      </c>
      <c r="F1057" s="386">
        <f>'Permitted Sources'!O1057</f>
        <v>1.0353646165079466</v>
      </c>
      <c r="G1057" s="386">
        <f>'Permitted Sources'!P1057</f>
        <v>0</v>
      </c>
      <c r="H1057" s="386">
        <f>'Permitted Sources'!Q1057</f>
        <v>0.51768230825397332</v>
      </c>
      <c r="I1057" s="386">
        <f>'Permitted Sources'!R1057</f>
        <v>0</v>
      </c>
      <c r="J1057" s="386">
        <f>'Permitted Sources'!S1057</f>
        <v>0</v>
      </c>
      <c r="K1057" s="63" t="str">
        <f t="shared" si="16"/>
        <v>Heaters</v>
      </c>
      <c r="L1057" s="135"/>
      <c r="M1057" s="135"/>
      <c r="N1057" s="135"/>
      <c r="O1057" s="135"/>
      <c r="P1057" s="62"/>
      <c r="Q1057" s="62"/>
      <c r="R1057" s="62"/>
      <c r="S1057" s="62"/>
      <c r="T1057" s="62"/>
      <c r="U1057" s="62"/>
    </row>
    <row r="1058" spans="1:21" s="198" customFormat="1" x14ac:dyDescent="0.2">
      <c r="A1058" s="75" t="str">
        <f>'Permitted Sources'!A1058</f>
        <v>WYDEQ Permitted Sources</v>
      </c>
      <c r="B1058" s="75">
        <f>'Permitted Sources'!C1058</f>
        <v>56041</v>
      </c>
      <c r="C1058" s="75">
        <f>'Permitted Sources'!C1058</f>
        <v>56041</v>
      </c>
      <c r="D1058" s="75">
        <f>'Permitted Sources'!F1058</f>
        <v>31000404</v>
      </c>
      <c r="E1058" s="75" t="str">
        <f>'Permitted Sources'!I1058</f>
        <v>Process Heaters</v>
      </c>
      <c r="F1058" s="386">
        <f>'Permitted Sources'!O1058</f>
        <v>3.6237761577778134</v>
      </c>
      <c r="G1058" s="386">
        <f>'Permitted Sources'!P1058</f>
        <v>0</v>
      </c>
      <c r="H1058" s="386">
        <f>'Permitted Sources'!Q1058</f>
        <v>3.1060938495238402</v>
      </c>
      <c r="I1058" s="386">
        <f>'Permitted Sources'!R1058</f>
        <v>0</v>
      </c>
      <c r="J1058" s="386">
        <f>'Permitted Sources'!S1058</f>
        <v>0</v>
      </c>
      <c r="K1058" s="63" t="str">
        <f t="shared" si="16"/>
        <v>Heaters</v>
      </c>
      <c r="L1058" s="135"/>
      <c r="M1058" s="135"/>
      <c r="N1058" s="135"/>
      <c r="O1058" s="135"/>
      <c r="P1058" s="62"/>
      <c r="Q1058" s="62"/>
      <c r="R1058" s="62"/>
      <c r="S1058" s="62"/>
      <c r="T1058" s="62"/>
      <c r="U1058" s="62"/>
    </row>
    <row r="1059" spans="1:21" s="198" customFormat="1" x14ac:dyDescent="0.2">
      <c r="A1059" s="75" t="str">
        <f>'Permitted Sources'!A1059</f>
        <v>WYDEQ Permitted Sources</v>
      </c>
      <c r="B1059" s="75">
        <f>'Permitted Sources'!C1059</f>
        <v>56041</v>
      </c>
      <c r="C1059" s="75">
        <f>'Permitted Sources'!C1059</f>
        <v>56041</v>
      </c>
      <c r="D1059" s="75">
        <f>'Permitted Sources'!F1059</f>
        <v>31000404</v>
      </c>
      <c r="E1059" s="75" t="str">
        <f>'Permitted Sources'!I1059</f>
        <v>Process Heaters</v>
      </c>
      <c r="F1059" s="386">
        <f>'Permitted Sources'!O1059</f>
        <v>1.3977422322857282</v>
      </c>
      <c r="G1059" s="386">
        <f>'Permitted Sources'!P1059</f>
        <v>0</v>
      </c>
      <c r="H1059" s="386">
        <f>'Permitted Sources'!Q1059</f>
        <v>0.25884115412698666</v>
      </c>
      <c r="I1059" s="386">
        <f>'Permitted Sources'!R1059</f>
        <v>0</v>
      </c>
      <c r="J1059" s="386">
        <f>'Permitted Sources'!S1059</f>
        <v>0</v>
      </c>
      <c r="K1059" s="63" t="str">
        <f t="shared" si="16"/>
        <v>Heaters</v>
      </c>
      <c r="L1059" s="135"/>
      <c r="M1059" s="135"/>
      <c r="N1059" s="135"/>
      <c r="O1059" s="135"/>
      <c r="P1059" s="62"/>
      <c r="Q1059" s="62"/>
      <c r="R1059" s="62"/>
      <c r="S1059" s="62"/>
      <c r="T1059" s="62"/>
      <c r="U1059" s="62"/>
    </row>
    <row r="1060" spans="1:21" s="198" customFormat="1" x14ac:dyDescent="0.2">
      <c r="A1060" s="75" t="str">
        <f>'Permitted Sources'!A1060</f>
        <v>WYDEQ Permitted Sources</v>
      </c>
      <c r="B1060" s="75">
        <f>'Permitted Sources'!C1060</f>
        <v>56041</v>
      </c>
      <c r="C1060" s="75">
        <f>'Permitted Sources'!C1060</f>
        <v>56041</v>
      </c>
      <c r="D1060" s="75">
        <f>'Permitted Sources'!F1060</f>
        <v>31000404</v>
      </c>
      <c r="E1060" s="75" t="str">
        <f>'Permitted Sources'!I1060</f>
        <v>Process Heaters</v>
      </c>
      <c r="F1060" s="386">
        <f>'Permitted Sources'!O1060</f>
        <v>1.3977422322857282</v>
      </c>
      <c r="G1060" s="386">
        <f>'Permitted Sources'!P1060</f>
        <v>0</v>
      </c>
      <c r="H1060" s="386">
        <f>'Permitted Sources'!Q1060</f>
        <v>0.25884115412698666</v>
      </c>
      <c r="I1060" s="386">
        <f>'Permitted Sources'!R1060</f>
        <v>0</v>
      </c>
      <c r="J1060" s="386">
        <f>'Permitted Sources'!S1060</f>
        <v>0</v>
      </c>
      <c r="K1060" s="63" t="str">
        <f t="shared" si="16"/>
        <v>Heaters</v>
      </c>
      <c r="L1060" s="135"/>
      <c r="M1060" s="135"/>
      <c r="N1060" s="135"/>
      <c r="O1060" s="135"/>
      <c r="P1060" s="62"/>
      <c r="Q1060" s="62"/>
      <c r="R1060" s="62"/>
      <c r="S1060" s="62"/>
      <c r="T1060" s="62"/>
      <c r="U1060" s="62"/>
    </row>
    <row r="1061" spans="1:21" s="198" customFormat="1" x14ac:dyDescent="0.2">
      <c r="A1061" s="75" t="str">
        <f>'Permitted Sources'!A1061</f>
        <v>WYDEQ Permitted Sources</v>
      </c>
      <c r="B1061" s="75">
        <f>'Permitted Sources'!C1061</f>
        <v>56041</v>
      </c>
      <c r="C1061" s="75">
        <f>'Permitted Sources'!C1061</f>
        <v>56041</v>
      </c>
      <c r="D1061" s="75">
        <f>'Permitted Sources'!F1061</f>
        <v>31000404</v>
      </c>
      <c r="E1061" s="75" t="str">
        <f>'Permitted Sources'!I1061</f>
        <v>Process Heaters</v>
      </c>
      <c r="F1061" s="386">
        <f>'Permitted Sources'!O1061</f>
        <v>1.3977422322857282</v>
      </c>
      <c r="G1061" s="386">
        <f>'Permitted Sources'!P1061</f>
        <v>0</v>
      </c>
      <c r="H1061" s="386">
        <f>'Permitted Sources'!Q1061</f>
        <v>0.25884115412698666</v>
      </c>
      <c r="I1061" s="386">
        <f>'Permitted Sources'!R1061</f>
        <v>0</v>
      </c>
      <c r="J1061" s="386">
        <f>'Permitted Sources'!S1061</f>
        <v>0</v>
      </c>
      <c r="K1061" s="63" t="str">
        <f t="shared" si="16"/>
        <v>Heaters</v>
      </c>
      <c r="L1061" s="135"/>
      <c r="M1061" s="135"/>
      <c r="N1061" s="135"/>
      <c r="O1061" s="135"/>
      <c r="P1061" s="62"/>
      <c r="Q1061" s="62"/>
      <c r="R1061" s="62"/>
      <c r="S1061" s="62"/>
      <c r="T1061" s="62"/>
      <c r="U1061" s="62"/>
    </row>
    <row r="1062" spans="1:21" s="198" customFormat="1" x14ac:dyDescent="0.2">
      <c r="A1062" s="75" t="str">
        <f>'Permitted Sources'!A1062</f>
        <v>WYDEQ Permitted Sources</v>
      </c>
      <c r="B1062" s="75">
        <f>'Permitted Sources'!C1062</f>
        <v>56041</v>
      </c>
      <c r="C1062" s="75">
        <f>'Permitted Sources'!C1062</f>
        <v>56041</v>
      </c>
      <c r="D1062" s="75">
        <f>'Permitted Sources'!F1062</f>
        <v>31000404</v>
      </c>
      <c r="E1062" s="75" t="str">
        <f>'Permitted Sources'!I1062</f>
        <v>Process Heaters</v>
      </c>
      <c r="F1062" s="386">
        <f>'Permitted Sources'!O1062</f>
        <v>1.3977422322857282</v>
      </c>
      <c r="G1062" s="386">
        <f>'Permitted Sources'!P1062</f>
        <v>0</v>
      </c>
      <c r="H1062" s="386">
        <f>'Permitted Sources'!Q1062</f>
        <v>0.25884115412698666</v>
      </c>
      <c r="I1062" s="386">
        <f>'Permitted Sources'!R1062</f>
        <v>0</v>
      </c>
      <c r="J1062" s="386">
        <f>'Permitted Sources'!S1062</f>
        <v>0</v>
      </c>
      <c r="K1062" s="63" t="str">
        <f t="shared" si="16"/>
        <v>Heaters</v>
      </c>
      <c r="L1062" s="135"/>
      <c r="M1062" s="135"/>
      <c r="N1062" s="135"/>
      <c r="O1062" s="135"/>
      <c r="P1062" s="62"/>
      <c r="Q1062" s="62"/>
      <c r="R1062" s="62"/>
      <c r="S1062" s="62"/>
      <c r="T1062" s="62"/>
      <c r="U1062" s="62"/>
    </row>
    <row r="1063" spans="1:21" s="198" customFormat="1" x14ac:dyDescent="0.2">
      <c r="A1063" s="75" t="str">
        <f>'Permitted Sources'!A1063</f>
        <v>WYDEQ Permitted Sources</v>
      </c>
      <c r="B1063" s="75">
        <f>'Permitted Sources'!C1063</f>
        <v>56041</v>
      </c>
      <c r="C1063" s="75">
        <f>'Permitted Sources'!C1063</f>
        <v>56041</v>
      </c>
      <c r="D1063" s="75">
        <f>'Permitted Sources'!F1063</f>
        <v>31000404</v>
      </c>
      <c r="E1063" s="75" t="str">
        <f>'Permitted Sources'!I1063</f>
        <v>Process Heaters</v>
      </c>
      <c r="F1063" s="386">
        <f>'Permitted Sources'!O1063</f>
        <v>0.36237761577778133</v>
      </c>
      <c r="G1063" s="386">
        <f>'Permitted Sources'!P1063</f>
        <v>0</v>
      </c>
      <c r="H1063" s="386">
        <f>'Permitted Sources'!Q1063</f>
        <v>5.1768230825397332E-2</v>
      </c>
      <c r="I1063" s="386">
        <f>'Permitted Sources'!R1063</f>
        <v>0</v>
      </c>
      <c r="J1063" s="386">
        <f>'Permitted Sources'!S1063</f>
        <v>0</v>
      </c>
      <c r="K1063" s="63" t="str">
        <f t="shared" si="16"/>
        <v>Heaters</v>
      </c>
      <c r="L1063" s="135"/>
      <c r="M1063" s="135"/>
      <c r="N1063" s="135"/>
      <c r="O1063" s="135"/>
      <c r="P1063" s="62"/>
      <c r="Q1063" s="62"/>
      <c r="R1063" s="62"/>
      <c r="S1063" s="62"/>
      <c r="T1063" s="62"/>
      <c r="U1063" s="62"/>
    </row>
    <row r="1064" spans="1:21" s="198" customFormat="1" x14ac:dyDescent="0.2">
      <c r="A1064" s="75" t="str">
        <f>'Permitted Sources'!A1064</f>
        <v>WYDEQ Permitted Sources</v>
      </c>
      <c r="B1064" s="75">
        <f>'Permitted Sources'!C1064</f>
        <v>56041</v>
      </c>
      <c r="C1064" s="75">
        <f>'Permitted Sources'!C1064</f>
        <v>56041</v>
      </c>
      <c r="D1064" s="75">
        <f>'Permitted Sources'!F1064</f>
        <v>31000404</v>
      </c>
      <c r="E1064" s="75" t="str">
        <f>'Permitted Sources'!I1064</f>
        <v>Process Heaters</v>
      </c>
      <c r="F1064" s="386">
        <f>'Permitted Sources'!O1064</f>
        <v>0.36237761577778133</v>
      </c>
      <c r="G1064" s="386">
        <f>'Permitted Sources'!P1064</f>
        <v>0</v>
      </c>
      <c r="H1064" s="386">
        <f>'Permitted Sources'!Q1064</f>
        <v>5.1768230825397332E-2</v>
      </c>
      <c r="I1064" s="386">
        <f>'Permitted Sources'!R1064</f>
        <v>0</v>
      </c>
      <c r="J1064" s="386">
        <f>'Permitted Sources'!S1064</f>
        <v>0</v>
      </c>
      <c r="K1064" s="63" t="str">
        <f t="shared" si="16"/>
        <v>Heaters</v>
      </c>
      <c r="L1064" s="135"/>
      <c r="M1064" s="135"/>
      <c r="N1064" s="135"/>
      <c r="O1064" s="135"/>
      <c r="P1064" s="62"/>
      <c r="Q1064" s="62"/>
      <c r="R1064" s="62"/>
      <c r="S1064" s="62"/>
      <c r="T1064" s="62"/>
      <c r="U1064" s="62"/>
    </row>
    <row r="1065" spans="1:21" s="198" customFormat="1" x14ac:dyDescent="0.2">
      <c r="A1065" s="75" t="str">
        <f>'Permitted Sources'!A1065</f>
        <v>WYDEQ Permitted Sources</v>
      </c>
      <c r="B1065" s="75">
        <f>'Permitted Sources'!C1065</f>
        <v>56041</v>
      </c>
      <c r="C1065" s="75">
        <f>'Permitted Sources'!C1065</f>
        <v>56041</v>
      </c>
      <c r="D1065" s="75">
        <f>'Permitted Sources'!F1065</f>
        <v>31000404</v>
      </c>
      <c r="E1065" s="75" t="str">
        <f>'Permitted Sources'!I1065</f>
        <v>Process Heaters</v>
      </c>
      <c r="F1065" s="386">
        <f>'Permitted Sources'!O1065</f>
        <v>2.0189610021904962</v>
      </c>
      <c r="G1065" s="386">
        <f>'Permitted Sources'!P1065</f>
        <v>0</v>
      </c>
      <c r="H1065" s="386">
        <f>'Permitted Sources'!Q1065</f>
        <v>0.41414584660317866</v>
      </c>
      <c r="I1065" s="386">
        <f>'Permitted Sources'!R1065</f>
        <v>0</v>
      </c>
      <c r="J1065" s="386">
        <f>'Permitted Sources'!S1065</f>
        <v>0</v>
      </c>
      <c r="K1065" s="63" t="str">
        <f t="shared" si="16"/>
        <v>Heaters</v>
      </c>
      <c r="L1065" s="135"/>
      <c r="M1065" s="135"/>
      <c r="N1065" s="135"/>
      <c r="O1065" s="135"/>
      <c r="P1065" s="62"/>
      <c r="Q1065" s="62"/>
      <c r="R1065" s="62"/>
      <c r="S1065" s="62"/>
      <c r="T1065" s="62"/>
      <c r="U1065" s="62"/>
    </row>
    <row r="1066" spans="1:21" s="198" customFormat="1" x14ac:dyDescent="0.2">
      <c r="A1066" s="75" t="str">
        <f>'Permitted Sources'!A1066</f>
        <v>WYDEQ Permitted Sources</v>
      </c>
      <c r="B1066" s="75">
        <f>'Permitted Sources'!C1066</f>
        <v>56041</v>
      </c>
      <c r="C1066" s="75">
        <f>'Permitted Sources'!C1066</f>
        <v>56041</v>
      </c>
      <c r="D1066" s="75">
        <f>'Permitted Sources'!F1066</f>
        <v>31000404</v>
      </c>
      <c r="E1066" s="75" t="str">
        <f>'Permitted Sources'!I1066</f>
        <v>Process Heaters</v>
      </c>
      <c r="F1066" s="386">
        <f>'Permitted Sources'!O1066</f>
        <v>0.36237761577778133</v>
      </c>
      <c r="G1066" s="386">
        <f>'Permitted Sources'!P1066</f>
        <v>0</v>
      </c>
      <c r="H1066" s="386">
        <f>'Permitted Sources'!Q1066</f>
        <v>5.1768230825397332E-2</v>
      </c>
      <c r="I1066" s="386">
        <f>'Permitted Sources'!R1066</f>
        <v>0</v>
      </c>
      <c r="J1066" s="386">
        <f>'Permitted Sources'!S1066</f>
        <v>0</v>
      </c>
      <c r="K1066" s="63" t="str">
        <f t="shared" si="16"/>
        <v>Heaters</v>
      </c>
      <c r="L1066" s="135"/>
      <c r="M1066" s="135"/>
      <c r="N1066" s="135"/>
      <c r="O1066" s="135"/>
      <c r="P1066" s="62"/>
      <c r="Q1066" s="62"/>
      <c r="R1066" s="62"/>
      <c r="S1066" s="62"/>
      <c r="T1066" s="62"/>
      <c r="U1066" s="62"/>
    </row>
    <row r="1067" spans="1:21" s="198" customFormat="1" x14ac:dyDescent="0.2">
      <c r="A1067" s="75" t="str">
        <f>'Permitted Sources'!A1067</f>
        <v>WYDEQ Permitted Sources</v>
      </c>
      <c r="B1067" s="75">
        <f>'Permitted Sources'!C1067</f>
        <v>56041</v>
      </c>
      <c r="C1067" s="75">
        <f>'Permitted Sources'!C1067</f>
        <v>56041</v>
      </c>
      <c r="D1067" s="75">
        <f>'Permitted Sources'!F1067</f>
        <v>31000404</v>
      </c>
      <c r="E1067" s="75" t="str">
        <f>'Permitted Sources'!I1067</f>
        <v>Process Heaters</v>
      </c>
      <c r="F1067" s="386">
        <f>'Permitted Sources'!O1067</f>
        <v>0.46591407742857605</v>
      </c>
      <c r="G1067" s="386">
        <f>'Permitted Sources'!P1067</f>
        <v>0</v>
      </c>
      <c r="H1067" s="386">
        <f>'Permitted Sources'!Q1067</f>
        <v>5.1768230825397332E-2</v>
      </c>
      <c r="I1067" s="386">
        <f>'Permitted Sources'!R1067</f>
        <v>0</v>
      </c>
      <c r="J1067" s="386">
        <f>'Permitted Sources'!S1067</f>
        <v>0</v>
      </c>
      <c r="K1067" s="63" t="str">
        <f t="shared" si="16"/>
        <v>Heaters</v>
      </c>
      <c r="L1067" s="135"/>
      <c r="M1067" s="135"/>
      <c r="N1067" s="135"/>
      <c r="O1067" s="135"/>
      <c r="P1067" s="62"/>
      <c r="Q1067" s="62"/>
      <c r="R1067" s="62"/>
      <c r="S1067" s="62"/>
      <c r="T1067" s="62"/>
      <c r="U1067" s="62"/>
    </row>
    <row r="1068" spans="1:21" s="198" customFormat="1" x14ac:dyDescent="0.2">
      <c r="A1068" s="75" t="str">
        <f>'Permitted Sources'!A1068</f>
        <v>WYDEQ Permitted Sources</v>
      </c>
      <c r="B1068" s="75">
        <f>'Permitted Sources'!C1068</f>
        <v>56041</v>
      </c>
      <c r="C1068" s="75">
        <f>'Permitted Sources'!C1068</f>
        <v>56041</v>
      </c>
      <c r="D1068" s="75">
        <f>'Permitted Sources'!F1068</f>
        <v>31000299</v>
      </c>
      <c r="E1068" s="75" t="str">
        <f>'Permitted Sources'!I1068</f>
        <v>Natural Gas Production, Other Not Classified</v>
      </c>
      <c r="F1068" s="386">
        <f>'Permitted Sources'!O1068</f>
        <v>0</v>
      </c>
      <c r="G1068" s="386">
        <f>'Permitted Sources'!P1068</f>
        <v>0.90535307790535069</v>
      </c>
      <c r="H1068" s="386">
        <f>'Permitted Sources'!Q1068</f>
        <v>0</v>
      </c>
      <c r="I1068" s="386">
        <f>'Permitted Sources'!R1068</f>
        <v>0</v>
      </c>
      <c r="J1068" s="386">
        <f>'Permitted Sources'!S1068</f>
        <v>0</v>
      </c>
      <c r="K1068" s="63" t="str">
        <f t="shared" si="16"/>
        <v>Natural Gas Production, Other Not Classified</v>
      </c>
      <c r="L1068" s="135"/>
      <c r="M1068" s="135"/>
      <c r="N1068" s="135"/>
      <c r="O1068" s="135"/>
      <c r="P1068" s="62"/>
      <c r="Q1068" s="62"/>
      <c r="R1068" s="62"/>
      <c r="S1068" s="62"/>
      <c r="T1068" s="62"/>
      <c r="U1068" s="62"/>
    </row>
    <row r="1069" spans="1:21" s="198" customFormat="1" x14ac:dyDescent="0.2">
      <c r="A1069" s="75" t="str">
        <f>'Permitted Sources'!A1069</f>
        <v>WYDEQ Permitted Sources</v>
      </c>
      <c r="B1069" s="75">
        <f>'Permitted Sources'!C1069</f>
        <v>56001</v>
      </c>
      <c r="C1069" s="75">
        <f>'Permitted Sources'!C1069</f>
        <v>56001</v>
      </c>
      <c r="D1069" s="75">
        <f>'Permitted Sources'!F1069</f>
        <v>31000220</v>
      </c>
      <c r="E1069" s="75" t="str">
        <f>'Permitted Sources'!I1069</f>
        <v>Permitted Fugitives</v>
      </c>
      <c r="F1069" s="386">
        <f>'Permitted Sources'!O1069</f>
        <v>0</v>
      </c>
      <c r="G1069" s="386">
        <f>'Permitted Sources'!P1069</f>
        <v>0</v>
      </c>
      <c r="H1069" s="386">
        <f>'Permitted Sources'!Q1069</f>
        <v>0</v>
      </c>
      <c r="I1069" s="386">
        <f>'Permitted Sources'!R1069</f>
        <v>0</v>
      </c>
      <c r="J1069" s="386">
        <f>'Permitted Sources'!S1069</f>
        <v>0</v>
      </c>
      <c r="K1069" s="63" t="str">
        <f t="shared" si="16"/>
        <v>Fugitives</v>
      </c>
      <c r="L1069" s="135"/>
      <c r="M1069" s="135"/>
      <c r="N1069" s="135"/>
      <c r="O1069" s="135"/>
      <c r="P1069" s="62"/>
      <c r="Q1069" s="62"/>
      <c r="R1069" s="62"/>
      <c r="S1069" s="62"/>
      <c r="T1069" s="62"/>
      <c r="U1069" s="62"/>
    </row>
    <row r="1070" spans="1:21" s="198" customFormat="1" x14ac:dyDescent="0.2">
      <c r="A1070" s="75" t="str">
        <f>'Permitted Sources'!A1070</f>
        <v>WYDEQ Permitted Sources</v>
      </c>
      <c r="B1070" s="75">
        <f>'Permitted Sources'!C1070</f>
        <v>56001</v>
      </c>
      <c r="C1070" s="75">
        <f>'Permitted Sources'!C1070</f>
        <v>56001</v>
      </c>
      <c r="D1070" s="75">
        <f>'Permitted Sources'!F1070</f>
        <v>10500106</v>
      </c>
      <c r="E1070" s="75" t="str">
        <f>'Permitted Sources'!I1070</f>
        <v>External Combustion Boilers</v>
      </c>
      <c r="F1070" s="386">
        <f>'Permitted Sources'!O1070</f>
        <v>6.3260260386327287</v>
      </c>
      <c r="G1070" s="386">
        <f>'Permitted Sources'!P1070</f>
        <v>0</v>
      </c>
      <c r="H1070" s="386">
        <f>'Permitted Sources'!Q1070</f>
        <v>0</v>
      </c>
      <c r="I1070" s="386">
        <f>'Permitted Sources'!R1070</f>
        <v>0</v>
      </c>
      <c r="J1070" s="386">
        <f>'Permitted Sources'!S1070</f>
        <v>0</v>
      </c>
      <c r="K1070" s="63" t="str">
        <f t="shared" si="16"/>
        <v>Heaters</v>
      </c>
      <c r="L1070" s="135"/>
      <c r="M1070" s="135"/>
      <c r="N1070" s="135"/>
      <c r="O1070" s="135"/>
      <c r="P1070" s="62"/>
      <c r="Q1070" s="62"/>
      <c r="R1070" s="62"/>
      <c r="S1070" s="62"/>
      <c r="T1070" s="62"/>
      <c r="U1070" s="62"/>
    </row>
    <row r="1071" spans="1:21" s="198" customFormat="1" x14ac:dyDescent="0.2">
      <c r="A1071" s="75" t="str">
        <f>'Permitted Sources'!A1071</f>
        <v>WYDEQ Permitted Sources</v>
      </c>
      <c r="B1071" s="75">
        <f>'Permitted Sources'!C1071</f>
        <v>56023</v>
      </c>
      <c r="C1071" s="75">
        <f>'Permitted Sources'!C1071</f>
        <v>56023</v>
      </c>
      <c r="D1071" s="75">
        <f>'Permitted Sources'!F1071</f>
        <v>31000220</v>
      </c>
      <c r="E1071" s="75" t="str">
        <f>'Permitted Sources'!I1071</f>
        <v>Permitted Fugitives</v>
      </c>
      <c r="F1071" s="386">
        <f>'Permitted Sources'!O1071</f>
        <v>0</v>
      </c>
      <c r="G1071" s="386">
        <f>'Permitted Sources'!P1071</f>
        <v>2.2456538485902953</v>
      </c>
      <c r="H1071" s="386">
        <f>'Permitted Sources'!Q1071</f>
        <v>0</v>
      </c>
      <c r="I1071" s="386">
        <f>'Permitted Sources'!R1071</f>
        <v>0</v>
      </c>
      <c r="J1071" s="386">
        <f>'Permitted Sources'!S1071</f>
        <v>0</v>
      </c>
      <c r="K1071" s="63" t="str">
        <f t="shared" si="16"/>
        <v>Fugitives</v>
      </c>
      <c r="L1071" s="135"/>
      <c r="M1071" s="135"/>
      <c r="N1071" s="135"/>
      <c r="O1071" s="135"/>
      <c r="P1071" s="62"/>
      <c r="Q1071" s="62"/>
      <c r="R1071" s="62"/>
      <c r="S1071" s="62"/>
      <c r="T1071" s="62"/>
      <c r="U1071" s="62"/>
    </row>
    <row r="1072" spans="1:21" s="198" customFormat="1" x14ac:dyDescent="0.2">
      <c r="A1072" s="75" t="str">
        <f>'Permitted Sources'!A1072</f>
        <v>WYDEQ Permitted Sources</v>
      </c>
      <c r="B1072" s="75">
        <f>'Permitted Sources'!C1072</f>
        <v>56023</v>
      </c>
      <c r="C1072" s="75">
        <f>'Permitted Sources'!C1072</f>
        <v>56023</v>
      </c>
      <c r="D1072" s="75">
        <f>'Permitted Sources'!F1072</f>
        <v>31000220</v>
      </c>
      <c r="E1072" s="75" t="str">
        <f>'Permitted Sources'!I1072</f>
        <v>Permitted Fugitives</v>
      </c>
      <c r="F1072" s="386">
        <f>'Permitted Sources'!O1072</f>
        <v>0</v>
      </c>
      <c r="G1072" s="386">
        <f>'Permitted Sources'!P1072</f>
        <v>1.6546923094875861</v>
      </c>
      <c r="H1072" s="386">
        <f>'Permitted Sources'!Q1072</f>
        <v>0</v>
      </c>
      <c r="I1072" s="386">
        <f>'Permitted Sources'!R1072</f>
        <v>0</v>
      </c>
      <c r="J1072" s="386">
        <f>'Permitted Sources'!S1072</f>
        <v>0</v>
      </c>
      <c r="K1072" s="63" t="str">
        <f t="shared" si="16"/>
        <v>Fugitives</v>
      </c>
      <c r="L1072" s="135"/>
      <c r="M1072" s="135"/>
      <c r="N1072" s="135"/>
      <c r="O1072" s="135"/>
      <c r="P1072" s="62"/>
      <c r="Q1072" s="62"/>
      <c r="R1072" s="62"/>
      <c r="S1072" s="62"/>
      <c r="T1072" s="62"/>
      <c r="U1072" s="62"/>
    </row>
    <row r="1073" spans="1:21" s="198" customFormat="1" x14ac:dyDescent="0.2">
      <c r="A1073" s="75" t="str">
        <f>'Permitted Sources'!A1073</f>
        <v>WYDEQ Permitted Sources</v>
      </c>
      <c r="B1073" s="75">
        <f>'Permitted Sources'!C1073</f>
        <v>56023</v>
      </c>
      <c r="C1073" s="75">
        <f>'Permitted Sources'!C1073</f>
        <v>56023</v>
      </c>
      <c r="D1073" s="75">
        <f>'Permitted Sources'!F1073</f>
        <v>40400312</v>
      </c>
      <c r="E1073" s="75" t="str">
        <f>'Permitted Sources'!I1073</f>
        <v>Permitted Tank Losses</v>
      </c>
      <c r="F1073" s="386">
        <f>'Permitted Sources'!O1073</f>
        <v>0</v>
      </c>
      <c r="G1073" s="386">
        <f>'Permitted Sources'!P1073</f>
        <v>11.701038474233645</v>
      </c>
      <c r="H1073" s="386">
        <f>'Permitted Sources'!Q1073</f>
        <v>0</v>
      </c>
      <c r="I1073" s="386">
        <f>'Permitted Sources'!R1073</f>
        <v>0</v>
      </c>
      <c r="J1073" s="386">
        <f>'Permitted Sources'!S1073</f>
        <v>0</v>
      </c>
      <c r="K1073" s="63" t="str">
        <f t="shared" si="16"/>
        <v xml:space="preserve">Condensate tank </v>
      </c>
      <c r="L1073" s="135"/>
      <c r="M1073" s="135"/>
      <c r="N1073" s="135"/>
      <c r="O1073" s="135"/>
      <c r="P1073" s="62"/>
      <c r="Q1073" s="62"/>
      <c r="R1073" s="62"/>
      <c r="S1073" s="62"/>
      <c r="T1073" s="62"/>
      <c r="U1073" s="62"/>
    </row>
    <row r="1074" spans="1:21" s="198" customFormat="1" x14ac:dyDescent="0.2">
      <c r="A1074" s="75" t="str">
        <f>'Permitted Sources'!A1074</f>
        <v>WYDEQ Permitted Sources</v>
      </c>
      <c r="B1074" s="75">
        <f>'Permitted Sources'!C1074</f>
        <v>56023</v>
      </c>
      <c r="C1074" s="75">
        <f>'Permitted Sources'!C1074</f>
        <v>56023</v>
      </c>
      <c r="D1074" s="75">
        <f>'Permitted Sources'!F1074</f>
        <v>40400312</v>
      </c>
      <c r="E1074" s="75" t="str">
        <f>'Permitted Sources'!I1074</f>
        <v>Permitted Tank Losses</v>
      </c>
      <c r="F1074" s="386">
        <f>'Permitted Sources'!O1074</f>
        <v>0</v>
      </c>
      <c r="G1074" s="386">
        <f>'Permitted Sources'!P1074</f>
        <v>17.492461557440198</v>
      </c>
      <c r="H1074" s="386">
        <f>'Permitted Sources'!Q1074</f>
        <v>0</v>
      </c>
      <c r="I1074" s="386">
        <f>'Permitted Sources'!R1074</f>
        <v>0</v>
      </c>
      <c r="J1074" s="386">
        <f>'Permitted Sources'!S1074</f>
        <v>0</v>
      </c>
      <c r="K1074" s="63" t="str">
        <f t="shared" si="16"/>
        <v xml:space="preserve">Condensate tank </v>
      </c>
      <c r="L1074" s="135"/>
      <c r="M1074" s="135"/>
      <c r="N1074" s="135"/>
      <c r="O1074" s="135"/>
      <c r="P1074" s="62"/>
      <c r="Q1074" s="62"/>
      <c r="R1074" s="62"/>
      <c r="S1074" s="62"/>
      <c r="T1074" s="62"/>
      <c r="U1074" s="62"/>
    </row>
    <row r="1075" spans="1:21" s="198" customFormat="1" x14ac:dyDescent="0.2">
      <c r="A1075" s="75" t="str">
        <f>'Permitted Sources'!A1075</f>
        <v>WYDEQ Permitted Sources</v>
      </c>
      <c r="B1075" s="75">
        <f>'Permitted Sources'!C1075</f>
        <v>56023</v>
      </c>
      <c r="C1075" s="75">
        <f>'Permitted Sources'!C1075</f>
        <v>56023</v>
      </c>
      <c r="D1075" s="75">
        <f>'Permitted Sources'!F1075</f>
        <v>31000404</v>
      </c>
      <c r="E1075" s="75" t="str">
        <f>'Permitted Sources'!I1075</f>
        <v>Process Heaters</v>
      </c>
      <c r="F1075" s="386">
        <f>'Permitted Sources'!O1075</f>
        <v>0.47276923128216747</v>
      </c>
      <c r="G1075" s="386">
        <f>'Permitted Sources'!P1075</f>
        <v>0</v>
      </c>
      <c r="H1075" s="386">
        <f>'Permitted Sources'!Q1075</f>
        <v>0.11819230782054187</v>
      </c>
      <c r="I1075" s="386">
        <f>'Permitted Sources'!R1075</f>
        <v>0</v>
      </c>
      <c r="J1075" s="386">
        <f>'Permitted Sources'!S1075</f>
        <v>0</v>
      </c>
      <c r="K1075" s="63" t="str">
        <f t="shared" si="16"/>
        <v>Heaters</v>
      </c>
      <c r="L1075" s="135"/>
      <c r="M1075" s="135"/>
      <c r="N1075" s="135"/>
      <c r="O1075" s="135"/>
      <c r="P1075" s="62"/>
      <c r="Q1075" s="62"/>
      <c r="R1075" s="62"/>
      <c r="S1075" s="62"/>
      <c r="T1075" s="62"/>
      <c r="U1075" s="62"/>
    </row>
    <row r="1076" spans="1:21" s="198" customFormat="1" x14ac:dyDescent="0.2">
      <c r="A1076" s="75" t="str">
        <f>'Permitted Sources'!A1076</f>
        <v>WYDEQ Permitted Sources</v>
      </c>
      <c r="B1076" s="75">
        <f>'Permitted Sources'!C1076</f>
        <v>56023</v>
      </c>
      <c r="C1076" s="75">
        <f>'Permitted Sources'!C1076</f>
        <v>56023</v>
      </c>
      <c r="D1076" s="75">
        <f>'Permitted Sources'!F1076</f>
        <v>31000404</v>
      </c>
      <c r="E1076" s="75" t="str">
        <f>'Permitted Sources'!I1076</f>
        <v>Process Heaters</v>
      </c>
      <c r="F1076" s="386">
        <f>'Permitted Sources'!O1076</f>
        <v>0.59096153910270932</v>
      </c>
      <c r="G1076" s="386">
        <f>'Permitted Sources'!P1076</f>
        <v>0</v>
      </c>
      <c r="H1076" s="386">
        <f>'Permitted Sources'!Q1076</f>
        <v>0.11819230782054187</v>
      </c>
      <c r="I1076" s="386">
        <f>'Permitted Sources'!R1076</f>
        <v>0</v>
      </c>
      <c r="J1076" s="386">
        <f>'Permitted Sources'!S1076</f>
        <v>0</v>
      </c>
      <c r="K1076" s="63" t="str">
        <f t="shared" si="16"/>
        <v>Heaters</v>
      </c>
      <c r="L1076" s="135"/>
      <c r="M1076" s="135"/>
      <c r="N1076" s="135"/>
      <c r="O1076" s="135"/>
      <c r="P1076" s="62"/>
      <c r="Q1076" s="62"/>
      <c r="R1076" s="62"/>
      <c r="S1076" s="62"/>
      <c r="T1076" s="62"/>
      <c r="U1076" s="62"/>
    </row>
    <row r="1077" spans="1:21" s="198" customFormat="1" x14ac:dyDescent="0.2">
      <c r="A1077" s="75" t="str">
        <f>'Permitted Sources'!A1077</f>
        <v>WYDEQ Permitted Sources</v>
      </c>
      <c r="B1077" s="75">
        <f>'Permitted Sources'!C1077</f>
        <v>56023</v>
      </c>
      <c r="C1077" s="75">
        <f>'Permitted Sources'!C1077</f>
        <v>56023</v>
      </c>
      <c r="D1077" s="75">
        <f>'Permitted Sources'!F1077</f>
        <v>31000220</v>
      </c>
      <c r="E1077" s="75" t="str">
        <f>'Permitted Sources'!I1077</f>
        <v>Permitted Fugitives</v>
      </c>
      <c r="F1077" s="386">
        <f>'Permitted Sources'!O1077</f>
        <v>0</v>
      </c>
      <c r="G1077" s="386">
        <f>'Permitted Sources'!P1077</f>
        <v>0.51768230825397332</v>
      </c>
      <c r="H1077" s="386">
        <f>'Permitted Sources'!Q1077</f>
        <v>0</v>
      </c>
      <c r="I1077" s="386">
        <f>'Permitted Sources'!R1077</f>
        <v>0</v>
      </c>
      <c r="J1077" s="386">
        <f>'Permitted Sources'!S1077</f>
        <v>0</v>
      </c>
      <c r="K1077" s="63" t="str">
        <f t="shared" si="16"/>
        <v>Fugitives</v>
      </c>
      <c r="L1077" s="135"/>
      <c r="M1077" s="135"/>
      <c r="N1077" s="135"/>
      <c r="O1077" s="135"/>
      <c r="P1077" s="62"/>
      <c r="Q1077" s="62"/>
      <c r="R1077" s="62"/>
      <c r="S1077" s="62"/>
      <c r="T1077" s="62"/>
      <c r="U1077" s="62"/>
    </row>
    <row r="1078" spans="1:21" s="198" customFormat="1" x14ac:dyDescent="0.2">
      <c r="A1078" s="75" t="str">
        <f>'Permitted Sources'!A1078</f>
        <v>WYDEQ Permitted Sources</v>
      </c>
      <c r="B1078" s="75">
        <f>'Permitted Sources'!C1078</f>
        <v>56023</v>
      </c>
      <c r="C1078" s="75">
        <f>'Permitted Sources'!C1078</f>
        <v>56023</v>
      </c>
      <c r="D1078" s="75">
        <f>'Permitted Sources'!F1078</f>
        <v>40400311</v>
      </c>
      <c r="E1078" s="75" t="str">
        <f>'Permitted Sources'!I1078</f>
        <v>Permitted Tank Losses</v>
      </c>
      <c r="F1078" s="386">
        <f>'Permitted Sources'!O1078</f>
        <v>0</v>
      </c>
      <c r="G1078" s="386">
        <f>'Permitted Sources'!P1078</f>
        <v>4.1414584660317866</v>
      </c>
      <c r="H1078" s="386">
        <f>'Permitted Sources'!Q1078</f>
        <v>0</v>
      </c>
      <c r="I1078" s="386">
        <f>'Permitted Sources'!R1078</f>
        <v>0</v>
      </c>
      <c r="J1078" s="386">
        <f>'Permitted Sources'!S1078</f>
        <v>0</v>
      </c>
      <c r="K1078" s="63" t="str">
        <f t="shared" si="16"/>
        <v xml:space="preserve">Condensate tank </v>
      </c>
      <c r="L1078" s="135"/>
      <c r="M1078" s="135"/>
      <c r="N1078" s="135"/>
      <c r="O1078" s="135"/>
      <c r="P1078" s="62"/>
      <c r="Q1078" s="62"/>
      <c r="R1078" s="62"/>
      <c r="S1078" s="62"/>
      <c r="T1078" s="62"/>
      <c r="U1078" s="62"/>
    </row>
    <row r="1079" spans="1:21" s="198" customFormat="1" x14ac:dyDescent="0.2">
      <c r="A1079" s="75" t="str">
        <f>'Permitted Sources'!A1079</f>
        <v>WYDEQ Permitted Sources</v>
      </c>
      <c r="B1079" s="75">
        <f>'Permitted Sources'!C1079</f>
        <v>56023</v>
      </c>
      <c r="C1079" s="75">
        <f>'Permitted Sources'!C1079</f>
        <v>56023</v>
      </c>
      <c r="D1079" s="75">
        <f>'Permitted Sources'!F1079</f>
        <v>31000227</v>
      </c>
      <c r="E1079" s="75" t="str">
        <f>'Permitted Sources'!I1079</f>
        <v>Dehydrator</v>
      </c>
      <c r="F1079" s="386">
        <f>'Permitted Sources'!O1079</f>
        <v>1.0353646165079466</v>
      </c>
      <c r="G1079" s="386">
        <f>'Permitted Sources'!P1079</f>
        <v>0</v>
      </c>
      <c r="H1079" s="386">
        <f>'Permitted Sources'!Q1079</f>
        <v>0</v>
      </c>
      <c r="I1079" s="386">
        <f>'Permitted Sources'!R1079</f>
        <v>0</v>
      </c>
      <c r="J1079" s="386">
        <f>'Permitted Sources'!S1079</f>
        <v>0</v>
      </c>
      <c r="K1079" s="63" t="str">
        <f t="shared" si="16"/>
        <v>Dehydrator</v>
      </c>
      <c r="L1079" s="135"/>
      <c r="M1079" s="135"/>
      <c r="N1079" s="135"/>
      <c r="O1079" s="135"/>
      <c r="P1079" s="62"/>
      <c r="Q1079" s="62"/>
      <c r="R1079" s="62"/>
      <c r="S1079" s="62"/>
      <c r="T1079" s="62"/>
      <c r="U1079" s="62"/>
    </row>
    <row r="1080" spans="1:21" s="198" customFormat="1" x14ac:dyDescent="0.2">
      <c r="A1080" s="75" t="str">
        <f>'Permitted Sources'!A1080</f>
        <v>WYDEQ Permitted Sources</v>
      </c>
      <c r="B1080" s="75">
        <f>'Permitted Sources'!C1080</f>
        <v>56023</v>
      </c>
      <c r="C1080" s="75">
        <f>'Permitted Sources'!C1080</f>
        <v>56023</v>
      </c>
      <c r="D1080" s="75">
        <f>'Permitted Sources'!F1080</f>
        <v>31000220</v>
      </c>
      <c r="E1080" s="75" t="str">
        <f>'Permitted Sources'!I1080</f>
        <v>Permitted Fugitives</v>
      </c>
      <c r="F1080" s="386">
        <f>'Permitted Sources'!O1080</f>
        <v>0</v>
      </c>
      <c r="G1080" s="386">
        <f>'Permitted Sources'!P1080</f>
        <v>13.119346168080147</v>
      </c>
      <c r="H1080" s="386">
        <f>'Permitted Sources'!Q1080</f>
        <v>0</v>
      </c>
      <c r="I1080" s="386">
        <f>'Permitted Sources'!R1080</f>
        <v>0</v>
      </c>
      <c r="J1080" s="386">
        <f>'Permitted Sources'!S1080</f>
        <v>0</v>
      </c>
      <c r="K1080" s="63" t="str">
        <f t="shared" si="16"/>
        <v>Fugitives</v>
      </c>
      <c r="L1080" s="135"/>
      <c r="M1080" s="135"/>
      <c r="N1080" s="135"/>
      <c r="O1080" s="135"/>
      <c r="P1080" s="62"/>
      <c r="Q1080" s="62"/>
      <c r="R1080" s="62"/>
      <c r="S1080" s="62"/>
      <c r="T1080" s="62"/>
      <c r="U1080" s="62"/>
    </row>
    <row r="1081" spans="1:21" s="198" customFormat="1" x14ac:dyDescent="0.2">
      <c r="A1081" s="75" t="str">
        <f>'Permitted Sources'!A1081</f>
        <v>WYDEQ Permitted Sources</v>
      </c>
      <c r="B1081" s="75">
        <f>'Permitted Sources'!C1081</f>
        <v>56023</v>
      </c>
      <c r="C1081" s="75">
        <f>'Permitted Sources'!C1081</f>
        <v>56023</v>
      </c>
      <c r="D1081" s="75">
        <f>'Permitted Sources'!F1081</f>
        <v>31000228</v>
      </c>
      <c r="E1081" s="75" t="str">
        <f>'Permitted Sources'!I1081</f>
        <v>Dehydrator</v>
      </c>
      <c r="F1081" s="386">
        <f>'Permitted Sources'!O1081</f>
        <v>0.23638461564108373</v>
      </c>
      <c r="G1081" s="386">
        <f>'Permitted Sources'!P1081</f>
        <v>0</v>
      </c>
      <c r="H1081" s="386">
        <f>'Permitted Sources'!Q1081</f>
        <v>0</v>
      </c>
      <c r="I1081" s="386">
        <f>'Permitted Sources'!R1081</f>
        <v>0</v>
      </c>
      <c r="J1081" s="386">
        <f>'Permitted Sources'!S1081</f>
        <v>0</v>
      </c>
      <c r="K1081" s="63" t="str">
        <f t="shared" si="16"/>
        <v>Dehydrator</v>
      </c>
      <c r="L1081" s="135"/>
      <c r="M1081" s="135"/>
      <c r="N1081" s="135"/>
      <c r="O1081" s="135"/>
      <c r="P1081" s="62"/>
      <c r="Q1081" s="62"/>
      <c r="R1081" s="62"/>
      <c r="S1081" s="62"/>
      <c r="T1081" s="62"/>
      <c r="U1081" s="62"/>
    </row>
    <row r="1082" spans="1:21" s="198" customFormat="1" x14ac:dyDescent="0.2">
      <c r="A1082" s="75" t="str">
        <f>'Permitted Sources'!A1082</f>
        <v>WYDEQ Permitted Sources</v>
      </c>
      <c r="B1082" s="75">
        <f>'Permitted Sources'!C1082</f>
        <v>56023</v>
      </c>
      <c r="C1082" s="75">
        <f>'Permitted Sources'!C1082</f>
        <v>56023</v>
      </c>
      <c r="D1082" s="75">
        <f>'Permitted Sources'!F1082</f>
        <v>40400312</v>
      </c>
      <c r="E1082" s="75" t="str">
        <f>'Permitted Sources'!I1082</f>
        <v>Permitted Tank Losses</v>
      </c>
      <c r="F1082" s="386">
        <f>'Permitted Sources'!O1082</f>
        <v>0</v>
      </c>
      <c r="G1082" s="386">
        <f>'Permitted Sources'!P1082</f>
        <v>6.027807698847635</v>
      </c>
      <c r="H1082" s="386">
        <f>'Permitted Sources'!Q1082</f>
        <v>0</v>
      </c>
      <c r="I1082" s="386">
        <f>'Permitted Sources'!R1082</f>
        <v>0</v>
      </c>
      <c r="J1082" s="386">
        <f>'Permitted Sources'!S1082</f>
        <v>0</v>
      </c>
      <c r="K1082" s="63" t="str">
        <f t="shared" si="16"/>
        <v xml:space="preserve">Condensate tank </v>
      </c>
      <c r="L1082" s="135"/>
      <c r="M1082" s="135"/>
      <c r="N1082" s="135"/>
      <c r="O1082" s="135"/>
      <c r="P1082" s="62"/>
      <c r="Q1082" s="62"/>
      <c r="R1082" s="62"/>
      <c r="S1082" s="62"/>
      <c r="T1082" s="62"/>
      <c r="U1082" s="62"/>
    </row>
    <row r="1083" spans="1:21" s="198" customFormat="1" x14ac:dyDescent="0.2">
      <c r="A1083" s="75" t="str">
        <f>'Permitted Sources'!A1083</f>
        <v>WYDEQ Permitted Sources</v>
      </c>
      <c r="B1083" s="75">
        <f>'Permitted Sources'!C1083</f>
        <v>56023</v>
      </c>
      <c r="C1083" s="75">
        <f>'Permitted Sources'!C1083</f>
        <v>56023</v>
      </c>
      <c r="D1083" s="75">
        <f>'Permitted Sources'!F1083</f>
        <v>31000220</v>
      </c>
      <c r="E1083" s="75" t="str">
        <f>'Permitted Sources'!I1083</f>
        <v>Permitted Fugitives</v>
      </c>
      <c r="F1083" s="386">
        <f>'Permitted Sources'!O1083</f>
        <v>0</v>
      </c>
      <c r="G1083" s="386">
        <f>'Permitted Sources'!P1083</f>
        <v>8.5417580861905602</v>
      </c>
      <c r="H1083" s="386">
        <f>'Permitted Sources'!Q1083</f>
        <v>0</v>
      </c>
      <c r="I1083" s="386">
        <f>'Permitted Sources'!R1083</f>
        <v>0</v>
      </c>
      <c r="J1083" s="386">
        <f>'Permitted Sources'!S1083</f>
        <v>0</v>
      </c>
      <c r="K1083" s="63" t="str">
        <f t="shared" si="16"/>
        <v>Fugitives</v>
      </c>
      <c r="L1083" s="135"/>
      <c r="M1083" s="135"/>
      <c r="N1083" s="135"/>
      <c r="O1083" s="135"/>
      <c r="P1083" s="62"/>
      <c r="Q1083" s="62"/>
      <c r="R1083" s="62"/>
      <c r="S1083" s="62"/>
      <c r="T1083" s="62"/>
      <c r="U1083" s="62"/>
    </row>
    <row r="1084" spans="1:21" s="198" customFormat="1" x14ac:dyDescent="0.2">
      <c r="A1084" s="75" t="str">
        <f>'Permitted Sources'!A1084</f>
        <v>WYDEQ Permitted Sources</v>
      </c>
      <c r="B1084" s="75">
        <f>'Permitted Sources'!C1084</f>
        <v>56023</v>
      </c>
      <c r="C1084" s="75">
        <f>'Permitted Sources'!C1084</f>
        <v>56023</v>
      </c>
      <c r="D1084" s="75">
        <f>'Permitted Sources'!F1084</f>
        <v>31000220</v>
      </c>
      <c r="E1084" s="75" t="str">
        <f>'Permitted Sources'!I1084</f>
        <v>Permitted Fugitives</v>
      </c>
      <c r="F1084" s="386">
        <f>'Permitted Sources'!O1084</f>
        <v>0</v>
      </c>
      <c r="G1084" s="386">
        <f>'Permitted Sources'!P1084</f>
        <v>8.8005992403175473</v>
      </c>
      <c r="H1084" s="386">
        <f>'Permitted Sources'!Q1084</f>
        <v>0</v>
      </c>
      <c r="I1084" s="386">
        <f>'Permitted Sources'!R1084</f>
        <v>0</v>
      </c>
      <c r="J1084" s="386">
        <f>'Permitted Sources'!S1084</f>
        <v>0</v>
      </c>
      <c r="K1084" s="63" t="str">
        <f t="shared" si="16"/>
        <v>Fugitives</v>
      </c>
      <c r="L1084" s="135"/>
      <c r="M1084" s="135"/>
      <c r="N1084" s="135"/>
      <c r="O1084" s="135"/>
      <c r="P1084" s="62"/>
      <c r="Q1084" s="62"/>
      <c r="R1084" s="62"/>
      <c r="S1084" s="62"/>
      <c r="T1084" s="62"/>
      <c r="U1084" s="62"/>
    </row>
    <row r="1085" spans="1:21" s="198" customFormat="1" x14ac:dyDescent="0.2">
      <c r="A1085" s="75" t="str">
        <f>'Permitted Sources'!A1085</f>
        <v>WYDEQ Permitted Sources</v>
      </c>
      <c r="B1085" s="75">
        <f>'Permitted Sources'!C1085</f>
        <v>56023</v>
      </c>
      <c r="C1085" s="75">
        <f>'Permitted Sources'!C1085</f>
        <v>56023</v>
      </c>
      <c r="D1085" s="75">
        <f>'Permitted Sources'!F1085</f>
        <v>31000220</v>
      </c>
      <c r="E1085" s="75" t="str">
        <f>'Permitted Sources'!I1085</f>
        <v>Permitted Fugitives</v>
      </c>
      <c r="F1085" s="386">
        <f>'Permitted Sources'!O1085</f>
        <v>0</v>
      </c>
      <c r="G1085" s="386">
        <f>'Permitted Sources'!P1085</f>
        <v>2.0707292330158933</v>
      </c>
      <c r="H1085" s="386">
        <f>'Permitted Sources'!Q1085</f>
        <v>0</v>
      </c>
      <c r="I1085" s="386">
        <f>'Permitted Sources'!R1085</f>
        <v>0</v>
      </c>
      <c r="J1085" s="386">
        <f>'Permitted Sources'!S1085</f>
        <v>0</v>
      </c>
      <c r="K1085" s="63" t="str">
        <f t="shared" si="16"/>
        <v>Fugitives</v>
      </c>
      <c r="L1085" s="135"/>
      <c r="M1085" s="135"/>
      <c r="N1085" s="135"/>
      <c r="O1085" s="135"/>
      <c r="P1085" s="62"/>
      <c r="Q1085" s="62"/>
      <c r="R1085" s="62"/>
      <c r="S1085" s="62"/>
      <c r="T1085" s="62"/>
      <c r="U1085" s="62"/>
    </row>
    <row r="1086" spans="1:21" s="198" customFormat="1" x14ac:dyDescent="0.2">
      <c r="A1086" s="75" t="str">
        <f>'Permitted Sources'!A1086</f>
        <v>WYDEQ Permitted Sources</v>
      </c>
      <c r="B1086" s="75">
        <f>'Permitted Sources'!C1086</f>
        <v>56023</v>
      </c>
      <c r="C1086" s="75">
        <f>'Permitted Sources'!C1086</f>
        <v>56023</v>
      </c>
      <c r="D1086" s="75">
        <f>'Permitted Sources'!F1086</f>
        <v>31000220</v>
      </c>
      <c r="E1086" s="75" t="str">
        <f>'Permitted Sources'!I1086</f>
        <v>Permitted Fugitives</v>
      </c>
      <c r="F1086" s="386">
        <f>'Permitted Sources'!O1086</f>
        <v>0</v>
      </c>
      <c r="G1086" s="386">
        <f>'Permitted Sources'!P1086</f>
        <v>1.0353646165079466</v>
      </c>
      <c r="H1086" s="386">
        <f>'Permitted Sources'!Q1086</f>
        <v>0</v>
      </c>
      <c r="I1086" s="386">
        <f>'Permitted Sources'!R1086</f>
        <v>0</v>
      </c>
      <c r="J1086" s="386">
        <f>'Permitted Sources'!S1086</f>
        <v>0</v>
      </c>
      <c r="K1086" s="63" t="str">
        <f t="shared" si="16"/>
        <v>Fugitives</v>
      </c>
      <c r="L1086" s="135"/>
      <c r="M1086" s="135"/>
      <c r="N1086" s="135"/>
      <c r="O1086" s="135"/>
      <c r="P1086" s="62"/>
      <c r="Q1086" s="62"/>
      <c r="R1086" s="62"/>
      <c r="S1086" s="62"/>
      <c r="T1086" s="62"/>
      <c r="U1086" s="62"/>
    </row>
    <row r="1087" spans="1:21" s="198" customFormat="1" x14ac:dyDescent="0.2">
      <c r="A1087" s="75" t="str">
        <f>'Permitted Sources'!A1087</f>
        <v>WYDEQ Permitted Sources</v>
      </c>
      <c r="B1087" s="75">
        <f>'Permitted Sources'!C1087</f>
        <v>56023</v>
      </c>
      <c r="C1087" s="75">
        <f>'Permitted Sources'!C1087</f>
        <v>56023</v>
      </c>
      <c r="D1087" s="75">
        <f>'Permitted Sources'!F1087</f>
        <v>31000220</v>
      </c>
      <c r="E1087" s="75" t="str">
        <f>'Permitted Sources'!I1087</f>
        <v>Permitted Fugitives</v>
      </c>
      <c r="F1087" s="386">
        <f>'Permitted Sources'!O1087</f>
        <v>0</v>
      </c>
      <c r="G1087" s="386">
        <f>'Permitted Sources'!P1087</f>
        <v>0.72475523155556265</v>
      </c>
      <c r="H1087" s="386">
        <f>'Permitted Sources'!Q1087</f>
        <v>0</v>
      </c>
      <c r="I1087" s="386">
        <f>'Permitted Sources'!R1087</f>
        <v>0</v>
      </c>
      <c r="J1087" s="386">
        <f>'Permitted Sources'!S1087</f>
        <v>0</v>
      </c>
      <c r="K1087" s="63" t="str">
        <f t="shared" si="16"/>
        <v>Fugitives</v>
      </c>
      <c r="L1087" s="135"/>
      <c r="M1087" s="135"/>
      <c r="N1087" s="135"/>
      <c r="O1087" s="135"/>
      <c r="P1087" s="62"/>
      <c r="Q1087" s="62"/>
      <c r="R1087" s="62"/>
      <c r="S1087" s="62"/>
      <c r="T1087" s="62"/>
      <c r="U1087" s="62"/>
    </row>
    <row r="1088" spans="1:21" s="198" customFormat="1" x14ac:dyDescent="0.2">
      <c r="A1088" s="75" t="str">
        <f>'Permitted Sources'!A1088</f>
        <v>WYDEQ Permitted Sources</v>
      </c>
      <c r="B1088" s="75">
        <f>'Permitted Sources'!C1088</f>
        <v>56023</v>
      </c>
      <c r="C1088" s="75">
        <f>'Permitted Sources'!C1088</f>
        <v>56023</v>
      </c>
      <c r="D1088" s="75">
        <f>'Permitted Sources'!F1088</f>
        <v>31000301</v>
      </c>
      <c r="E1088" s="75" t="str">
        <f>'Permitted Sources'!I1088</f>
        <v>Dehydrator</v>
      </c>
      <c r="F1088" s="386">
        <f>'Permitted Sources'!O1088</f>
        <v>5.1768230825397332E-2</v>
      </c>
      <c r="G1088" s="386">
        <f>'Permitted Sources'!P1088</f>
        <v>1.5530469247619201</v>
      </c>
      <c r="H1088" s="386">
        <f>'Permitted Sources'!Q1088</f>
        <v>5.1768230825397332E-2</v>
      </c>
      <c r="I1088" s="386">
        <f>'Permitted Sources'!R1088</f>
        <v>0</v>
      </c>
      <c r="J1088" s="386">
        <f>'Permitted Sources'!S1088</f>
        <v>0</v>
      </c>
      <c r="K1088" s="63" t="str">
        <f t="shared" si="16"/>
        <v>Dehydrator</v>
      </c>
      <c r="L1088" s="135"/>
      <c r="M1088" s="135"/>
      <c r="N1088" s="135"/>
      <c r="O1088" s="135"/>
      <c r="P1088" s="62"/>
      <c r="Q1088" s="62"/>
      <c r="R1088" s="62"/>
      <c r="S1088" s="62"/>
      <c r="T1088" s="62"/>
      <c r="U1088" s="62"/>
    </row>
    <row r="1089" spans="1:21" s="198" customFormat="1" x14ac:dyDescent="0.2">
      <c r="A1089" s="75" t="str">
        <f>'Permitted Sources'!A1089</f>
        <v>WYDEQ Permitted Sources</v>
      </c>
      <c r="B1089" s="75">
        <f>'Permitted Sources'!C1089</f>
        <v>56023</v>
      </c>
      <c r="C1089" s="75">
        <f>'Permitted Sources'!C1089</f>
        <v>56023</v>
      </c>
      <c r="D1089" s="75">
        <f>'Permitted Sources'!F1089</f>
        <v>40400311</v>
      </c>
      <c r="E1089" s="75" t="str">
        <f>'Permitted Sources'!I1089</f>
        <v>Permitted Tank Losses</v>
      </c>
      <c r="F1089" s="386">
        <f>'Permitted Sources'!O1089</f>
        <v>0</v>
      </c>
      <c r="G1089" s="386">
        <f>'Permitted Sources'!P1089</f>
        <v>373.2150055941525</v>
      </c>
      <c r="H1089" s="386">
        <f>'Permitted Sources'!Q1089</f>
        <v>0</v>
      </c>
      <c r="I1089" s="386">
        <f>'Permitted Sources'!R1089</f>
        <v>0</v>
      </c>
      <c r="J1089" s="386">
        <f>'Permitted Sources'!S1089</f>
        <v>0</v>
      </c>
      <c r="K1089" s="63" t="str">
        <f t="shared" si="16"/>
        <v xml:space="preserve">Condensate tank </v>
      </c>
      <c r="L1089" s="135"/>
      <c r="M1089" s="135"/>
      <c r="N1089" s="135"/>
      <c r="O1089" s="135"/>
      <c r="P1089" s="62"/>
      <c r="Q1089" s="62"/>
      <c r="R1089" s="62"/>
      <c r="S1089" s="62"/>
      <c r="T1089" s="62"/>
      <c r="U1089" s="62"/>
    </row>
    <row r="1090" spans="1:21" s="198" customFormat="1" x14ac:dyDescent="0.2">
      <c r="A1090" s="75" t="str">
        <f>'Permitted Sources'!A1090</f>
        <v>WYDEQ Permitted Sources</v>
      </c>
      <c r="B1090" s="75">
        <f>'Permitted Sources'!C1090</f>
        <v>56023</v>
      </c>
      <c r="C1090" s="75">
        <f>'Permitted Sources'!C1090</f>
        <v>56023</v>
      </c>
      <c r="D1090" s="75">
        <f>'Permitted Sources'!F1090</f>
        <v>40400311</v>
      </c>
      <c r="E1090" s="75" t="str">
        <f>'Permitted Sources'!I1090</f>
        <v>Permitted Tank Losses</v>
      </c>
      <c r="F1090" s="386">
        <f>'Permitted Sources'!O1090</f>
        <v>0</v>
      </c>
      <c r="G1090" s="386">
        <f>'Permitted Sources'!P1090</f>
        <v>15.012786939365228</v>
      </c>
      <c r="H1090" s="386">
        <f>'Permitted Sources'!Q1090</f>
        <v>0</v>
      </c>
      <c r="I1090" s="386">
        <f>'Permitted Sources'!R1090</f>
        <v>0</v>
      </c>
      <c r="J1090" s="386">
        <f>'Permitted Sources'!S1090</f>
        <v>0</v>
      </c>
      <c r="K1090" s="63" t="str">
        <f t="shared" si="16"/>
        <v xml:space="preserve">Condensate tank </v>
      </c>
      <c r="L1090" s="135"/>
      <c r="M1090" s="135"/>
      <c r="N1090" s="135"/>
      <c r="O1090" s="135"/>
      <c r="P1090" s="62"/>
      <c r="Q1090" s="62"/>
      <c r="R1090" s="62"/>
      <c r="S1090" s="62"/>
      <c r="T1090" s="62"/>
      <c r="U1090" s="62"/>
    </row>
    <row r="1091" spans="1:21" s="198" customFormat="1" x14ac:dyDescent="0.2">
      <c r="A1091" s="75" t="str">
        <f>'Permitted Sources'!A1091</f>
        <v>WYDEQ Permitted Sources</v>
      </c>
      <c r="B1091" s="75">
        <f>'Permitted Sources'!C1091</f>
        <v>56023</v>
      </c>
      <c r="C1091" s="75">
        <f>'Permitted Sources'!C1091</f>
        <v>56023</v>
      </c>
      <c r="D1091" s="75">
        <f>'Permitted Sources'!F1091</f>
        <v>40400311</v>
      </c>
      <c r="E1091" s="75" t="str">
        <f>'Permitted Sources'!I1091</f>
        <v>Permitted Tank Losses</v>
      </c>
      <c r="F1091" s="386">
        <f>'Permitted Sources'!O1091</f>
        <v>0</v>
      </c>
      <c r="G1091" s="386">
        <f>'Permitted Sources'!P1091</f>
        <v>21.540088662088895</v>
      </c>
      <c r="H1091" s="386">
        <f>'Permitted Sources'!Q1091</f>
        <v>0</v>
      </c>
      <c r="I1091" s="386">
        <f>'Permitted Sources'!R1091</f>
        <v>0</v>
      </c>
      <c r="J1091" s="386">
        <f>'Permitted Sources'!S1091</f>
        <v>0</v>
      </c>
      <c r="K1091" s="63" t="str">
        <f t="shared" si="16"/>
        <v xml:space="preserve">Condensate tank </v>
      </c>
      <c r="L1091" s="135"/>
      <c r="M1091" s="135"/>
      <c r="N1091" s="135"/>
      <c r="O1091" s="135"/>
      <c r="P1091" s="62"/>
      <c r="Q1091" s="62"/>
      <c r="R1091" s="62"/>
      <c r="S1091" s="62"/>
      <c r="T1091" s="62"/>
      <c r="U1091" s="62"/>
    </row>
    <row r="1092" spans="1:21" s="198" customFormat="1" x14ac:dyDescent="0.2">
      <c r="A1092" s="75" t="str">
        <f>'Permitted Sources'!A1092</f>
        <v>WYDEQ Permitted Sources</v>
      </c>
      <c r="B1092" s="75">
        <f>'Permitted Sources'!C1092</f>
        <v>56023</v>
      </c>
      <c r="C1092" s="75">
        <f>'Permitted Sources'!C1092</f>
        <v>56023</v>
      </c>
      <c r="D1092" s="75">
        <f>'Permitted Sources'!F1092</f>
        <v>31000404</v>
      </c>
      <c r="E1092" s="75" t="str">
        <f>'Permitted Sources'!I1092</f>
        <v>Process Heaters</v>
      </c>
      <c r="F1092" s="386">
        <f>'Permitted Sources'!O1092</f>
        <v>0.5180368870047567</v>
      </c>
      <c r="G1092" s="386">
        <f>'Permitted Sources'!P1092</f>
        <v>0</v>
      </c>
      <c r="H1092" s="386">
        <f>'Permitted Sources'!Q1092</f>
        <v>0</v>
      </c>
      <c r="I1092" s="386">
        <f>'Permitted Sources'!R1092</f>
        <v>0</v>
      </c>
      <c r="J1092" s="386">
        <f>'Permitted Sources'!S1092</f>
        <v>0</v>
      </c>
      <c r="K1092" s="63" t="str">
        <f t="shared" si="16"/>
        <v>Heaters</v>
      </c>
      <c r="L1092" s="135"/>
      <c r="M1092" s="135"/>
      <c r="N1092" s="135"/>
      <c r="O1092" s="135"/>
      <c r="P1092" s="62"/>
      <c r="Q1092" s="62"/>
      <c r="R1092" s="62"/>
      <c r="S1092" s="62"/>
      <c r="T1092" s="62"/>
      <c r="U1092" s="62"/>
    </row>
    <row r="1093" spans="1:21" s="198" customFormat="1" x14ac:dyDescent="0.2">
      <c r="A1093" s="75" t="str">
        <f>'Permitted Sources'!A1093</f>
        <v>WYDEQ Permitted Sources</v>
      </c>
      <c r="B1093" s="75">
        <f>'Permitted Sources'!C1093</f>
        <v>56023</v>
      </c>
      <c r="C1093" s="75">
        <f>'Permitted Sources'!C1093</f>
        <v>56023</v>
      </c>
      <c r="D1093" s="75">
        <f>'Permitted Sources'!F1093</f>
        <v>31000404</v>
      </c>
      <c r="E1093" s="75" t="str">
        <f>'Permitted Sources'!I1093</f>
        <v>Process Heaters</v>
      </c>
      <c r="F1093" s="386">
        <f>'Permitted Sources'!O1093</f>
        <v>12.950922129892687</v>
      </c>
      <c r="G1093" s="386">
        <f>'Permitted Sources'!P1093</f>
        <v>0</v>
      </c>
      <c r="H1093" s="386">
        <f>'Permitted Sources'!Q1093</f>
        <v>0</v>
      </c>
      <c r="I1093" s="386">
        <f>'Permitted Sources'!R1093</f>
        <v>0</v>
      </c>
      <c r="J1093" s="386">
        <f>'Permitted Sources'!S1093</f>
        <v>0</v>
      </c>
      <c r="K1093" s="63" t="str">
        <f t="shared" si="16"/>
        <v>Heaters</v>
      </c>
      <c r="L1093" s="135"/>
      <c r="M1093" s="135"/>
      <c r="N1093" s="135"/>
      <c r="O1093" s="135"/>
      <c r="P1093" s="62"/>
      <c r="Q1093" s="62"/>
      <c r="R1093" s="62"/>
      <c r="S1093" s="62"/>
      <c r="T1093" s="62"/>
      <c r="U1093" s="62"/>
    </row>
    <row r="1094" spans="1:21" s="198" customFormat="1" x14ac:dyDescent="0.2">
      <c r="A1094" s="75" t="str">
        <f>'Permitted Sources'!A1094</f>
        <v>WYDEQ Permitted Sources</v>
      </c>
      <c r="B1094" s="75">
        <f>'Permitted Sources'!C1094</f>
        <v>56023</v>
      </c>
      <c r="C1094" s="75">
        <f>'Permitted Sources'!C1094</f>
        <v>56023</v>
      </c>
      <c r="D1094" s="75">
        <f>'Permitted Sources'!F1094</f>
        <v>31000404</v>
      </c>
      <c r="E1094" s="75" t="str">
        <f>'Permitted Sources'!I1094</f>
        <v>Process Heaters</v>
      </c>
      <c r="F1094" s="386">
        <f>'Permitted Sources'!O1094</f>
        <v>3.1082213096941227</v>
      </c>
      <c r="G1094" s="386">
        <f>'Permitted Sources'!P1094</f>
        <v>0</v>
      </c>
      <c r="H1094" s="386">
        <f>'Permitted Sources'!Q1094</f>
        <v>0</v>
      </c>
      <c r="I1094" s="386">
        <f>'Permitted Sources'!R1094</f>
        <v>0</v>
      </c>
      <c r="J1094" s="386">
        <f>'Permitted Sources'!S1094</f>
        <v>0</v>
      </c>
      <c r="K1094" s="63" t="str">
        <f t="shared" si="16"/>
        <v>Heaters</v>
      </c>
      <c r="L1094" s="135"/>
      <c r="M1094" s="135"/>
      <c r="N1094" s="135"/>
      <c r="O1094" s="135"/>
      <c r="P1094" s="62"/>
      <c r="Q1094" s="62"/>
      <c r="R1094" s="62"/>
      <c r="S1094" s="62"/>
      <c r="T1094" s="62"/>
      <c r="U1094" s="62"/>
    </row>
    <row r="1095" spans="1:21" s="198" customFormat="1" x14ac:dyDescent="0.2">
      <c r="A1095" s="75" t="str">
        <f>'Permitted Sources'!A1095</f>
        <v>WYDEQ Permitted Sources</v>
      </c>
      <c r="B1095" s="75">
        <f>'Permitted Sources'!C1095</f>
        <v>56023</v>
      </c>
      <c r="C1095" s="75">
        <f>'Permitted Sources'!C1095</f>
        <v>56023</v>
      </c>
      <c r="D1095" s="75">
        <f>'Permitted Sources'!F1095</f>
        <v>31000404</v>
      </c>
      <c r="E1095" s="75" t="str">
        <f>'Permitted Sources'!I1095</f>
        <v>Process Heaters</v>
      </c>
      <c r="F1095" s="386">
        <f>'Permitted Sources'!O1095</f>
        <v>1.0360737698980402</v>
      </c>
      <c r="G1095" s="386">
        <f>'Permitted Sources'!P1095</f>
        <v>0</v>
      </c>
      <c r="H1095" s="386">
        <f>'Permitted Sources'!Q1095</f>
        <v>0</v>
      </c>
      <c r="I1095" s="386">
        <f>'Permitted Sources'!R1095</f>
        <v>0</v>
      </c>
      <c r="J1095" s="386">
        <f>'Permitted Sources'!S1095</f>
        <v>0</v>
      </c>
      <c r="K1095" s="63" t="str">
        <f t="shared" ref="K1095:K1158" si="17">IF(E1095="Unpermitted Fugitives","Fugitives",IF(E1095="Natural Gas Processing Facilities, Pump Seals","Fugitives",IF(E1095="Natural Gas Production, All Equipt Leak Fugitives","Fugitives",IF(E1095="External Combustion Boilers","Heaters",IF(E1095="Permitted Tank Losses","Condensate tank ",IF(E1095="Permitted Fugitives","Fugitives",IF(E1095="Process Heaters","Heaters",E1095)))))))</f>
        <v>Heaters</v>
      </c>
      <c r="L1095" s="135"/>
      <c r="M1095" s="135"/>
      <c r="N1095" s="135"/>
      <c r="O1095" s="135"/>
      <c r="P1095" s="62"/>
      <c r="Q1095" s="62"/>
      <c r="R1095" s="62"/>
      <c r="S1095" s="62"/>
      <c r="T1095" s="62"/>
      <c r="U1095" s="62"/>
    </row>
    <row r="1096" spans="1:21" s="198" customFormat="1" x14ac:dyDescent="0.2">
      <c r="A1096" s="75" t="str">
        <f>'Permitted Sources'!A1096</f>
        <v>WYDEQ Permitted Sources</v>
      </c>
      <c r="B1096" s="75">
        <f>'Permitted Sources'!C1096</f>
        <v>56023</v>
      </c>
      <c r="C1096" s="75">
        <f>'Permitted Sources'!C1096</f>
        <v>56023</v>
      </c>
      <c r="D1096" s="75">
        <f>'Permitted Sources'!F1096</f>
        <v>31000404</v>
      </c>
      <c r="E1096" s="75" t="str">
        <f>'Permitted Sources'!I1096</f>
        <v>Process Heaters</v>
      </c>
      <c r="F1096" s="386">
        <f>'Permitted Sources'!O1096</f>
        <v>7.2526383890248995</v>
      </c>
      <c r="G1096" s="386">
        <f>'Permitted Sources'!P1096</f>
        <v>0</v>
      </c>
      <c r="H1096" s="386">
        <f>'Permitted Sources'!Q1096</f>
        <v>0</v>
      </c>
      <c r="I1096" s="386">
        <f>'Permitted Sources'!R1096</f>
        <v>0</v>
      </c>
      <c r="J1096" s="386">
        <f>'Permitted Sources'!S1096</f>
        <v>0</v>
      </c>
      <c r="K1096" s="63" t="str">
        <f t="shared" si="17"/>
        <v>Heaters</v>
      </c>
      <c r="L1096" s="135"/>
      <c r="M1096" s="135"/>
      <c r="N1096" s="135"/>
      <c r="O1096" s="135"/>
      <c r="P1096" s="62"/>
      <c r="Q1096" s="62"/>
      <c r="R1096" s="62"/>
      <c r="S1096" s="62"/>
      <c r="T1096" s="62"/>
      <c r="U1096" s="62"/>
    </row>
    <row r="1097" spans="1:21" s="198" customFormat="1" x14ac:dyDescent="0.2">
      <c r="A1097" s="75" t="str">
        <f>'Permitted Sources'!A1097</f>
        <v>WYDEQ Permitted Sources</v>
      </c>
      <c r="B1097" s="75">
        <f>'Permitted Sources'!C1097</f>
        <v>56023</v>
      </c>
      <c r="C1097" s="75">
        <f>'Permitted Sources'!C1097</f>
        <v>56023</v>
      </c>
      <c r="D1097" s="75">
        <f>'Permitted Sources'!F1097</f>
        <v>31000404</v>
      </c>
      <c r="E1097" s="75" t="str">
        <f>'Permitted Sources'!I1097</f>
        <v>Process Heaters</v>
      </c>
      <c r="F1097" s="386">
        <f>'Permitted Sources'!O1097</f>
        <v>2.0721823968642501</v>
      </c>
      <c r="G1097" s="386">
        <f>'Permitted Sources'!P1097</f>
        <v>0</v>
      </c>
      <c r="H1097" s="386">
        <f>'Permitted Sources'!Q1097</f>
        <v>0</v>
      </c>
      <c r="I1097" s="386">
        <f>'Permitted Sources'!R1097</f>
        <v>0</v>
      </c>
      <c r="J1097" s="386">
        <f>'Permitted Sources'!S1097</f>
        <v>0</v>
      </c>
      <c r="K1097" s="63" t="str">
        <f t="shared" si="17"/>
        <v>Heaters</v>
      </c>
      <c r="L1097" s="135"/>
      <c r="M1097" s="135"/>
      <c r="N1097" s="135"/>
      <c r="O1097" s="135"/>
      <c r="P1097" s="62"/>
      <c r="Q1097" s="62"/>
      <c r="R1097" s="62"/>
      <c r="S1097" s="62"/>
      <c r="T1097" s="62"/>
      <c r="U1097" s="62"/>
    </row>
    <row r="1098" spans="1:21" s="198" customFormat="1" x14ac:dyDescent="0.2">
      <c r="A1098" s="75" t="str">
        <f>'Permitted Sources'!A1098</f>
        <v>WYDEQ Permitted Sources</v>
      </c>
      <c r="B1098" s="75">
        <f>'Permitted Sources'!C1098</f>
        <v>56023</v>
      </c>
      <c r="C1098" s="75">
        <f>'Permitted Sources'!C1098</f>
        <v>56023</v>
      </c>
      <c r="D1098" s="75">
        <f>'Permitted Sources'!F1098</f>
        <v>31000404</v>
      </c>
      <c r="E1098" s="75" t="str">
        <f>'Permitted Sources'!I1098</f>
        <v>Process Heaters</v>
      </c>
      <c r="F1098" s="386">
        <f>'Permitted Sources'!O1098</f>
        <v>0.51804559921606375</v>
      </c>
      <c r="G1098" s="386">
        <f>'Permitted Sources'!P1098</f>
        <v>0</v>
      </c>
      <c r="H1098" s="386">
        <f>'Permitted Sources'!Q1098</f>
        <v>0</v>
      </c>
      <c r="I1098" s="386">
        <f>'Permitted Sources'!R1098</f>
        <v>0</v>
      </c>
      <c r="J1098" s="386">
        <f>'Permitted Sources'!S1098</f>
        <v>0</v>
      </c>
      <c r="K1098" s="63" t="str">
        <f t="shared" si="17"/>
        <v>Heaters</v>
      </c>
      <c r="L1098" s="135"/>
      <c r="M1098" s="135"/>
      <c r="N1098" s="135"/>
      <c r="O1098" s="135"/>
      <c r="P1098" s="62"/>
      <c r="Q1098" s="62"/>
      <c r="R1098" s="62"/>
      <c r="S1098" s="62"/>
      <c r="T1098" s="62"/>
      <c r="U1098" s="62"/>
    </row>
    <row r="1099" spans="1:21" s="198" customFormat="1" x14ac:dyDescent="0.2">
      <c r="A1099" s="75" t="str">
        <f>'Permitted Sources'!A1099</f>
        <v>WYDEQ Permitted Sources</v>
      </c>
      <c r="B1099" s="75">
        <f>'Permitted Sources'!C1099</f>
        <v>56023</v>
      </c>
      <c r="C1099" s="75">
        <f>'Permitted Sources'!C1099</f>
        <v>56023</v>
      </c>
      <c r="D1099" s="75">
        <f>'Permitted Sources'!F1099</f>
        <v>31000404</v>
      </c>
      <c r="E1099" s="75" t="str">
        <f>'Permitted Sources'!I1099</f>
        <v>Process Heaters</v>
      </c>
      <c r="F1099" s="386">
        <f>'Permitted Sources'!O1099</f>
        <v>5.1804559921606366</v>
      </c>
      <c r="G1099" s="386">
        <f>'Permitted Sources'!P1099</f>
        <v>0</v>
      </c>
      <c r="H1099" s="386">
        <f>'Permitted Sources'!Q1099</f>
        <v>0</v>
      </c>
      <c r="I1099" s="386">
        <f>'Permitted Sources'!R1099</f>
        <v>0</v>
      </c>
      <c r="J1099" s="386">
        <f>'Permitted Sources'!S1099</f>
        <v>0</v>
      </c>
      <c r="K1099" s="63" t="str">
        <f t="shared" si="17"/>
        <v>Heaters</v>
      </c>
      <c r="L1099" s="135"/>
      <c r="M1099" s="135"/>
      <c r="N1099" s="135"/>
      <c r="O1099" s="135"/>
      <c r="P1099" s="62"/>
      <c r="Q1099" s="62"/>
      <c r="R1099" s="62"/>
      <c r="S1099" s="62"/>
      <c r="T1099" s="62"/>
      <c r="U1099" s="62"/>
    </row>
    <row r="1100" spans="1:21" s="198" customFormat="1" x14ac:dyDescent="0.2">
      <c r="A1100" s="75" t="str">
        <f>'Permitted Sources'!A1100</f>
        <v>WYDEQ Permitted Sources</v>
      </c>
      <c r="B1100" s="75">
        <f>'Permitted Sources'!C1100</f>
        <v>56023</v>
      </c>
      <c r="C1100" s="75">
        <f>'Permitted Sources'!C1100</f>
        <v>56023</v>
      </c>
      <c r="D1100" s="75">
        <f>'Permitted Sources'!F1100</f>
        <v>31000404</v>
      </c>
      <c r="E1100" s="75" t="str">
        <f>'Permitted Sources'!I1100</f>
        <v>Process Heaters</v>
      </c>
      <c r="F1100" s="386">
        <f>'Permitted Sources'!O1100</f>
        <v>1.7613550373346163</v>
      </c>
      <c r="G1100" s="386">
        <f>'Permitted Sources'!P1100</f>
        <v>0</v>
      </c>
      <c r="H1100" s="386">
        <f>'Permitted Sources'!Q1100</f>
        <v>0</v>
      </c>
      <c r="I1100" s="386">
        <f>'Permitted Sources'!R1100</f>
        <v>0</v>
      </c>
      <c r="J1100" s="386">
        <f>'Permitted Sources'!S1100</f>
        <v>0</v>
      </c>
      <c r="K1100" s="63" t="str">
        <f t="shared" si="17"/>
        <v>Heaters</v>
      </c>
      <c r="L1100" s="135"/>
      <c r="M1100" s="135"/>
      <c r="N1100" s="135"/>
      <c r="O1100" s="135"/>
      <c r="P1100" s="62"/>
      <c r="Q1100" s="62"/>
      <c r="R1100" s="62"/>
      <c r="S1100" s="62"/>
      <c r="T1100" s="62"/>
      <c r="U1100" s="62"/>
    </row>
    <row r="1101" spans="1:21" s="198" customFormat="1" x14ac:dyDescent="0.2">
      <c r="A1101" s="75" t="str">
        <f>'Permitted Sources'!A1101</f>
        <v>WYDEQ Permitted Sources</v>
      </c>
      <c r="B1101" s="75">
        <f>'Permitted Sources'!C1101</f>
        <v>56023</v>
      </c>
      <c r="C1101" s="75">
        <f>'Permitted Sources'!C1101</f>
        <v>56023</v>
      </c>
      <c r="D1101" s="75">
        <f>'Permitted Sources'!F1101</f>
        <v>31000209</v>
      </c>
      <c r="E1101" s="75" t="str">
        <f>'Permitted Sources'!I1101</f>
        <v>Natural Gas Production, Incinerators Burning Waste Gas or Augmented Waste Gas</v>
      </c>
      <c r="F1101" s="386">
        <f>'Permitted Sources'!O1101</f>
        <v>4.6624103929445688</v>
      </c>
      <c r="G1101" s="386">
        <f>'Permitted Sources'!P1101</f>
        <v>0</v>
      </c>
      <c r="H1101" s="386">
        <f>'Permitted Sources'!Q1101</f>
        <v>0</v>
      </c>
      <c r="I1101" s="386">
        <f>'Permitted Sources'!R1101</f>
        <v>0</v>
      </c>
      <c r="J1101" s="386">
        <f>'Permitted Sources'!S1101</f>
        <v>0</v>
      </c>
      <c r="K1101" s="63" t="str">
        <f t="shared" si="17"/>
        <v>Natural Gas Production, Incinerators Burning Waste Gas or Augmented Waste Gas</v>
      </c>
      <c r="L1101" s="135"/>
      <c r="M1101" s="135"/>
      <c r="N1101" s="135"/>
      <c r="O1101" s="135"/>
      <c r="P1101" s="62"/>
      <c r="Q1101" s="62"/>
      <c r="R1101" s="62"/>
      <c r="S1101" s="62"/>
      <c r="T1101" s="62"/>
      <c r="U1101" s="62"/>
    </row>
    <row r="1102" spans="1:21" s="198" customFormat="1" x14ac:dyDescent="0.2">
      <c r="A1102" s="75" t="str">
        <f>'Permitted Sources'!A1102</f>
        <v>WYDEQ Permitted Sources</v>
      </c>
      <c r="B1102" s="75">
        <f>'Permitted Sources'!C1102</f>
        <v>56023</v>
      </c>
      <c r="C1102" s="75">
        <f>'Permitted Sources'!C1102</f>
        <v>56023</v>
      </c>
      <c r="D1102" s="75">
        <f>'Permitted Sources'!F1102</f>
        <v>31000209</v>
      </c>
      <c r="E1102" s="75" t="str">
        <f>'Permitted Sources'!I1102</f>
        <v>Natural Gas Production, Incinerators Burning Waste Gas or Augmented Waste Gas</v>
      </c>
      <c r="F1102" s="386">
        <f>'Permitted Sources'!O1102</f>
        <v>17.638219211404095</v>
      </c>
      <c r="G1102" s="386">
        <f>'Permitted Sources'!P1102</f>
        <v>0</v>
      </c>
      <c r="H1102" s="386">
        <f>'Permitted Sources'!Q1102</f>
        <v>0</v>
      </c>
      <c r="I1102" s="386">
        <f>'Permitted Sources'!R1102</f>
        <v>0</v>
      </c>
      <c r="J1102" s="386">
        <f>'Permitted Sources'!S1102</f>
        <v>0</v>
      </c>
      <c r="K1102" s="63" t="str">
        <f t="shared" si="17"/>
        <v>Natural Gas Production, Incinerators Burning Waste Gas or Augmented Waste Gas</v>
      </c>
      <c r="L1102" s="135"/>
      <c r="M1102" s="135"/>
      <c r="N1102" s="135"/>
      <c r="O1102" s="135"/>
      <c r="P1102" s="62"/>
      <c r="Q1102" s="62"/>
      <c r="R1102" s="62"/>
      <c r="S1102" s="62"/>
      <c r="T1102" s="62"/>
      <c r="U1102" s="62"/>
    </row>
    <row r="1103" spans="1:21" s="198" customFormat="1" x14ac:dyDescent="0.2">
      <c r="A1103" s="75" t="str">
        <f>'Permitted Sources'!A1103</f>
        <v>WYDEQ Permitted Sources</v>
      </c>
      <c r="B1103" s="75">
        <f>'Permitted Sources'!C1103</f>
        <v>56023</v>
      </c>
      <c r="C1103" s="75">
        <f>'Permitted Sources'!C1103</f>
        <v>56023</v>
      </c>
      <c r="D1103" s="75">
        <f>'Permitted Sources'!F1103</f>
        <v>31000209</v>
      </c>
      <c r="E1103" s="75" t="str">
        <f>'Permitted Sources'!I1103</f>
        <v>Natural Gas Production, Incinerators Burning Waste Gas or Augmented Waste Gas</v>
      </c>
      <c r="F1103" s="386">
        <f>'Permitted Sources'!O1103</f>
        <v>12.418691891232665</v>
      </c>
      <c r="G1103" s="386">
        <f>'Permitted Sources'!P1103</f>
        <v>0</v>
      </c>
      <c r="H1103" s="386">
        <f>'Permitted Sources'!Q1103</f>
        <v>0</v>
      </c>
      <c r="I1103" s="386">
        <f>'Permitted Sources'!R1103</f>
        <v>0</v>
      </c>
      <c r="J1103" s="386">
        <f>'Permitted Sources'!S1103</f>
        <v>0</v>
      </c>
      <c r="K1103" s="63" t="str">
        <f t="shared" si="17"/>
        <v>Natural Gas Production, Incinerators Burning Waste Gas or Augmented Waste Gas</v>
      </c>
      <c r="L1103" s="135"/>
      <c r="M1103" s="135"/>
      <c r="N1103" s="135"/>
      <c r="O1103" s="135"/>
      <c r="P1103" s="62"/>
      <c r="Q1103" s="62"/>
      <c r="R1103" s="62"/>
      <c r="S1103" s="62"/>
      <c r="T1103" s="62"/>
      <c r="U1103" s="62"/>
    </row>
    <row r="1104" spans="1:21" s="198" customFormat="1" x14ac:dyDescent="0.2">
      <c r="A1104" s="75" t="str">
        <f>'Permitted Sources'!A1104</f>
        <v>WYDEQ Permitted Sources</v>
      </c>
      <c r="B1104" s="75">
        <f>'Permitted Sources'!C1104</f>
        <v>56023</v>
      </c>
      <c r="C1104" s="75">
        <f>'Permitted Sources'!C1104</f>
        <v>56023</v>
      </c>
      <c r="D1104" s="75">
        <f>'Permitted Sources'!F1104</f>
        <v>31000209</v>
      </c>
      <c r="E1104" s="75" t="str">
        <f>'Permitted Sources'!I1104</f>
        <v>Natural Gas Production, Incinerators Burning Waste Gas or Augmented Waste Gas</v>
      </c>
      <c r="F1104" s="386">
        <f>'Permitted Sources'!O1104</f>
        <v>3.678062082338903</v>
      </c>
      <c r="G1104" s="386">
        <f>'Permitted Sources'!P1104</f>
        <v>0</v>
      </c>
      <c r="H1104" s="386">
        <f>'Permitted Sources'!Q1104</f>
        <v>0</v>
      </c>
      <c r="I1104" s="386">
        <f>'Permitted Sources'!R1104</f>
        <v>0</v>
      </c>
      <c r="J1104" s="386">
        <f>'Permitted Sources'!S1104</f>
        <v>0</v>
      </c>
      <c r="K1104" s="63" t="str">
        <f t="shared" si="17"/>
        <v>Natural Gas Production, Incinerators Burning Waste Gas or Augmented Waste Gas</v>
      </c>
      <c r="L1104" s="135"/>
      <c r="M1104" s="135"/>
      <c r="N1104" s="135"/>
      <c r="O1104" s="135"/>
      <c r="P1104" s="62"/>
      <c r="Q1104" s="62"/>
      <c r="R1104" s="62"/>
      <c r="S1104" s="62"/>
      <c r="T1104" s="62"/>
      <c r="U1104" s="62"/>
    </row>
    <row r="1105" spans="1:21" s="198" customFormat="1" x14ac:dyDescent="0.2">
      <c r="A1105" s="75" t="str">
        <f>'Permitted Sources'!A1105</f>
        <v>WYDEQ Permitted Sources</v>
      </c>
      <c r="B1105" s="75">
        <f>'Permitted Sources'!C1105</f>
        <v>56023</v>
      </c>
      <c r="C1105" s="75">
        <f>'Permitted Sources'!C1105</f>
        <v>56023</v>
      </c>
      <c r="D1105" s="75">
        <f>'Permitted Sources'!F1105</f>
        <v>31000209</v>
      </c>
      <c r="E1105" s="75" t="str">
        <f>'Permitted Sources'!I1105</f>
        <v>Natural Gas Production, Incinerators Burning Waste Gas or Augmented Waste Gas</v>
      </c>
      <c r="F1105" s="386">
        <f>'Permitted Sources'!O1105</f>
        <v>12.418691891232665</v>
      </c>
      <c r="G1105" s="386">
        <f>'Permitted Sources'!P1105</f>
        <v>0</v>
      </c>
      <c r="H1105" s="386">
        <f>'Permitted Sources'!Q1105</f>
        <v>0</v>
      </c>
      <c r="I1105" s="386">
        <f>'Permitted Sources'!R1105</f>
        <v>0</v>
      </c>
      <c r="J1105" s="386">
        <f>'Permitted Sources'!S1105</f>
        <v>0</v>
      </c>
      <c r="K1105" s="63" t="str">
        <f t="shared" si="17"/>
        <v>Natural Gas Production, Incinerators Burning Waste Gas or Augmented Waste Gas</v>
      </c>
      <c r="L1105" s="135"/>
      <c r="M1105" s="135"/>
      <c r="N1105" s="135"/>
      <c r="O1105" s="135"/>
      <c r="P1105" s="62"/>
      <c r="Q1105" s="62"/>
      <c r="R1105" s="62"/>
      <c r="S1105" s="62"/>
      <c r="T1105" s="62"/>
      <c r="U1105" s="62"/>
    </row>
    <row r="1106" spans="1:21" s="198" customFormat="1" x14ac:dyDescent="0.2">
      <c r="A1106" s="75" t="str">
        <f>'Permitted Sources'!A1106</f>
        <v>WYDEQ Permitted Sources</v>
      </c>
      <c r="B1106" s="75">
        <f>'Permitted Sources'!C1106</f>
        <v>56023</v>
      </c>
      <c r="C1106" s="75">
        <f>'Permitted Sources'!C1106</f>
        <v>56023</v>
      </c>
      <c r="D1106" s="75">
        <f>'Permitted Sources'!F1106</f>
        <v>31000209</v>
      </c>
      <c r="E1106" s="75" t="str">
        <f>'Permitted Sources'!I1106</f>
        <v>Natural Gas Production, Incinerators Burning Waste Gas or Augmented Waste Gas</v>
      </c>
      <c r="F1106" s="386">
        <f>'Permitted Sources'!O1106</f>
        <v>3.678062082338903</v>
      </c>
      <c r="G1106" s="386">
        <f>'Permitted Sources'!P1106</f>
        <v>0</v>
      </c>
      <c r="H1106" s="386">
        <f>'Permitted Sources'!Q1106</f>
        <v>0</v>
      </c>
      <c r="I1106" s="386">
        <f>'Permitted Sources'!R1106</f>
        <v>0</v>
      </c>
      <c r="J1106" s="386">
        <f>'Permitted Sources'!S1106</f>
        <v>0</v>
      </c>
      <c r="K1106" s="63" t="str">
        <f t="shared" si="17"/>
        <v>Natural Gas Production, Incinerators Burning Waste Gas or Augmented Waste Gas</v>
      </c>
      <c r="L1106" s="135"/>
      <c r="M1106" s="135"/>
      <c r="N1106" s="135"/>
      <c r="O1106" s="135"/>
      <c r="P1106" s="62"/>
      <c r="Q1106" s="62"/>
      <c r="R1106" s="62"/>
      <c r="S1106" s="62"/>
      <c r="T1106" s="62"/>
      <c r="U1106" s="62"/>
    </row>
    <row r="1107" spans="1:21" s="198" customFormat="1" x14ac:dyDescent="0.2">
      <c r="A1107" s="75" t="str">
        <f>'Permitted Sources'!A1107</f>
        <v>WYDEQ Permitted Sources</v>
      </c>
      <c r="B1107" s="75">
        <f>'Permitted Sources'!C1107</f>
        <v>56023</v>
      </c>
      <c r="C1107" s="75">
        <f>'Permitted Sources'!C1107</f>
        <v>56023</v>
      </c>
      <c r="D1107" s="75">
        <f>'Permitted Sources'!F1107</f>
        <v>31000205</v>
      </c>
      <c r="E1107" s="75" t="str">
        <f>'Permitted Sources'!I1107</f>
        <v>Natural Gas Production, Flares</v>
      </c>
      <c r="F1107" s="386">
        <f>'Permitted Sources'!O1107</f>
        <v>12.324140346429735</v>
      </c>
      <c r="G1107" s="386">
        <f>'Permitted Sources'!P1107</f>
        <v>0</v>
      </c>
      <c r="H1107" s="386">
        <f>'Permitted Sources'!Q1107</f>
        <v>0</v>
      </c>
      <c r="I1107" s="386">
        <f>'Permitted Sources'!R1107</f>
        <v>0</v>
      </c>
      <c r="J1107" s="386">
        <f>'Permitted Sources'!S1107</f>
        <v>0</v>
      </c>
      <c r="K1107" s="63" t="str">
        <f t="shared" si="17"/>
        <v>Natural Gas Production, Flares</v>
      </c>
      <c r="L1107" s="135"/>
      <c r="M1107" s="135"/>
      <c r="N1107" s="135"/>
      <c r="O1107" s="135"/>
      <c r="P1107" s="62"/>
      <c r="Q1107" s="62"/>
      <c r="R1107" s="62"/>
      <c r="S1107" s="62"/>
      <c r="T1107" s="62"/>
      <c r="U1107" s="62"/>
    </row>
    <row r="1108" spans="1:21" s="198" customFormat="1" x14ac:dyDescent="0.2">
      <c r="A1108" s="75" t="str">
        <f>'Permitted Sources'!A1108</f>
        <v>WYDEQ Permitted Sources</v>
      </c>
      <c r="B1108" s="75">
        <f>'Permitted Sources'!C1108</f>
        <v>56023</v>
      </c>
      <c r="C1108" s="75">
        <f>'Permitted Sources'!C1108</f>
        <v>56023</v>
      </c>
      <c r="D1108" s="75">
        <f>'Permitted Sources'!F1108</f>
        <v>31000205</v>
      </c>
      <c r="E1108" s="75" t="str">
        <f>'Permitted Sources'!I1108</f>
        <v>Natural Gas Production, Flares</v>
      </c>
      <c r="F1108" s="386">
        <f>'Permitted Sources'!O1108</f>
        <v>9.9588099239773733</v>
      </c>
      <c r="G1108" s="386">
        <f>'Permitted Sources'!P1108</f>
        <v>0</v>
      </c>
      <c r="H1108" s="386">
        <f>'Permitted Sources'!Q1108</f>
        <v>0</v>
      </c>
      <c r="I1108" s="386">
        <f>'Permitted Sources'!R1108</f>
        <v>0</v>
      </c>
      <c r="J1108" s="386">
        <f>'Permitted Sources'!S1108</f>
        <v>0</v>
      </c>
      <c r="K1108" s="63" t="str">
        <f t="shared" si="17"/>
        <v>Natural Gas Production, Flares</v>
      </c>
      <c r="L1108" s="135"/>
      <c r="M1108" s="135"/>
      <c r="N1108" s="135"/>
      <c r="O1108" s="135"/>
      <c r="P1108" s="62"/>
      <c r="Q1108" s="62"/>
      <c r="R1108" s="62"/>
      <c r="S1108" s="62"/>
      <c r="T1108" s="62"/>
      <c r="U1108" s="62"/>
    </row>
    <row r="1109" spans="1:21" s="198" customFormat="1" x14ac:dyDescent="0.2">
      <c r="A1109" s="75" t="str">
        <f>'Permitted Sources'!A1109</f>
        <v>WYDEQ Permitted Sources</v>
      </c>
      <c r="B1109" s="75">
        <f>'Permitted Sources'!C1109</f>
        <v>56023</v>
      </c>
      <c r="C1109" s="75">
        <f>'Permitted Sources'!C1109</f>
        <v>56023</v>
      </c>
      <c r="D1109" s="75">
        <f>'Permitted Sources'!F1109</f>
        <v>31000205</v>
      </c>
      <c r="E1109" s="75" t="str">
        <f>'Permitted Sources'!I1109</f>
        <v>Natural Gas Production, Flares</v>
      </c>
      <c r="F1109" s="386">
        <f>'Permitted Sources'!O1109</f>
        <v>0.91073238636785958</v>
      </c>
      <c r="G1109" s="386">
        <f>'Permitted Sources'!P1109</f>
        <v>0</v>
      </c>
      <c r="H1109" s="386">
        <f>'Permitted Sources'!Q1109</f>
        <v>0</v>
      </c>
      <c r="I1109" s="386">
        <f>'Permitted Sources'!R1109</f>
        <v>0</v>
      </c>
      <c r="J1109" s="386">
        <f>'Permitted Sources'!S1109</f>
        <v>0</v>
      </c>
      <c r="K1109" s="63" t="str">
        <f t="shared" si="17"/>
        <v>Natural Gas Production, Flares</v>
      </c>
      <c r="L1109" s="135"/>
      <c r="M1109" s="135"/>
      <c r="N1109" s="135"/>
      <c r="O1109" s="135"/>
      <c r="P1109" s="62"/>
      <c r="Q1109" s="62"/>
      <c r="R1109" s="62"/>
      <c r="S1109" s="62"/>
      <c r="T1109" s="62"/>
      <c r="U1109" s="62"/>
    </row>
    <row r="1110" spans="1:21" s="198" customFormat="1" x14ac:dyDescent="0.2">
      <c r="A1110" s="75" t="str">
        <f>'Permitted Sources'!A1110</f>
        <v>WYDEQ Permitted Sources</v>
      </c>
      <c r="B1110" s="75">
        <f>'Permitted Sources'!C1110</f>
        <v>56023</v>
      </c>
      <c r="C1110" s="75">
        <f>'Permitted Sources'!C1110</f>
        <v>56023</v>
      </c>
      <c r="D1110" s="75">
        <f>'Permitted Sources'!F1110</f>
        <v>31000205</v>
      </c>
      <c r="E1110" s="75" t="str">
        <f>'Permitted Sources'!I1110</f>
        <v>Natural Gas Production, Flares</v>
      </c>
      <c r="F1110" s="386">
        <f>'Permitted Sources'!O1110</f>
        <v>4.7783539318167367</v>
      </c>
      <c r="G1110" s="386">
        <f>'Permitted Sources'!P1110</f>
        <v>0</v>
      </c>
      <c r="H1110" s="386">
        <f>'Permitted Sources'!Q1110</f>
        <v>0</v>
      </c>
      <c r="I1110" s="386">
        <f>'Permitted Sources'!R1110</f>
        <v>0</v>
      </c>
      <c r="J1110" s="386">
        <f>'Permitted Sources'!S1110</f>
        <v>0</v>
      </c>
      <c r="K1110" s="63" t="str">
        <f t="shared" si="17"/>
        <v>Natural Gas Production, Flares</v>
      </c>
      <c r="L1110" s="135"/>
      <c r="M1110" s="135"/>
      <c r="N1110" s="135"/>
      <c r="O1110" s="135"/>
      <c r="P1110" s="62"/>
      <c r="Q1110" s="62"/>
      <c r="R1110" s="62"/>
      <c r="S1110" s="62"/>
      <c r="T1110" s="62"/>
      <c r="U1110" s="62"/>
    </row>
    <row r="1111" spans="1:21" s="198" customFormat="1" x14ac:dyDescent="0.2">
      <c r="A1111" s="75" t="str">
        <f>'Permitted Sources'!A1111</f>
        <v>WYDEQ Permitted Sources</v>
      </c>
      <c r="B1111" s="75">
        <f>'Permitted Sources'!C1111</f>
        <v>56023</v>
      </c>
      <c r="C1111" s="75">
        <f>'Permitted Sources'!C1111</f>
        <v>56023</v>
      </c>
      <c r="D1111" s="75">
        <f>'Permitted Sources'!F1111</f>
        <v>31000205</v>
      </c>
      <c r="E1111" s="75" t="str">
        <f>'Permitted Sources'!I1111</f>
        <v>Natural Gas Production, Flares</v>
      </c>
      <c r="F1111" s="386">
        <f>'Permitted Sources'!O1111</f>
        <v>0.51804559921606375</v>
      </c>
      <c r="G1111" s="386">
        <f>'Permitted Sources'!P1111</f>
        <v>0</v>
      </c>
      <c r="H1111" s="386">
        <f>'Permitted Sources'!Q1111</f>
        <v>0</v>
      </c>
      <c r="I1111" s="386">
        <f>'Permitted Sources'!R1111</f>
        <v>0</v>
      </c>
      <c r="J1111" s="386">
        <f>'Permitted Sources'!S1111</f>
        <v>0</v>
      </c>
      <c r="K1111" s="63" t="str">
        <f t="shared" si="17"/>
        <v>Natural Gas Production, Flares</v>
      </c>
      <c r="L1111" s="135"/>
      <c r="M1111" s="135"/>
      <c r="N1111" s="135"/>
      <c r="O1111" s="135"/>
      <c r="P1111" s="62"/>
      <c r="Q1111" s="62"/>
      <c r="R1111" s="62"/>
      <c r="S1111" s="62"/>
      <c r="T1111" s="62"/>
      <c r="U1111" s="62"/>
    </row>
    <row r="1112" spans="1:21" s="198" customFormat="1" x14ac:dyDescent="0.2">
      <c r="A1112" s="75" t="str">
        <f>'Permitted Sources'!A1112</f>
        <v>WYDEQ Permitted Sources</v>
      </c>
      <c r="B1112" s="75">
        <f>'Permitted Sources'!C1112</f>
        <v>56023</v>
      </c>
      <c r="C1112" s="75">
        <f>'Permitted Sources'!C1112</f>
        <v>56023</v>
      </c>
      <c r="D1112" s="75">
        <f>'Permitted Sources'!F1112</f>
        <v>31000205</v>
      </c>
      <c r="E1112" s="75" t="str">
        <f>'Permitted Sources'!I1112</f>
        <v>Natural Gas Production, Flares</v>
      </c>
      <c r="F1112" s="386">
        <f>'Permitted Sources'!O1112</f>
        <v>2.0343000986249842</v>
      </c>
      <c r="G1112" s="386">
        <f>'Permitted Sources'!P1112</f>
        <v>0</v>
      </c>
      <c r="H1112" s="386">
        <f>'Permitted Sources'!Q1112</f>
        <v>0</v>
      </c>
      <c r="I1112" s="386">
        <f>'Permitted Sources'!R1112</f>
        <v>0</v>
      </c>
      <c r="J1112" s="386">
        <f>'Permitted Sources'!S1112</f>
        <v>0</v>
      </c>
      <c r="K1112" s="63" t="str">
        <f t="shared" si="17"/>
        <v>Natural Gas Production, Flares</v>
      </c>
      <c r="L1112" s="135"/>
      <c r="M1112" s="135"/>
      <c r="N1112" s="135"/>
      <c r="O1112" s="135"/>
      <c r="P1112" s="62"/>
      <c r="Q1112" s="62"/>
      <c r="R1112" s="62"/>
      <c r="S1112" s="62"/>
      <c r="T1112" s="62"/>
      <c r="U1112" s="62"/>
    </row>
    <row r="1113" spans="1:21" s="198" customFormat="1" x14ac:dyDescent="0.2">
      <c r="A1113" s="75" t="str">
        <f>'Permitted Sources'!A1113</f>
        <v>WYDEQ Permitted Sources</v>
      </c>
      <c r="B1113" s="75">
        <f>'Permitted Sources'!C1113</f>
        <v>56023</v>
      </c>
      <c r="C1113" s="75">
        <f>'Permitted Sources'!C1113</f>
        <v>56023</v>
      </c>
      <c r="D1113" s="75">
        <f>'Permitted Sources'!F1113</f>
        <v>10200602</v>
      </c>
      <c r="E1113" s="75" t="str">
        <f>'Permitted Sources'!I1113</f>
        <v>Process Heaters</v>
      </c>
      <c r="F1113" s="386">
        <f>'Permitted Sources'!O1113</f>
        <v>6.7345927898088309</v>
      </c>
      <c r="G1113" s="386">
        <f>'Permitted Sources'!P1113</f>
        <v>0</v>
      </c>
      <c r="H1113" s="386">
        <f>'Permitted Sources'!Q1113</f>
        <v>0</v>
      </c>
      <c r="I1113" s="386">
        <f>'Permitted Sources'!R1113</f>
        <v>0</v>
      </c>
      <c r="J1113" s="386">
        <f>'Permitted Sources'!S1113</f>
        <v>0</v>
      </c>
      <c r="K1113" s="63" t="str">
        <f t="shared" si="17"/>
        <v>Heaters</v>
      </c>
      <c r="L1113" s="135"/>
      <c r="M1113" s="135"/>
      <c r="N1113" s="135"/>
      <c r="O1113" s="135"/>
      <c r="P1113" s="62"/>
      <c r="Q1113" s="62"/>
      <c r="R1113" s="62"/>
      <c r="S1113" s="62"/>
      <c r="T1113" s="62"/>
      <c r="U1113" s="62"/>
    </row>
    <row r="1114" spans="1:21" s="198" customFormat="1" x14ac:dyDescent="0.2">
      <c r="A1114" s="75" t="str">
        <f>'Permitted Sources'!A1114</f>
        <v>WYDEQ Permitted Sources</v>
      </c>
      <c r="B1114" s="75">
        <f>'Permitted Sources'!C1114</f>
        <v>56023</v>
      </c>
      <c r="C1114" s="75">
        <f>'Permitted Sources'!C1114</f>
        <v>56023</v>
      </c>
      <c r="D1114" s="75">
        <f>'Permitted Sources'!F1114</f>
        <v>31000404</v>
      </c>
      <c r="E1114" s="75" t="str">
        <f>'Permitted Sources'!I1114</f>
        <v>Process Heaters</v>
      </c>
      <c r="F1114" s="386">
        <f>'Permitted Sources'!O1114</f>
        <v>0.35457692346162556</v>
      </c>
      <c r="G1114" s="386">
        <f>'Permitted Sources'!P1114</f>
        <v>0</v>
      </c>
      <c r="H1114" s="386">
        <f>'Permitted Sources'!Q1114</f>
        <v>0.35457692346162556</v>
      </c>
      <c r="I1114" s="386">
        <f>'Permitted Sources'!R1114</f>
        <v>0</v>
      </c>
      <c r="J1114" s="386">
        <f>'Permitted Sources'!S1114</f>
        <v>0</v>
      </c>
      <c r="K1114" s="63" t="str">
        <f t="shared" si="17"/>
        <v>Heaters</v>
      </c>
      <c r="L1114" s="135"/>
      <c r="M1114" s="135"/>
      <c r="N1114" s="135"/>
      <c r="O1114" s="135"/>
      <c r="P1114" s="62"/>
      <c r="Q1114" s="62"/>
      <c r="R1114" s="62"/>
      <c r="S1114" s="62"/>
      <c r="T1114" s="62"/>
      <c r="U1114" s="62"/>
    </row>
    <row r="1115" spans="1:21" s="198" customFormat="1" x14ac:dyDescent="0.2">
      <c r="A1115" s="75" t="str">
        <f>'Permitted Sources'!A1115</f>
        <v>WYDEQ Permitted Sources</v>
      </c>
      <c r="B1115" s="75">
        <f>'Permitted Sources'!C1115</f>
        <v>56023</v>
      </c>
      <c r="C1115" s="75">
        <f>'Permitted Sources'!C1115</f>
        <v>56023</v>
      </c>
      <c r="D1115" s="75">
        <f>'Permitted Sources'!F1115</f>
        <v>31000299</v>
      </c>
      <c r="E1115" s="75" t="str">
        <f>'Permitted Sources'!I1115</f>
        <v>Natural Gas Production, Other Not Classified</v>
      </c>
      <c r="F1115" s="386">
        <f>'Permitted Sources'!O1115</f>
        <v>0</v>
      </c>
      <c r="G1115" s="386">
        <f>'Permitted Sources'!P1115</f>
        <v>0</v>
      </c>
      <c r="H1115" s="386">
        <f>'Permitted Sources'!Q1115</f>
        <v>0</v>
      </c>
      <c r="I1115" s="386">
        <f>'Permitted Sources'!R1115</f>
        <v>2607.0859259055128</v>
      </c>
      <c r="J1115" s="386">
        <f>'Permitted Sources'!S1115</f>
        <v>64.724997209878012</v>
      </c>
      <c r="K1115" s="63" t="str">
        <f t="shared" si="17"/>
        <v>Natural Gas Production, Other Not Classified</v>
      </c>
      <c r="L1115" s="135"/>
      <c r="M1115" s="135"/>
      <c r="N1115" s="135"/>
      <c r="O1115" s="135"/>
      <c r="P1115" s="62"/>
      <c r="Q1115" s="62"/>
      <c r="R1115" s="62"/>
      <c r="S1115" s="62"/>
      <c r="T1115" s="62"/>
      <c r="U1115" s="62"/>
    </row>
    <row r="1116" spans="1:21" s="198" customFormat="1" x14ac:dyDescent="0.2">
      <c r="A1116" s="75" t="str">
        <f>'Permitted Sources'!A1116</f>
        <v>WYDEQ Permitted Sources</v>
      </c>
      <c r="B1116" s="75">
        <f>'Permitted Sources'!C1116</f>
        <v>56041</v>
      </c>
      <c r="C1116" s="75">
        <f>'Permitted Sources'!C1116</f>
        <v>56041</v>
      </c>
      <c r="D1116" s="75">
        <f>'Permitted Sources'!F1116</f>
        <v>31000299</v>
      </c>
      <c r="E1116" s="75" t="str">
        <f>'Permitted Sources'!I1116</f>
        <v>Natural Gas Production, Other Not Classified</v>
      </c>
      <c r="F1116" s="386">
        <f>'Permitted Sources'!O1116</f>
        <v>0</v>
      </c>
      <c r="G1116" s="386">
        <f>'Permitted Sources'!P1116</f>
        <v>0</v>
      </c>
      <c r="H1116" s="386">
        <f>'Permitted Sources'!Q1116</f>
        <v>0</v>
      </c>
      <c r="I1116" s="386">
        <f>'Permitted Sources'!R1116</f>
        <v>242.17603872429029</v>
      </c>
      <c r="J1116" s="386">
        <f>'Permitted Sources'!S1116</f>
        <v>1.8819160793271617</v>
      </c>
      <c r="K1116" s="63" t="str">
        <f t="shared" si="17"/>
        <v>Natural Gas Production, Other Not Classified</v>
      </c>
      <c r="L1116" s="135"/>
      <c r="M1116" s="135"/>
      <c r="N1116" s="135"/>
      <c r="O1116" s="135"/>
      <c r="P1116" s="62"/>
      <c r="Q1116" s="62"/>
      <c r="R1116" s="62"/>
      <c r="S1116" s="62"/>
      <c r="T1116" s="62"/>
      <c r="U1116" s="62"/>
    </row>
    <row r="1117" spans="1:21" s="198" customFormat="1" x14ac:dyDescent="0.2">
      <c r="A1117" s="75" t="str">
        <f>'Permitted Sources'!A1117</f>
        <v>WYDEQ Permitted Sources</v>
      </c>
      <c r="B1117" s="75">
        <f>'Permitted Sources'!C1117</f>
        <v>56007</v>
      </c>
      <c r="C1117" s="75">
        <f>'Permitted Sources'!C1117</f>
        <v>56007</v>
      </c>
      <c r="D1117" s="75" t="str">
        <f>'Permitted Sources'!F1117</f>
        <v>2630010000</v>
      </c>
      <c r="E1117" s="75" t="str">
        <f>'Permitted Sources'!I1117</f>
        <v>Process Heaters</v>
      </c>
      <c r="F1117" s="386">
        <f>'Permitted Sources'!O1117</f>
        <v>0.59096153910270932</v>
      </c>
      <c r="G1117" s="386">
        <f>'Permitted Sources'!P1117</f>
        <v>2.1274615407697537</v>
      </c>
      <c r="H1117" s="386">
        <f>'Permitted Sources'!Q1117</f>
        <v>0.11819230782054187</v>
      </c>
      <c r="I1117" s="386">
        <f>'Permitted Sources'!R1117</f>
        <v>0</v>
      </c>
      <c r="J1117" s="386">
        <f>'Permitted Sources'!S1117</f>
        <v>0</v>
      </c>
      <c r="K1117" s="63" t="str">
        <f t="shared" si="17"/>
        <v>Heaters</v>
      </c>
      <c r="L1117" s="135"/>
      <c r="M1117" s="135"/>
      <c r="N1117" s="135"/>
      <c r="O1117" s="135"/>
      <c r="P1117" s="62"/>
      <c r="Q1117" s="62"/>
      <c r="R1117" s="62"/>
      <c r="S1117" s="62"/>
      <c r="T1117" s="62"/>
      <c r="U1117" s="62"/>
    </row>
    <row r="1118" spans="1:21" s="198" customFormat="1" x14ac:dyDescent="0.2">
      <c r="A1118" s="75" t="str">
        <f>'Permitted Sources'!A1118</f>
        <v>WYDEQ Permitted Sources</v>
      </c>
      <c r="B1118" s="75">
        <f>'Permitted Sources'!C1118</f>
        <v>56007</v>
      </c>
      <c r="C1118" s="75">
        <f>'Permitted Sources'!C1118</f>
        <v>56007</v>
      </c>
      <c r="D1118" s="75" t="str">
        <f>'Permitted Sources'!F1118</f>
        <v>31000220</v>
      </c>
      <c r="E1118" s="75" t="str">
        <f>'Permitted Sources'!I1118</f>
        <v>Natural Gas Production, All Equipt Leak Fugitives</v>
      </c>
      <c r="F1118" s="386">
        <f>'Permitted Sources'!O1118</f>
        <v>0</v>
      </c>
      <c r="G1118" s="386">
        <f>'Permitted Sources'!P1118</f>
        <v>0</v>
      </c>
      <c r="H1118" s="386">
        <f>'Permitted Sources'!Q1118</f>
        <v>0</v>
      </c>
      <c r="I1118" s="386">
        <f>'Permitted Sources'!R1118</f>
        <v>0</v>
      </c>
      <c r="J1118" s="386">
        <f>'Permitted Sources'!S1118</f>
        <v>0</v>
      </c>
      <c r="K1118" s="63" t="str">
        <f t="shared" si="17"/>
        <v>Fugitives</v>
      </c>
      <c r="L1118" s="135"/>
      <c r="M1118" s="135"/>
      <c r="N1118" s="135"/>
      <c r="O1118" s="135"/>
      <c r="P1118" s="62"/>
      <c r="Q1118" s="62"/>
      <c r="R1118" s="62"/>
      <c r="S1118" s="62"/>
      <c r="T1118" s="62"/>
      <c r="U1118" s="62"/>
    </row>
    <row r="1119" spans="1:21" s="198" customFormat="1" x14ac:dyDescent="0.2">
      <c r="A1119" s="75" t="str">
        <f>'Permitted Sources'!A1119</f>
        <v>WYDEQ Permitted Sources</v>
      </c>
      <c r="B1119" s="75">
        <f>'Permitted Sources'!C1119</f>
        <v>56007</v>
      </c>
      <c r="C1119" s="75">
        <f>'Permitted Sources'!C1119</f>
        <v>56007</v>
      </c>
      <c r="D1119" s="75" t="str">
        <f>'Permitted Sources'!F1119</f>
        <v>31000299</v>
      </c>
      <c r="E1119" s="75" t="str">
        <f>'Permitted Sources'!I1119</f>
        <v>Natural Gas Production, Other Not Classified</v>
      </c>
      <c r="F1119" s="386">
        <f>'Permitted Sources'!O1119</f>
        <v>0</v>
      </c>
      <c r="G1119" s="386">
        <f>'Permitted Sources'!P1119</f>
        <v>0</v>
      </c>
      <c r="H1119" s="386">
        <f>'Permitted Sources'!Q1119</f>
        <v>0</v>
      </c>
      <c r="I1119" s="386">
        <f>'Permitted Sources'!R1119</f>
        <v>0</v>
      </c>
      <c r="J1119" s="386">
        <f>'Permitted Sources'!S1119</f>
        <v>0</v>
      </c>
      <c r="K1119" s="63" t="str">
        <f t="shared" si="17"/>
        <v>Natural Gas Production, Other Not Classified</v>
      </c>
      <c r="L1119" s="135"/>
      <c r="M1119" s="135"/>
      <c r="N1119" s="135"/>
      <c r="O1119" s="135"/>
      <c r="P1119" s="62"/>
      <c r="Q1119" s="62"/>
      <c r="R1119" s="62"/>
      <c r="S1119" s="62"/>
      <c r="T1119" s="62"/>
      <c r="U1119" s="62"/>
    </row>
    <row r="1120" spans="1:21" s="198" customFormat="1" x14ac:dyDescent="0.2">
      <c r="A1120" s="75" t="str">
        <f>'Permitted Sources'!A1120</f>
        <v>WYDEQ Permitted Sources</v>
      </c>
      <c r="B1120" s="75">
        <f>'Permitted Sources'!C1120</f>
        <v>56007</v>
      </c>
      <c r="C1120" s="75">
        <f>'Permitted Sources'!C1120</f>
        <v>56007</v>
      </c>
      <c r="D1120" s="75" t="str">
        <f>'Permitted Sources'!F1120</f>
        <v>31000299</v>
      </c>
      <c r="E1120" s="75" t="str">
        <f>'Permitted Sources'!I1120</f>
        <v>Natural Gas Production, Other Not Classified</v>
      </c>
      <c r="F1120" s="386">
        <f>'Permitted Sources'!O1120</f>
        <v>0</v>
      </c>
      <c r="G1120" s="386">
        <f>'Permitted Sources'!P1120</f>
        <v>0</v>
      </c>
      <c r="H1120" s="386">
        <f>'Permitted Sources'!Q1120</f>
        <v>0</v>
      </c>
      <c r="I1120" s="386">
        <f>'Permitted Sources'!R1120</f>
        <v>0</v>
      </c>
      <c r="J1120" s="386">
        <f>'Permitted Sources'!S1120</f>
        <v>0</v>
      </c>
      <c r="K1120" s="63" t="str">
        <f t="shared" si="17"/>
        <v>Natural Gas Production, Other Not Classified</v>
      </c>
      <c r="L1120" s="135"/>
      <c r="M1120" s="135"/>
      <c r="N1120" s="135"/>
      <c r="O1120" s="135"/>
      <c r="P1120" s="62"/>
      <c r="Q1120" s="62"/>
      <c r="R1120" s="62"/>
      <c r="S1120" s="62"/>
      <c r="T1120" s="62"/>
      <c r="U1120" s="62"/>
    </row>
    <row r="1121" spans="1:21" s="198" customFormat="1" x14ac:dyDescent="0.2">
      <c r="A1121" s="75" t="str">
        <f>'Permitted Sources'!A1121</f>
        <v>WYDEQ Permitted Sources</v>
      </c>
      <c r="B1121" s="75">
        <f>'Permitted Sources'!C1121</f>
        <v>56007</v>
      </c>
      <c r="C1121" s="75">
        <f>'Permitted Sources'!C1121</f>
        <v>56007</v>
      </c>
      <c r="D1121" s="75" t="str">
        <f>'Permitted Sources'!F1121</f>
        <v>31000299</v>
      </c>
      <c r="E1121" s="75" t="str">
        <f>'Permitted Sources'!I1121</f>
        <v>Natural Gas Production, Other Not Classified</v>
      </c>
      <c r="F1121" s="386">
        <f>'Permitted Sources'!O1121</f>
        <v>0</v>
      </c>
      <c r="G1121" s="386">
        <f>'Permitted Sources'!P1121</f>
        <v>0</v>
      </c>
      <c r="H1121" s="386">
        <f>'Permitted Sources'!Q1121</f>
        <v>0</v>
      </c>
      <c r="I1121" s="386">
        <f>'Permitted Sources'!R1121</f>
        <v>0</v>
      </c>
      <c r="J1121" s="386">
        <f>'Permitted Sources'!S1121</f>
        <v>0</v>
      </c>
      <c r="K1121" s="63" t="str">
        <f t="shared" si="17"/>
        <v>Natural Gas Production, Other Not Classified</v>
      </c>
      <c r="L1121" s="135"/>
      <c r="M1121" s="135"/>
      <c r="N1121" s="135"/>
      <c r="O1121" s="135"/>
      <c r="P1121" s="62"/>
      <c r="Q1121" s="62"/>
      <c r="R1121" s="62"/>
      <c r="S1121" s="62"/>
      <c r="T1121" s="62"/>
      <c r="U1121" s="62"/>
    </row>
    <row r="1122" spans="1:21" s="198" customFormat="1" x14ac:dyDescent="0.2">
      <c r="A1122" s="75" t="str">
        <f>'Permitted Sources'!A1122</f>
        <v>WYDEQ Permitted Sources</v>
      </c>
      <c r="B1122" s="75">
        <f>'Permitted Sources'!C1122</f>
        <v>56007</v>
      </c>
      <c r="C1122" s="75">
        <f>'Permitted Sources'!C1122</f>
        <v>56007</v>
      </c>
      <c r="D1122" s="75" t="str">
        <f>'Permitted Sources'!F1122</f>
        <v>31000301</v>
      </c>
      <c r="E1122" s="75" t="str">
        <f>'Permitted Sources'!I1122</f>
        <v>Dehydrator</v>
      </c>
      <c r="F1122" s="386">
        <f>'Permitted Sources'!O1122</f>
        <v>0</v>
      </c>
      <c r="G1122" s="386">
        <f>'Permitted Sources'!P1122</f>
        <v>0</v>
      </c>
      <c r="H1122" s="386">
        <f>'Permitted Sources'!Q1122</f>
        <v>0</v>
      </c>
      <c r="I1122" s="386">
        <f>'Permitted Sources'!R1122</f>
        <v>0</v>
      </c>
      <c r="J1122" s="386">
        <f>'Permitted Sources'!S1122</f>
        <v>0</v>
      </c>
      <c r="K1122" s="63" t="str">
        <f t="shared" si="17"/>
        <v>Dehydrator</v>
      </c>
      <c r="L1122" s="135"/>
      <c r="M1122" s="135"/>
      <c r="N1122" s="135"/>
      <c r="O1122" s="135"/>
      <c r="P1122" s="62"/>
      <c r="Q1122" s="62"/>
      <c r="R1122" s="62"/>
      <c r="S1122" s="62"/>
      <c r="T1122" s="62"/>
      <c r="U1122" s="62"/>
    </row>
    <row r="1123" spans="1:21" s="198" customFormat="1" x14ac:dyDescent="0.2">
      <c r="A1123" s="75" t="str">
        <f>'Permitted Sources'!A1123</f>
        <v>WYDEQ Permitted Sources</v>
      </c>
      <c r="B1123" s="75">
        <f>'Permitted Sources'!C1123</f>
        <v>56007</v>
      </c>
      <c r="C1123" s="75">
        <f>'Permitted Sources'!C1123</f>
        <v>56007</v>
      </c>
      <c r="D1123" s="75" t="str">
        <f>'Permitted Sources'!F1123</f>
        <v>31000302</v>
      </c>
      <c r="E1123" s="75" t="str">
        <f>'Permitted Sources'!I1123</f>
        <v>Permitted Tank Losses</v>
      </c>
      <c r="F1123" s="386">
        <f>'Permitted Sources'!O1123</f>
        <v>0.17860039634762082</v>
      </c>
      <c r="G1123" s="386">
        <f>'Permitted Sources'!P1123</f>
        <v>0</v>
      </c>
      <c r="H1123" s="386">
        <f>'Permitted Sources'!Q1123</f>
        <v>0</v>
      </c>
      <c r="I1123" s="386">
        <f>'Permitted Sources'!R1123</f>
        <v>0</v>
      </c>
      <c r="J1123" s="386">
        <f>'Permitted Sources'!S1123</f>
        <v>0</v>
      </c>
      <c r="K1123" s="63" t="str">
        <f t="shared" si="17"/>
        <v xml:space="preserve">Condensate tank </v>
      </c>
      <c r="L1123" s="135"/>
      <c r="M1123" s="135"/>
      <c r="N1123" s="135"/>
      <c r="O1123" s="135"/>
      <c r="P1123" s="62"/>
      <c r="Q1123" s="62"/>
      <c r="R1123" s="62"/>
      <c r="S1123" s="62"/>
      <c r="T1123" s="62"/>
      <c r="U1123" s="62"/>
    </row>
    <row r="1124" spans="1:21" s="198" customFormat="1" x14ac:dyDescent="0.2">
      <c r="A1124" s="75" t="str">
        <f>'Permitted Sources'!A1124</f>
        <v>WYDEQ Permitted Sources</v>
      </c>
      <c r="B1124" s="75">
        <f>'Permitted Sources'!C1124</f>
        <v>56007</v>
      </c>
      <c r="C1124" s="75">
        <f>'Permitted Sources'!C1124</f>
        <v>56007</v>
      </c>
      <c r="D1124" s="75" t="str">
        <f>'Permitted Sources'!F1124</f>
        <v>31000220</v>
      </c>
      <c r="E1124" s="75" t="str">
        <f>'Permitted Sources'!I1124</f>
        <v>Natural Gas Production, All Equipt Leak Fugitives</v>
      </c>
      <c r="F1124" s="386">
        <f>'Permitted Sources'!O1124</f>
        <v>0</v>
      </c>
      <c r="G1124" s="386">
        <f>'Permitted Sources'!P1124</f>
        <v>0.47276923128216747</v>
      </c>
      <c r="H1124" s="386">
        <f>'Permitted Sources'!Q1124</f>
        <v>0</v>
      </c>
      <c r="I1124" s="386">
        <f>'Permitted Sources'!R1124</f>
        <v>0</v>
      </c>
      <c r="J1124" s="386">
        <f>'Permitted Sources'!S1124</f>
        <v>0</v>
      </c>
      <c r="K1124" s="63" t="str">
        <f t="shared" si="17"/>
        <v>Fugitives</v>
      </c>
      <c r="L1124" s="135"/>
      <c r="M1124" s="135"/>
      <c r="N1124" s="135"/>
      <c r="O1124" s="135"/>
      <c r="P1124" s="62"/>
      <c r="Q1124" s="62"/>
      <c r="R1124" s="62"/>
      <c r="S1124" s="62"/>
      <c r="T1124" s="62"/>
      <c r="U1124" s="62"/>
    </row>
    <row r="1125" spans="1:21" s="198" customFormat="1" x14ac:dyDescent="0.2">
      <c r="A1125" s="75" t="str">
        <f>'Permitted Sources'!A1125</f>
        <v>WYDEQ Permitted Sources</v>
      </c>
      <c r="B1125" s="75">
        <f>'Permitted Sources'!C1125</f>
        <v>56007</v>
      </c>
      <c r="C1125" s="75">
        <f>'Permitted Sources'!C1125</f>
        <v>56007</v>
      </c>
      <c r="D1125" s="75" t="str">
        <f>'Permitted Sources'!F1125</f>
        <v>31000227</v>
      </c>
      <c r="E1125" s="75" t="str">
        <f>'Permitted Sources'!I1125</f>
        <v>Dehydrator</v>
      </c>
      <c r="F1125" s="386">
        <f>'Permitted Sources'!O1125</f>
        <v>0</v>
      </c>
      <c r="G1125" s="386">
        <f>'Permitted Sources'!P1125</f>
        <v>0.47276923128216747</v>
      </c>
      <c r="H1125" s="386">
        <f>'Permitted Sources'!Q1125</f>
        <v>0</v>
      </c>
      <c r="I1125" s="386">
        <f>'Permitted Sources'!R1125</f>
        <v>0</v>
      </c>
      <c r="J1125" s="386">
        <f>'Permitted Sources'!S1125</f>
        <v>0</v>
      </c>
      <c r="K1125" s="63" t="str">
        <f t="shared" si="17"/>
        <v>Dehydrator</v>
      </c>
      <c r="L1125" s="135"/>
      <c r="M1125" s="135"/>
      <c r="N1125" s="135"/>
      <c r="O1125" s="135"/>
      <c r="P1125" s="62"/>
      <c r="Q1125" s="62"/>
      <c r="R1125" s="62"/>
      <c r="S1125" s="62"/>
      <c r="T1125" s="62"/>
      <c r="U1125" s="62"/>
    </row>
    <row r="1126" spans="1:21" s="198" customFormat="1" x14ac:dyDescent="0.2">
      <c r="A1126" s="75" t="str">
        <f>'Permitted Sources'!A1126</f>
        <v>WYDEQ Permitted Sources</v>
      </c>
      <c r="B1126" s="75">
        <f>'Permitted Sources'!C1126</f>
        <v>56007</v>
      </c>
      <c r="C1126" s="75">
        <f>'Permitted Sources'!C1126</f>
        <v>56007</v>
      </c>
      <c r="D1126" s="75" t="str">
        <f>'Permitted Sources'!F1126</f>
        <v>31000228</v>
      </c>
      <c r="E1126" s="75" t="str">
        <f>'Permitted Sources'!I1126</f>
        <v>Dehydrator</v>
      </c>
      <c r="F1126" s="386">
        <f>'Permitted Sources'!O1126</f>
        <v>0.23638461564108373</v>
      </c>
      <c r="G1126" s="386">
        <f>'Permitted Sources'!P1126</f>
        <v>0</v>
      </c>
      <c r="H1126" s="386">
        <f>'Permitted Sources'!Q1126</f>
        <v>0.23638461564108373</v>
      </c>
      <c r="I1126" s="386">
        <f>'Permitted Sources'!R1126</f>
        <v>0</v>
      </c>
      <c r="J1126" s="386">
        <f>'Permitted Sources'!S1126</f>
        <v>0</v>
      </c>
      <c r="K1126" s="63" t="str">
        <f t="shared" si="17"/>
        <v>Dehydrator</v>
      </c>
      <c r="L1126" s="135"/>
      <c r="M1126" s="135"/>
      <c r="N1126" s="135"/>
      <c r="O1126" s="135"/>
      <c r="P1126" s="62"/>
      <c r="Q1126" s="62"/>
      <c r="R1126" s="62"/>
      <c r="S1126" s="62"/>
      <c r="T1126" s="62"/>
      <c r="U1126" s="62"/>
    </row>
    <row r="1127" spans="1:21" s="198" customFormat="1" x14ac:dyDescent="0.2">
      <c r="A1127" s="75" t="str">
        <f>'Permitted Sources'!A1127</f>
        <v>WYDEQ Permitted Sources</v>
      </c>
      <c r="B1127" s="75">
        <f>'Permitted Sources'!C1127</f>
        <v>56007</v>
      </c>
      <c r="C1127" s="75">
        <f>'Permitted Sources'!C1127</f>
        <v>56007</v>
      </c>
      <c r="D1127" s="75" t="str">
        <f>'Permitted Sources'!F1127</f>
        <v>2501050030</v>
      </c>
      <c r="E1127" s="75" t="str">
        <f>'Permitted Sources'!I1127</f>
        <v>Natural Gas Production, Other Not Classified</v>
      </c>
      <c r="F1127" s="386">
        <f>'Permitted Sources'!O1127</f>
        <v>0</v>
      </c>
      <c r="G1127" s="386">
        <f>'Permitted Sources'!P1127</f>
        <v>0</v>
      </c>
      <c r="H1127" s="386">
        <f>'Permitted Sources'!Q1127</f>
        <v>0</v>
      </c>
      <c r="I1127" s="386">
        <f>'Permitted Sources'!R1127</f>
        <v>0</v>
      </c>
      <c r="J1127" s="386">
        <f>'Permitted Sources'!S1127</f>
        <v>0</v>
      </c>
      <c r="K1127" s="63" t="str">
        <f t="shared" si="17"/>
        <v>Natural Gas Production, Other Not Classified</v>
      </c>
      <c r="L1127" s="135"/>
      <c r="M1127" s="135"/>
      <c r="N1127" s="135"/>
      <c r="O1127" s="135"/>
      <c r="P1127" s="62"/>
      <c r="Q1127" s="62"/>
      <c r="R1127" s="62"/>
      <c r="S1127" s="62"/>
      <c r="T1127" s="62"/>
      <c r="U1127" s="62"/>
    </row>
    <row r="1128" spans="1:21" s="198" customFormat="1" x14ac:dyDescent="0.2">
      <c r="A1128" s="75" t="str">
        <f>'Permitted Sources'!A1128</f>
        <v>WYDEQ Permitted Sources</v>
      </c>
      <c r="B1128" s="75">
        <f>'Permitted Sources'!C1128</f>
        <v>56007</v>
      </c>
      <c r="C1128" s="75">
        <f>'Permitted Sources'!C1128</f>
        <v>56007</v>
      </c>
      <c r="D1128" s="75" t="str">
        <f>'Permitted Sources'!F1128</f>
        <v>40400302</v>
      </c>
      <c r="E1128" s="75" t="str">
        <f>'Permitted Sources'!I1128</f>
        <v>Permitted Tank Losses</v>
      </c>
      <c r="F1128" s="386">
        <f>'Permitted Sources'!O1128</f>
        <v>0</v>
      </c>
      <c r="G1128" s="386">
        <f>'Permitted Sources'!P1128</f>
        <v>0</v>
      </c>
      <c r="H1128" s="386">
        <f>'Permitted Sources'!Q1128</f>
        <v>0</v>
      </c>
      <c r="I1128" s="386">
        <f>'Permitted Sources'!R1128</f>
        <v>0</v>
      </c>
      <c r="J1128" s="386">
        <f>'Permitted Sources'!S1128</f>
        <v>0</v>
      </c>
      <c r="K1128" s="63" t="str">
        <f t="shared" si="17"/>
        <v xml:space="preserve">Condensate tank </v>
      </c>
      <c r="L1128" s="135"/>
      <c r="M1128" s="135"/>
      <c r="N1128" s="135"/>
      <c r="O1128" s="135"/>
      <c r="P1128" s="62"/>
      <c r="Q1128" s="62"/>
      <c r="R1128" s="62"/>
      <c r="S1128" s="62"/>
      <c r="T1128" s="62"/>
      <c r="U1128" s="62"/>
    </row>
    <row r="1129" spans="1:21" s="198" customFormat="1" x14ac:dyDescent="0.2">
      <c r="A1129" s="75" t="str">
        <f>'Permitted Sources'!A1129</f>
        <v>WYDEQ Permitted Sources</v>
      </c>
      <c r="B1129" s="75">
        <f>'Permitted Sources'!C1129</f>
        <v>56023</v>
      </c>
      <c r="C1129" s="75">
        <f>'Permitted Sources'!C1129</f>
        <v>56023</v>
      </c>
      <c r="D1129" s="75">
        <f>'Permitted Sources'!F1129</f>
        <v>31000227</v>
      </c>
      <c r="E1129" s="75" t="str">
        <f>'Permitted Sources'!I1129</f>
        <v>Dehydrator</v>
      </c>
      <c r="F1129" s="386">
        <f>'Permitted Sources'!O1129</f>
        <v>1.0353646165079466</v>
      </c>
      <c r="G1129" s="386">
        <f>'Permitted Sources'!P1129</f>
        <v>0</v>
      </c>
      <c r="H1129" s="386">
        <f>'Permitted Sources'!Q1129</f>
        <v>1.0353646165079466</v>
      </c>
      <c r="I1129" s="386">
        <f>'Permitted Sources'!R1129</f>
        <v>0</v>
      </c>
      <c r="J1129" s="386">
        <f>'Permitted Sources'!S1129</f>
        <v>0</v>
      </c>
      <c r="K1129" s="63" t="str">
        <f t="shared" si="17"/>
        <v>Dehydrator</v>
      </c>
      <c r="L1129" s="135"/>
      <c r="M1129" s="135"/>
      <c r="N1129" s="135"/>
      <c r="O1129" s="135"/>
      <c r="P1129" s="62"/>
      <c r="Q1129" s="62"/>
      <c r="R1129" s="62"/>
      <c r="S1129" s="62"/>
      <c r="T1129" s="62"/>
      <c r="U1129" s="62"/>
    </row>
    <row r="1130" spans="1:21" s="198" customFormat="1" x14ac:dyDescent="0.2">
      <c r="A1130" s="75" t="str">
        <f>'Permitted Sources'!A1130</f>
        <v>WYDEQ Permitted Sources</v>
      </c>
      <c r="B1130" s="75">
        <f>'Permitted Sources'!C1130</f>
        <v>56023</v>
      </c>
      <c r="C1130" s="75">
        <f>'Permitted Sources'!C1130</f>
        <v>56023</v>
      </c>
      <c r="D1130" s="75">
        <f>'Permitted Sources'!F1130</f>
        <v>31000227</v>
      </c>
      <c r="E1130" s="75" t="str">
        <f>'Permitted Sources'!I1130</f>
        <v>Dehydrator</v>
      </c>
      <c r="F1130" s="386">
        <f>'Permitted Sources'!O1130</f>
        <v>1.0353646165079466</v>
      </c>
      <c r="G1130" s="386">
        <f>'Permitted Sources'!P1130</f>
        <v>0</v>
      </c>
      <c r="H1130" s="386">
        <f>'Permitted Sources'!Q1130</f>
        <v>1.0353646165079466</v>
      </c>
      <c r="I1130" s="386">
        <f>'Permitted Sources'!R1130</f>
        <v>0</v>
      </c>
      <c r="J1130" s="386">
        <f>'Permitted Sources'!S1130</f>
        <v>0</v>
      </c>
      <c r="K1130" s="63" t="str">
        <f t="shared" si="17"/>
        <v>Dehydrator</v>
      </c>
      <c r="L1130" s="135"/>
      <c r="M1130" s="135"/>
      <c r="N1130" s="135"/>
      <c r="O1130" s="135"/>
      <c r="P1130" s="62"/>
      <c r="Q1130" s="62"/>
      <c r="R1130" s="62"/>
      <c r="S1130" s="62"/>
      <c r="T1130" s="62"/>
      <c r="U1130" s="62"/>
    </row>
    <row r="1131" spans="1:21" s="198" customFormat="1" x14ac:dyDescent="0.2">
      <c r="A1131" s="75" t="str">
        <f>'Permitted Sources'!A1131</f>
        <v>WYDEQ Permitted Sources</v>
      </c>
      <c r="B1131" s="75">
        <f>'Permitted Sources'!C1131</f>
        <v>56023</v>
      </c>
      <c r="C1131" s="75">
        <f>'Permitted Sources'!C1131</f>
        <v>56023</v>
      </c>
      <c r="D1131" s="75">
        <f>'Permitted Sources'!F1131</f>
        <v>31000299</v>
      </c>
      <c r="E1131" s="75" t="str">
        <f>'Permitted Sources'!I1131</f>
        <v>Natural Gas Production, Other Not Classified</v>
      </c>
      <c r="F1131" s="386">
        <f>'Permitted Sources'!O1131</f>
        <v>0</v>
      </c>
      <c r="G1131" s="386">
        <f>'Permitted Sources'!P1131</f>
        <v>14.495104631111253</v>
      </c>
      <c r="H1131" s="386">
        <f>'Permitted Sources'!Q1131</f>
        <v>0</v>
      </c>
      <c r="I1131" s="386">
        <f>'Permitted Sources'!R1131</f>
        <v>0</v>
      </c>
      <c r="J1131" s="386">
        <f>'Permitted Sources'!S1131</f>
        <v>0</v>
      </c>
      <c r="K1131" s="63" t="str">
        <f t="shared" si="17"/>
        <v>Natural Gas Production, Other Not Classified</v>
      </c>
      <c r="L1131" s="135"/>
      <c r="M1131" s="135"/>
      <c r="N1131" s="135"/>
      <c r="O1131" s="135"/>
      <c r="P1131" s="62"/>
      <c r="Q1131" s="62"/>
      <c r="R1131" s="62"/>
      <c r="S1131" s="62"/>
      <c r="T1131" s="62"/>
      <c r="U1131" s="62"/>
    </row>
    <row r="1132" spans="1:21" s="198" customFormat="1" x14ac:dyDescent="0.2">
      <c r="A1132" s="75" t="str">
        <f>'Permitted Sources'!A1132</f>
        <v>WYDEQ Permitted Sources</v>
      </c>
      <c r="B1132" s="75">
        <f>'Permitted Sources'!C1132</f>
        <v>56023</v>
      </c>
      <c r="C1132" s="75">
        <f>'Permitted Sources'!C1132</f>
        <v>56023</v>
      </c>
      <c r="D1132" s="75">
        <f>'Permitted Sources'!F1132</f>
        <v>31000299</v>
      </c>
      <c r="E1132" s="75" t="str">
        <f>'Permitted Sources'!I1132</f>
        <v>Natural Gas Production, Other Not Classified</v>
      </c>
      <c r="F1132" s="386">
        <f>'Permitted Sources'!O1132</f>
        <v>0</v>
      </c>
      <c r="G1132" s="386">
        <f>'Permitted Sources'!P1132</f>
        <v>14.495104631111253</v>
      </c>
      <c r="H1132" s="386">
        <f>'Permitted Sources'!Q1132</f>
        <v>0</v>
      </c>
      <c r="I1132" s="386">
        <f>'Permitted Sources'!R1132</f>
        <v>0</v>
      </c>
      <c r="J1132" s="386">
        <f>'Permitted Sources'!S1132</f>
        <v>0</v>
      </c>
      <c r="K1132" s="63" t="str">
        <f t="shared" si="17"/>
        <v>Natural Gas Production, Other Not Classified</v>
      </c>
      <c r="L1132" s="135"/>
      <c r="M1132" s="135"/>
      <c r="N1132" s="135"/>
      <c r="O1132" s="135"/>
      <c r="P1132" s="62"/>
      <c r="Q1132" s="62"/>
      <c r="R1132" s="62"/>
      <c r="S1132" s="62"/>
      <c r="T1132" s="62"/>
      <c r="U1132" s="62"/>
    </row>
    <row r="1133" spans="1:21" s="198" customFormat="1" x14ac:dyDescent="0.2">
      <c r="A1133" s="75" t="str">
        <f>'Permitted Sources'!A1133</f>
        <v>WYDEQ Permitted Sources</v>
      </c>
      <c r="B1133" s="75">
        <f>'Permitted Sources'!C1133</f>
        <v>56023</v>
      </c>
      <c r="C1133" s="75">
        <f>'Permitted Sources'!C1133</f>
        <v>56023</v>
      </c>
      <c r="D1133" s="75">
        <f>'Permitted Sources'!F1133</f>
        <v>31000205</v>
      </c>
      <c r="E1133" s="75" t="str">
        <f>'Permitted Sources'!I1133</f>
        <v>Natural Gas Production, Flares</v>
      </c>
      <c r="F1133" s="386">
        <f>'Permitted Sources'!O1133</f>
        <v>6.6187692379503442</v>
      </c>
      <c r="G1133" s="386">
        <f>'Permitted Sources'!P1133</f>
        <v>5.3186538519243838</v>
      </c>
      <c r="H1133" s="386">
        <f>'Permitted Sources'!Q1133</f>
        <v>13.119346168080147</v>
      </c>
      <c r="I1133" s="386">
        <f>'Permitted Sources'!R1133</f>
        <v>0</v>
      </c>
      <c r="J1133" s="386">
        <f>'Permitted Sources'!S1133</f>
        <v>0</v>
      </c>
      <c r="K1133" s="63" t="str">
        <f t="shared" si="17"/>
        <v>Natural Gas Production, Flares</v>
      </c>
      <c r="L1133" s="135"/>
      <c r="M1133" s="135"/>
      <c r="N1133" s="135"/>
      <c r="O1133" s="135"/>
      <c r="P1133" s="62"/>
      <c r="Q1133" s="62"/>
      <c r="R1133" s="62"/>
      <c r="S1133" s="62"/>
      <c r="T1133" s="62"/>
      <c r="U1133" s="62"/>
    </row>
    <row r="1134" spans="1:21" s="198" customFormat="1" x14ac:dyDescent="0.2">
      <c r="A1134" s="75" t="str">
        <f>'Permitted Sources'!A1134</f>
        <v>WYDEQ Permitted Sources</v>
      </c>
      <c r="B1134" s="75">
        <f>'Permitted Sources'!C1134</f>
        <v>56023</v>
      </c>
      <c r="C1134" s="75">
        <f>'Permitted Sources'!C1134</f>
        <v>56023</v>
      </c>
      <c r="D1134" s="75">
        <f>'Permitted Sources'!F1134</f>
        <v>31000205</v>
      </c>
      <c r="E1134" s="75" t="str">
        <f>'Permitted Sources'!I1134</f>
        <v>Natural Gas Production, Flares</v>
      </c>
      <c r="F1134" s="386">
        <f>'Permitted Sources'!O1134</f>
        <v>6.6187692379503442</v>
      </c>
      <c r="G1134" s="386">
        <f>'Permitted Sources'!P1134</f>
        <v>5.3186538519243838</v>
      </c>
      <c r="H1134" s="386">
        <f>'Permitted Sources'!Q1134</f>
        <v>13.119346168080147</v>
      </c>
      <c r="I1134" s="386">
        <f>'Permitted Sources'!R1134</f>
        <v>0</v>
      </c>
      <c r="J1134" s="386">
        <f>'Permitted Sources'!S1134</f>
        <v>0</v>
      </c>
      <c r="K1134" s="63" t="str">
        <f t="shared" si="17"/>
        <v>Natural Gas Production, Flares</v>
      </c>
      <c r="L1134" s="135"/>
      <c r="M1134" s="135"/>
      <c r="N1134" s="135"/>
      <c r="O1134" s="135"/>
      <c r="P1134" s="62"/>
      <c r="Q1134" s="62"/>
      <c r="R1134" s="62"/>
      <c r="S1134" s="62"/>
      <c r="T1134" s="62"/>
      <c r="U1134" s="62"/>
    </row>
    <row r="1135" spans="1:21" s="198" customFormat="1" x14ac:dyDescent="0.2">
      <c r="A1135" s="75" t="str">
        <f>'Permitted Sources'!A1135</f>
        <v>WYDEQ Permitted Sources</v>
      </c>
      <c r="B1135" s="75">
        <f>'Permitted Sources'!C1135</f>
        <v>56023</v>
      </c>
      <c r="C1135" s="75">
        <f>'Permitted Sources'!C1135</f>
        <v>56023</v>
      </c>
      <c r="D1135" s="75">
        <f>'Permitted Sources'!F1135</f>
        <v>31000205</v>
      </c>
      <c r="E1135" s="75" t="str">
        <f>'Permitted Sources'!I1135</f>
        <v>Natural Gas Production, Flares</v>
      </c>
      <c r="F1135" s="386">
        <f>'Permitted Sources'!O1135</f>
        <v>0.59096153910270932</v>
      </c>
      <c r="G1135" s="386">
        <f>'Permitted Sources'!P1135</f>
        <v>34.393961575777681</v>
      </c>
      <c r="H1135" s="386">
        <f>'Permitted Sources'!Q1135</f>
        <v>1.0637307703848768</v>
      </c>
      <c r="I1135" s="386">
        <f>'Permitted Sources'!R1135</f>
        <v>0</v>
      </c>
      <c r="J1135" s="386">
        <f>'Permitted Sources'!S1135</f>
        <v>0</v>
      </c>
      <c r="K1135" s="63" t="str">
        <f t="shared" si="17"/>
        <v>Natural Gas Production, Flares</v>
      </c>
      <c r="L1135" s="135"/>
      <c r="M1135" s="135"/>
      <c r="N1135" s="135"/>
      <c r="O1135" s="135"/>
      <c r="P1135" s="62"/>
      <c r="Q1135" s="62"/>
      <c r="R1135" s="62"/>
      <c r="S1135" s="62"/>
      <c r="T1135" s="62"/>
      <c r="U1135" s="62"/>
    </row>
    <row r="1136" spans="1:21" s="198" customFormat="1" x14ac:dyDescent="0.2">
      <c r="A1136" s="75" t="str">
        <f>'Permitted Sources'!A1136</f>
        <v>WYDEQ Permitted Sources</v>
      </c>
      <c r="B1136" s="75">
        <f>'Permitted Sources'!C1136</f>
        <v>56023</v>
      </c>
      <c r="C1136" s="75">
        <f>'Permitted Sources'!C1136</f>
        <v>56023</v>
      </c>
      <c r="D1136" s="75">
        <f>'Permitted Sources'!F1136</f>
        <v>31000299</v>
      </c>
      <c r="E1136" s="75" t="str">
        <f>'Permitted Sources'!I1136</f>
        <v>Natural Gas Production, Other Not Classified</v>
      </c>
      <c r="F1136" s="386">
        <f>'Permitted Sources'!O1136</f>
        <v>0.82734615474379303</v>
      </c>
      <c r="G1136" s="386">
        <f>'Permitted Sources'!P1136</f>
        <v>7.6825000083352215</v>
      </c>
      <c r="H1136" s="386">
        <f>'Permitted Sources'!Q1136</f>
        <v>5.2004615441038426</v>
      </c>
      <c r="I1136" s="386">
        <f>'Permitted Sources'!R1136</f>
        <v>0</v>
      </c>
      <c r="J1136" s="386">
        <f>'Permitted Sources'!S1136</f>
        <v>0</v>
      </c>
      <c r="K1136" s="63" t="str">
        <f t="shared" si="17"/>
        <v>Natural Gas Production, Other Not Classified</v>
      </c>
      <c r="L1136" s="135"/>
      <c r="M1136" s="135"/>
      <c r="N1136" s="135"/>
      <c r="O1136" s="135"/>
      <c r="P1136" s="62"/>
      <c r="Q1136" s="62"/>
      <c r="R1136" s="62"/>
      <c r="S1136" s="62"/>
      <c r="T1136" s="62"/>
      <c r="U1136" s="62"/>
    </row>
    <row r="1137" spans="1:21" s="198" customFormat="1" x14ac:dyDescent="0.2">
      <c r="A1137" s="75" t="str">
        <f>'Permitted Sources'!A1137</f>
        <v>WYDEQ Permitted Sources</v>
      </c>
      <c r="B1137" s="75">
        <f>'Permitted Sources'!C1137</f>
        <v>56023</v>
      </c>
      <c r="C1137" s="75">
        <f>'Permitted Sources'!C1137</f>
        <v>56023</v>
      </c>
      <c r="D1137" s="75">
        <f>'Permitted Sources'!F1137</f>
        <v>31000299</v>
      </c>
      <c r="E1137" s="75" t="str">
        <f>'Permitted Sources'!I1137</f>
        <v>Natural Gas Production, Other Not Classified</v>
      </c>
      <c r="F1137" s="386">
        <f>'Permitted Sources'!O1137</f>
        <v>0.82734615474379303</v>
      </c>
      <c r="G1137" s="386">
        <f>'Permitted Sources'!P1137</f>
        <v>7.6825000083352215</v>
      </c>
      <c r="H1137" s="386">
        <f>'Permitted Sources'!Q1137</f>
        <v>5.2004615441038426</v>
      </c>
      <c r="I1137" s="386">
        <f>'Permitted Sources'!R1137</f>
        <v>0</v>
      </c>
      <c r="J1137" s="386">
        <f>'Permitted Sources'!S1137</f>
        <v>0</v>
      </c>
      <c r="K1137" s="63" t="str">
        <f t="shared" si="17"/>
        <v>Natural Gas Production, Other Not Classified</v>
      </c>
      <c r="L1137" s="135"/>
      <c r="M1137" s="135"/>
      <c r="N1137" s="135"/>
      <c r="O1137" s="135"/>
      <c r="P1137" s="62"/>
      <c r="Q1137" s="62"/>
      <c r="R1137" s="62"/>
      <c r="S1137" s="62"/>
      <c r="T1137" s="62"/>
      <c r="U1137" s="62"/>
    </row>
    <row r="1138" spans="1:21" s="198" customFormat="1" x14ac:dyDescent="0.2">
      <c r="A1138" s="75" t="str">
        <f>'Permitted Sources'!A1138</f>
        <v>WYDEQ Permitted Sources</v>
      </c>
      <c r="B1138" s="75">
        <f>'Permitted Sources'!C1138</f>
        <v>56023</v>
      </c>
      <c r="C1138" s="75">
        <f>'Permitted Sources'!C1138</f>
        <v>56023</v>
      </c>
      <c r="D1138" s="75">
        <f>'Permitted Sources'!F1138</f>
        <v>31000404</v>
      </c>
      <c r="E1138" s="75" t="str">
        <f>'Permitted Sources'!I1138</f>
        <v>Process Heaters</v>
      </c>
      <c r="F1138" s="386">
        <f>'Permitted Sources'!O1138</f>
        <v>12.528384628977436</v>
      </c>
      <c r="G1138" s="386">
        <f>'Permitted Sources'!P1138</f>
        <v>7.9188846239763055</v>
      </c>
      <c r="H1138" s="386">
        <f>'Permitted Sources'!Q1138</f>
        <v>17.137884633978569</v>
      </c>
      <c r="I1138" s="386">
        <f>'Permitted Sources'!R1138</f>
        <v>0</v>
      </c>
      <c r="J1138" s="386">
        <f>'Permitted Sources'!S1138</f>
        <v>0</v>
      </c>
      <c r="K1138" s="63" t="str">
        <f t="shared" si="17"/>
        <v>Heaters</v>
      </c>
      <c r="L1138" s="135"/>
      <c r="M1138" s="135"/>
      <c r="N1138" s="135"/>
      <c r="O1138" s="135"/>
      <c r="P1138" s="62"/>
      <c r="Q1138" s="62"/>
      <c r="R1138" s="62"/>
      <c r="S1138" s="62"/>
      <c r="T1138" s="62"/>
      <c r="U1138" s="62"/>
    </row>
    <row r="1139" spans="1:21" s="198" customFormat="1" x14ac:dyDescent="0.2">
      <c r="A1139" s="75" t="str">
        <f>'Permitted Sources'!A1139</f>
        <v>WYDEQ Permitted Sources</v>
      </c>
      <c r="B1139" s="75">
        <f>'Permitted Sources'!C1139</f>
        <v>56023</v>
      </c>
      <c r="C1139" s="75">
        <f>'Permitted Sources'!C1139</f>
        <v>56023</v>
      </c>
      <c r="D1139" s="75">
        <f>'Permitted Sources'!F1139</f>
        <v>31000404</v>
      </c>
      <c r="E1139" s="75" t="str">
        <f>'Permitted Sources'!I1139</f>
        <v>Process Heaters</v>
      </c>
      <c r="F1139" s="386">
        <f>'Permitted Sources'!O1139</f>
        <v>12.528384628977436</v>
      </c>
      <c r="G1139" s="386">
        <f>'Permitted Sources'!P1139</f>
        <v>7.9188846239763055</v>
      </c>
      <c r="H1139" s="386">
        <f>'Permitted Sources'!Q1139</f>
        <v>17.137884633978569</v>
      </c>
      <c r="I1139" s="386">
        <f>'Permitted Sources'!R1139</f>
        <v>0</v>
      </c>
      <c r="J1139" s="386">
        <f>'Permitted Sources'!S1139</f>
        <v>0</v>
      </c>
      <c r="K1139" s="63" t="str">
        <f t="shared" si="17"/>
        <v>Heaters</v>
      </c>
      <c r="L1139" s="135"/>
      <c r="M1139" s="135"/>
      <c r="N1139" s="135"/>
      <c r="O1139" s="135"/>
      <c r="P1139" s="62"/>
      <c r="Q1139" s="62"/>
      <c r="R1139" s="62"/>
      <c r="S1139" s="62"/>
      <c r="T1139" s="62"/>
      <c r="U1139" s="62"/>
    </row>
    <row r="1140" spans="1:21" s="198" customFormat="1" x14ac:dyDescent="0.2">
      <c r="A1140" s="75" t="str">
        <f>'Permitted Sources'!A1140</f>
        <v>WYDEQ Permitted Sources</v>
      </c>
      <c r="B1140" s="75">
        <f>'Permitted Sources'!C1140</f>
        <v>56023</v>
      </c>
      <c r="C1140" s="75">
        <f>'Permitted Sources'!C1140</f>
        <v>56023</v>
      </c>
      <c r="D1140" s="75">
        <f>'Permitted Sources'!F1140</f>
        <v>31000227</v>
      </c>
      <c r="E1140" s="75" t="str">
        <f>'Permitted Sources'!I1140</f>
        <v>Dehydrator</v>
      </c>
      <c r="F1140" s="386">
        <f>'Permitted Sources'!O1140</f>
        <v>0.51768230825397332</v>
      </c>
      <c r="G1140" s="386">
        <f>'Permitted Sources'!P1140</f>
        <v>0</v>
      </c>
      <c r="H1140" s="386">
        <f>'Permitted Sources'!Q1140</f>
        <v>5.1768230825397332E-2</v>
      </c>
      <c r="I1140" s="386">
        <f>'Permitted Sources'!R1140</f>
        <v>0.31060938495238399</v>
      </c>
      <c r="J1140" s="386">
        <f>'Permitted Sources'!S1140</f>
        <v>0</v>
      </c>
      <c r="K1140" s="63" t="str">
        <f t="shared" si="17"/>
        <v>Dehydrator</v>
      </c>
      <c r="L1140" s="135"/>
      <c r="M1140" s="135"/>
      <c r="N1140" s="135"/>
      <c r="O1140" s="135"/>
      <c r="P1140" s="62"/>
      <c r="Q1140" s="62"/>
      <c r="R1140" s="62"/>
      <c r="S1140" s="62"/>
      <c r="T1140" s="62"/>
      <c r="U1140" s="62"/>
    </row>
    <row r="1141" spans="1:21" s="198" customFormat="1" x14ac:dyDescent="0.2">
      <c r="A1141" s="75" t="str">
        <f>'Permitted Sources'!A1141</f>
        <v>WYDEQ Permitted Sources</v>
      </c>
      <c r="B1141" s="75">
        <f>'Permitted Sources'!C1141</f>
        <v>56023</v>
      </c>
      <c r="C1141" s="75">
        <f>'Permitted Sources'!C1141</f>
        <v>56023</v>
      </c>
      <c r="D1141" s="75">
        <f>'Permitted Sources'!F1141</f>
        <v>31000227</v>
      </c>
      <c r="E1141" s="75" t="str">
        <f>'Permitted Sources'!I1141</f>
        <v>Dehydrator</v>
      </c>
      <c r="F1141" s="386">
        <f>'Permitted Sources'!O1141</f>
        <v>0</v>
      </c>
      <c r="G1141" s="386">
        <f>'Permitted Sources'!P1141</f>
        <v>4.3959364616507948</v>
      </c>
      <c r="H1141" s="386">
        <f>'Permitted Sources'!Q1141</f>
        <v>0</v>
      </c>
      <c r="I1141" s="386">
        <f>'Permitted Sources'!R1141</f>
        <v>0</v>
      </c>
      <c r="J1141" s="386">
        <f>'Permitted Sources'!S1141</f>
        <v>0</v>
      </c>
      <c r="K1141" s="63" t="str">
        <f t="shared" si="17"/>
        <v>Dehydrator</v>
      </c>
      <c r="L1141" s="135"/>
      <c r="M1141" s="135"/>
      <c r="N1141" s="135"/>
      <c r="O1141" s="135"/>
      <c r="P1141" s="62"/>
      <c r="Q1141" s="62"/>
      <c r="R1141" s="62"/>
      <c r="S1141" s="62"/>
      <c r="T1141" s="62"/>
      <c r="U1141" s="62"/>
    </row>
    <row r="1142" spans="1:21" s="198" customFormat="1" x14ac:dyDescent="0.2">
      <c r="A1142" s="75" t="str">
        <f>'Permitted Sources'!A1142</f>
        <v>WYDEQ Permitted Sources</v>
      </c>
      <c r="B1142" s="75">
        <f>'Permitted Sources'!C1142</f>
        <v>56023</v>
      </c>
      <c r="C1142" s="75">
        <f>'Permitted Sources'!C1142</f>
        <v>56023</v>
      </c>
      <c r="D1142" s="75">
        <f>'Permitted Sources'!F1142</f>
        <v>31000299</v>
      </c>
      <c r="E1142" s="75" t="str">
        <f>'Permitted Sources'!I1142</f>
        <v>Natural Gas Production, Other Not Classified</v>
      </c>
      <c r="F1142" s="386">
        <f>'Permitted Sources'!O1142</f>
        <v>0.77652346238096004</v>
      </c>
      <c r="G1142" s="386">
        <f>'Permitted Sources'!P1142</f>
        <v>0</v>
      </c>
      <c r="H1142" s="386">
        <f>'Permitted Sources'!Q1142</f>
        <v>0.10353646165079466</v>
      </c>
      <c r="I1142" s="386">
        <f>'Permitted Sources'!R1142</f>
        <v>0.46591407742857605</v>
      </c>
      <c r="J1142" s="386">
        <f>'Permitted Sources'!S1142</f>
        <v>0</v>
      </c>
      <c r="K1142" s="63" t="str">
        <f t="shared" si="17"/>
        <v>Natural Gas Production, Other Not Classified</v>
      </c>
      <c r="L1142" s="135"/>
      <c r="M1142" s="135"/>
      <c r="N1142" s="135"/>
      <c r="O1142" s="135"/>
      <c r="P1142" s="62"/>
      <c r="Q1142" s="62"/>
      <c r="R1142" s="62"/>
      <c r="S1142" s="62"/>
      <c r="T1142" s="62"/>
      <c r="U1142" s="62"/>
    </row>
    <row r="1143" spans="1:21" s="198" customFormat="1" x14ac:dyDescent="0.2">
      <c r="A1143" s="75" t="str">
        <f>'Permitted Sources'!A1143</f>
        <v>WYDEQ Permitted Sources</v>
      </c>
      <c r="B1143" s="75">
        <f>'Permitted Sources'!C1143</f>
        <v>56023</v>
      </c>
      <c r="C1143" s="75">
        <f>'Permitted Sources'!C1143</f>
        <v>56023</v>
      </c>
      <c r="D1143" s="75">
        <f>'Permitted Sources'!F1143</f>
        <v>31000299</v>
      </c>
      <c r="E1143" s="75" t="str">
        <f>'Permitted Sources'!I1143</f>
        <v>Natural Gas Production, Other Not Classified</v>
      </c>
      <c r="F1143" s="386">
        <f>'Permitted Sources'!O1143</f>
        <v>0.77652346238096004</v>
      </c>
      <c r="G1143" s="386">
        <f>'Permitted Sources'!P1143</f>
        <v>0</v>
      </c>
      <c r="H1143" s="386">
        <f>'Permitted Sources'!Q1143</f>
        <v>0.10353646165079466</v>
      </c>
      <c r="I1143" s="386">
        <f>'Permitted Sources'!R1143</f>
        <v>0.46591407742857605</v>
      </c>
      <c r="J1143" s="386">
        <f>'Permitted Sources'!S1143</f>
        <v>0</v>
      </c>
      <c r="K1143" s="63" t="str">
        <f t="shared" si="17"/>
        <v>Natural Gas Production, Other Not Classified</v>
      </c>
      <c r="L1143" s="135"/>
      <c r="M1143" s="135"/>
      <c r="N1143" s="135"/>
      <c r="O1143" s="135"/>
      <c r="P1143" s="62"/>
      <c r="Q1143" s="62"/>
      <c r="R1143" s="62"/>
      <c r="S1143" s="62"/>
      <c r="T1143" s="62"/>
      <c r="U1143" s="62"/>
    </row>
    <row r="1144" spans="1:21" s="198" customFormat="1" x14ac:dyDescent="0.2">
      <c r="A1144" s="75" t="str">
        <f>'Permitted Sources'!A1144</f>
        <v>WYDEQ Permitted Sources</v>
      </c>
      <c r="B1144" s="75">
        <f>'Permitted Sources'!C1144</f>
        <v>56023</v>
      </c>
      <c r="C1144" s="75">
        <f>'Permitted Sources'!C1144</f>
        <v>56023</v>
      </c>
      <c r="D1144" s="75">
        <f>'Permitted Sources'!F1144</f>
        <v>31000299</v>
      </c>
      <c r="E1144" s="75" t="str">
        <f>'Permitted Sources'!I1144</f>
        <v>Natural Gas Production, Other Not Classified</v>
      </c>
      <c r="F1144" s="386">
        <f>'Permitted Sources'!O1144</f>
        <v>0</v>
      </c>
      <c r="G1144" s="386">
        <f>'Permitted Sources'!P1144</f>
        <v>188.43636020444629</v>
      </c>
      <c r="H1144" s="386">
        <f>'Permitted Sources'!Q1144</f>
        <v>0</v>
      </c>
      <c r="I1144" s="386">
        <f>'Permitted Sources'!R1144</f>
        <v>0</v>
      </c>
      <c r="J1144" s="386">
        <f>'Permitted Sources'!S1144</f>
        <v>0</v>
      </c>
      <c r="K1144" s="63" t="str">
        <f t="shared" si="17"/>
        <v>Natural Gas Production, Other Not Classified</v>
      </c>
      <c r="L1144" s="135"/>
      <c r="M1144" s="135"/>
      <c r="N1144" s="135"/>
      <c r="O1144" s="135"/>
      <c r="P1144" s="62"/>
      <c r="Q1144" s="62"/>
      <c r="R1144" s="62"/>
      <c r="S1144" s="62"/>
      <c r="T1144" s="62"/>
      <c r="U1144" s="62"/>
    </row>
    <row r="1145" spans="1:21" s="198" customFormat="1" x14ac:dyDescent="0.2">
      <c r="A1145" s="75" t="str">
        <f>'Permitted Sources'!A1145</f>
        <v>WYDEQ Permitted Sources</v>
      </c>
      <c r="B1145" s="75">
        <f>'Permitted Sources'!C1145</f>
        <v>56023</v>
      </c>
      <c r="C1145" s="75">
        <f>'Permitted Sources'!C1145</f>
        <v>56023</v>
      </c>
      <c r="D1145" s="75">
        <f>'Permitted Sources'!F1145</f>
        <v>31000299</v>
      </c>
      <c r="E1145" s="75" t="str">
        <f>'Permitted Sources'!I1145</f>
        <v>Natural Gas Production, Other Not Classified</v>
      </c>
      <c r="F1145" s="386">
        <f>'Permitted Sources'!O1145</f>
        <v>0</v>
      </c>
      <c r="G1145" s="386">
        <f>'Permitted Sources'!P1145</f>
        <v>194.64854790349398</v>
      </c>
      <c r="H1145" s="386">
        <f>'Permitted Sources'!Q1145</f>
        <v>0</v>
      </c>
      <c r="I1145" s="386">
        <f>'Permitted Sources'!R1145</f>
        <v>0</v>
      </c>
      <c r="J1145" s="386">
        <f>'Permitted Sources'!S1145</f>
        <v>0</v>
      </c>
      <c r="K1145" s="63" t="str">
        <f t="shared" si="17"/>
        <v>Natural Gas Production, Other Not Classified</v>
      </c>
      <c r="L1145" s="135"/>
      <c r="M1145" s="135"/>
      <c r="N1145" s="135"/>
      <c r="O1145" s="135"/>
      <c r="P1145" s="62"/>
      <c r="Q1145" s="62"/>
      <c r="R1145" s="62"/>
      <c r="S1145" s="62"/>
      <c r="T1145" s="62"/>
      <c r="U1145" s="62"/>
    </row>
    <row r="1146" spans="1:21" s="198" customFormat="1" x14ac:dyDescent="0.2">
      <c r="A1146" s="75" t="str">
        <f>'Permitted Sources'!A1146</f>
        <v>WYDEQ Permitted Sources</v>
      </c>
      <c r="B1146" s="75">
        <f>'Permitted Sources'!C1146</f>
        <v>56023</v>
      </c>
      <c r="C1146" s="75">
        <f>'Permitted Sources'!C1146</f>
        <v>56023</v>
      </c>
      <c r="D1146" s="75">
        <f>'Permitted Sources'!F1146</f>
        <v>31000404</v>
      </c>
      <c r="E1146" s="75" t="str">
        <f>'Permitted Sources'!I1146</f>
        <v>Process Heaters</v>
      </c>
      <c r="F1146" s="386">
        <f>'Permitted Sources'!O1146</f>
        <v>0.77652346238096004</v>
      </c>
      <c r="G1146" s="386">
        <f>'Permitted Sources'!P1146</f>
        <v>0</v>
      </c>
      <c r="H1146" s="386">
        <f>'Permitted Sources'!Q1146</f>
        <v>0.10353646165079466</v>
      </c>
      <c r="I1146" s="386">
        <f>'Permitted Sources'!R1146</f>
        <v>0.46591407742857605</v>
      </c>
      <c r="J1146" s="386">
        <f>'Permitted Sources'!S1146</f>
        <v>0</v>
      </c>
      <c r="K1146" s="63" t="str">
        <f t="shared" si="17"/>
        <v>Heaters</v>
      </c>
      <c r="L1146" s="135"/>
      <c r="M1146" s="135"/>
      <c r="N1146" s="135"/>
      <c r="O1146" s="135"/>
      <c r="P1146" s="62"/>
      <c r="Q1146" s="62"/>
      <c r="R1146" s="62"/>
      <c r="S1146" s="62"/>
      <c r="T1146" s="62"/>
      <c r="U1146" s="62"/>
    </row>
    <row r="1147" spans="1:21" s="198" customFormat="1" x14ac:dyDescent="0.2">
      <c r="A1147" s="75" t="str">
        <f>'Permitted Sources'!A1147</f>
        <v>WYDEQ Permitted Sources</v>
      </c>
      <c r="B1147" s="75">
        <f>'Permitted Sources'!C1147</f>
        <v>56023</v>
      </c>
      <c r="C1147" s="75">
        <f>'Permitted Sources'!C1147</f>
        <v>56023</v>
      </c>
      <c r="D1147" s="75">
        <f>'Permitted Sources'!F1147</f>
        <v>31000404</v>
      </c>
      <c r="E1147" s="75" t="str">
        <f>'Permitted Sources'!I1147</f>
        <v>Process Heaters</v>
      </c>
      <c r="F1147" s="386">
        <f>'Permitted Sources'!O1147</f>
        <v>1.0353646165079466</v>
      </c>
      <c r="G1147" s="386">
        <f>'Permitted Sources'!P1147</f>
        <v>0</v>
      </c>
      <c r="H1147" s="386">
        <f>'Permitted Sources'!Q1147</f>
        <v>0.10353646165079466</v>
      </c>
      <c r="I1147" s="386">
        <f>'Permitted Sources'!R1147</f>
        <v>0.62121876990476799</v>
      </c>
      <c r="J1147" s="386">
        <f>'Permitted Sources'!S1147</f>
        <v>0</v>
      </c>
      <c r="K1147" s="63" t="str">
        <f t="shared" si="17"/>
        <v>Heaters</v>
      </c>
      <c r="L1147" s="135"/>
      <c r="M1147" s="135"/>
      <c r="N1147" s="135"/>
      <c r="O1147" s="135"/>
      <c r="P1147" s="62"/>
      <c r="Q1147" s="62"/>
      <c r="R1147" s="62"/>
      <c r="S1147" s="62"/>
      <c r="T1147" s="62"/>
      <c r="U1147" s="62"/>
    </row>
    <row r="1148" spans="1:21" s="198" customFormat="1" x14ac:dyDescent="0.2">
      <c r="A1148" s="75" t="str">
        <f>'Permitted Sources'!A1148</f>
        <v>WYDEQ Permitted Sources</v>
      </c>
      <c r="B1148" s="75">
        <f>'Permitted Sources'!C1148</f>
        <v>56023</v>
      </c>
      <c r="C1148" s="75">
        <f>'Permitted Sources'!C1148</f>
        <v>56023</v>
      </c>
      <c r="D1148" s="75">
        <f>'Permitted Sources'!F1148</f>
        <v>31000404</v>
      </c>
      <c r="E1148" s="75" t="str">
        <f>'Permitted Sources'!I1148</f>
        <v>Process Heaters</v>
      </c>
      <c r="F1148" s="386">
        <f>'Permitted Sources'!O1148</f>
        <v>3.1060938495238402</v>
      </c>
      <c r="G1148" s="386">
        <f>'Permitted Sources'!P1148</f>
        <v>0</v>
      </c>
      <c r="H1148" s="386">
        <f>'Permitted Sources'!Q1148</f>
        <v>0.31060938495238399</v>
      </c>
      <c r="I1148" s="386">
        <f>'Permitted Sources'!R1148</f>
        <v>1.8118880788889067</v>
      </c>
      <c r="J1148" s="386">
        <f>'Permitted Sources'!S1148</f>
        <v>0</v>
      </c>
      <c r="K1148" s="63" t="str">
        <f t="shared" si="17"/>
        <v>Heaters</v>
      </c>
      <c r="L1148" s="135"/>
      <c r="M1148" s="135"/>
      <c r="N1148" s="135"/>
      <c r="O1148" s="135"/>
      <c r="P1148" s="62"/>
      <c r="Q1148" s="62"/>
      <c r="R1148" s="62"/>
      <c r="S1148" s="62"/>
      <c r="T1148" s="62"/>
      <c r="U1148" s="62"/>
    </row>
    <row r="1149" spans="1:21" s="198" customFormat="1" x14ac:dyDescent="0.2">
      <c r="A1149" s="75" t="str">
        <f>'Permitted Sources'!A1149</f>
        <v>WYDEQ Permitted Sources</v>
      </c>
      <c r="B1149" s="75">
        <f>'Permitted Sources'!C1149</f>
        <v>56023</v>
      </c>
      <c r="C1149" s="75">
        <f>'Permitted Sources'!C1149</f>
        <v>56023</v>
      </c>
      <c r="D1149" s="75">
        <f>'Permitted Sources'!F1149</f>
        <v>31000404</v>
      </c>
      <c r="E1149" s="75" t="str">
        <f>'Permitted Sources'!I1149</f>
        <v>Process Heaters</v>
      </c>
      <c r="F1149" s="386">
        <f>'Permitted Sources'!O1149</f>
        <v>1.0353646165079466</v>
      </c>
      <c r="G1149" s="386">
        <f>'Permitted Sources'!P1149</f>
        <v>0</v>
      </c>
      <c r="H1149" s="386">
        <f>'Permitted Sources'!Q1149</f>
        <v>0.10353646165079466</v>
      </c>
      <c r="I1149" s="386">
        <f>'Permitted Sources'!R1149</f>
        <v>0.62121876990476799</v>
      </c>
      <c r="J1149" s="386">
        <f>'Permitted Sources'!S1149</f>
        <v>0</v>
      </c>
      <c r="K1149" s="63" t="str">
        <f t="shared" si="17"/>
        <v>Heaters</v>
      </c>
      <c r="L1149" s="135"/>
      <c r="M1149" s="135"/>
      <c r="N1149" s="135"/>
      <c r="O1149" s="135"/>
      <c r="P1149" s="62"/>
      <c r="Q1149" s="62"/>
      <c r="R1149" s="62"/>
      <c r="S1149" s="62"/>
      <c r="T1149" s="62"/>
      <c r="U1149" s="62"/>
    </row>
    <row r="1150" spans="1:21" s="198" customFormat="1" x14ac:dyDescent="0.2">
      <c r="A1150" s="75" t="str">
        <f>'Permitted Sources'!A1150</f>
        <v>WYDEQ Permitted Sources</v>
      </c>
      <c r="B1150" s="75">
        <f>'Permitted Sources'!C1150</f>
        <v>56023</v>
      </c>
      <c r="C1150" s="75">
        <f>'Permitted Sources'!C1150</f>
        <v>56023</v>
      </c>
      <c r="D1150" s="75">
        <f>'Permitted Sources'!F1150</f>
        <v>40400311</v>
      </c>
      <c r="E1150" s="75" t="str">
        <f>'Permitted Sources'!I1150</f>
        <v>Permitted Tank Losses</v>
      </c>
      <c r="F1150" s="386">
        <f>'Permitted Sources'!O1150</f>
        <v>0</v>
      </c>
      <c r="G1150" s="386">
        <f>'Permitted Sources'!P1150</f>
        <v>0.31060938495238399</v>
      </c>
      <c r="H1150" s="386">
        <f>'Permitted Sources'!Q1150</f>
        <v>0</v>
      </c>
      <c r="I1150" s="386">
        <f>'Permitted Sources'!R1150</f>
        <v>0</v>
      </c>
      <c r="J1150" s="386">
        <f>'Permitted Sources'!S1150</f>
        <v>0</v>
      </c>
      <c r="K1150" s="63" t="str">
        <f t="shared" si="17"/>
        <v xml:space="preserve">Condensate tank </v>
      </c>
      <c r="L1150" s="135"/>
      <c r="M1150" s="135"/>
      <c r="N1150" s="135"/>
      <c r="O1150" s="135"/>
      <c r="P1150" s="62"/>
      <c r="Q1150" s="62"/>
      <c r="R1150" s="62"/>
      <c r="S1150" s="62"/>
      <c r="T1150" s="62"/>
      <c r="U1150" s="62"/>
    </row>
    <row r="1151" spans="1:21" s="198" customFormat="1" x14ac:dyDescent="0.2">
      <c r="A1151" s="75" t="str">
        <f>'Permitted Sources'!A1151</f>
        <v>WYDEQ Permitted Sources</v>
      </c>
      <c r="B1151" s="75">
        <f>'Permitted Sources'!C1151</f>
        <v>56023</v>
      </c>
      <c r="C1151" s="75">
        <f>'Permitted Sources'!C1151</f>
        <v>56023</v>
      </c>
      <c r="D1151" s="75">
        <f>'Permitted Sources'!F1151</f>
        <v>40400311</v>
      </c>
      <c r="E1151" s="75" t="str">
        <f>'Permitted Sources'!I1151</f>
        <v>Permitted Tank Losses</v>
      </c>
      <c r="F1151" s="386">
        <f>'Permitted Sources'!O1151</f>
        <v>0</v>
      </c>
      <c r="G1151" s="386">
        <f>'Permitted Sources'!P1151</f>
        <v>5.1768230825397332E-2</v>
      </c>
      <c r="H1151" s="386">
        <f>'Permitted Sources'!Q1151</f>
        <v>0</v>
      </c>
      <c r="I1151" s="386">
        <f>'Permitted Sources'!R1151</f>
        <v>0</v>
      </c>
      <c r="J1151" s="386">
        <f>'Permitted Sources'!S1151</f>
        <v>0</v>
      </c>
      <c r="K1151" s="63" t="str">
        <f t="shared" si="17"/>
        <v xml:space="preserve">Condensate tank </v>
      </c>
      <c r="L1151" s="135"/>
      <c r="M1151" s="135"/>
      <c r="N1151" s="135"/>
      <c r="O1151" s="135"/>
      <c r="P1151" s="62"/>
      <c r="Q1151" s="62"/>
      <c r="R1151" s="62"/>
      <c r="S1151" s="62"/>
      <c r="T1151" s="62"/>
      <c r="U1151" s="62"/>
    </row>
    <row r="1152" spans="1:21" s="198" customFormat="1" x14ac:dyDescent="0.2">
      <c r="A1152" s="75" t="str">
        <f>'Permitted Sources'!A1152</f>
        <v>WYDEQ Permitted Sources</v>
      </c>
      <c r="B1152" s="75">
        <f>'Permitted Sources'!C1152</f>
        <v>56023</v>
      </c>
      <c r="C1152" s="75">
        <f>'Permitted Sources'!C1152</f>
        <v>56023</v>
      </c>
      <c r="D1152" s="75">
        <f>'Permitted Sources'!F1152</f>
        <v>31000404</v>
      </c>
      <c r="E1152" s="75" t="str">
        <f>'Permitted Sources'!I1152</f>
        <v>Process Heaters</v>
      </c>
      <c r="F1152" s="386">
        <f>'Permitted Sources'!O1152</f>
        <v>1.9560495971573828</v>
      </c>
      <c r="G1152" s="386">
        <f>'Permitted Sources'!P1152</f>
        <v>0</v>
      </c>
      <c r="H1152" s="386">
        <f>'Permitted Sources'!Q1152</f>
        <v>1.6430248151722349</v>
      </c>
      <c r="I1152" s="386">
        <f>'Permitted Sources'!R1152</f>
        <v>0</v>
      </c>
      <c r="J1152" s="386">
        <f>'Permitted Sources'!S1152</f>
        <v>0</v>
      </c>
      <c r="K1152" s="63" t="str">
        <f t="shared" si="17"/>
        <v>Heaters</v>
      </c>
      <c r="L1152" s="135"/>
      <c r="M1152" s="135"/>
      <c r="N1152" s="135"/>
      <c r="O1152" s="135"/>
      <c r="P1152" s="62"/>
      <c r="Q1152" s="62"/>
      <c r="R1152" s="62"/>
      <c r="S1152" s="62"/>
      <c r="T1152" s="62"/>
      <c r="U1152" s="62"/>
    </row>
    <row r="1153" spans="1:21" s="198" customFormat="1" x14ac:dyDescent="0.2">
      <c r="A1153" s="75" t="str">
        <f>'Permitted Sources'!A1153</f>
        <v>WYDEQ Permitted Sources</v>
      </c>
      <c r="B1153" s="75">
        <f>'Permitted Sources'!C1153</f>
        <v>56023</v>
      </c>
      <c r="C1153" s="75">
        <f>'Permitted Sources'!C1153</f>
        <v>56023</v>
      </c>
      <c r="D1153" s="75">
        <f>'Permitted Sources'!F1153</f>
        <v>31000404</v>
      </c>
      <c r="E1153" s="75" t="str">
        <f>'Permitted Sources'!I1153</f>
        <v>Process Heaters</v>
      </c>
      <c r="F1153" s="386">
        <f>'Permitted Sources'!O1153</f>
        <v>1.9560495971573828</v>
      </c>
      <c r="G1153" s="386">
        <f>'Permitted Sources'!P1153</f>
        <v>0</v>
      </c>
      <c r="H1153" s="386">
        <f>'Permitted Sources'!Q1153</f>
        <v>1.6430248151722349</v>
      </c>
      <c r="I1153" s="386">
        <f>'Permitted Sources'!R1153</f>
        <v>0</v>
      </c>
      <c r="J1153" s="386">
        <f>'Permitted Sources'!S1153</f>
        <v>0</v>
      </c>
      <c r="K1153" s="63" t="str">
        <f t="shared" si="17"/>
        <v>Heaters</v>
      </c>
      <c r="L1153" s="135"/>
      <c r="M1153" s="135"/>
      <c r="N1153" s="135"/>
      <c r="O1153" s="135"/>
      <c r="P1153" s="62"/>
      <c r="Q1153" s="62"/>
      <c r="R1153" s="62"/>
      <c r="S1153" s="62"/>
      <c r="T1153" s="62"/>
      <c r="U1153" s="62"/>
    </row>
    <row r="1154" spans="1:21" s="198" customFormat="1" x14ac:dyDescent="0.2">
      <c r="A1154" s="75" t="str">
        <f>'Permitted Sources'!A1154</f>
        <v>WYDEQ Permitted Sources</v>
      </c>
      <c r="B1154" s="75">
        <f>'Permitted Sources'!C1154</f>
        <v>56037</v>
      </c>
      <c r="C1154" s="75">
        <f>'Permitted Sources'!C1154</f>
        <v>56037</v>
      </c>
      <c r="D1154" s="75" t="str">
        <f>'Permitted Sources'!F1154</f>
        <v>31000299</v>
      </c>
      <c r="E1154" s="75" t="str">
        <f>'Permitted Sources'!I1154</f>
        <v>Natural Gas Production, Other Not Classified</v>
      </c>
      <c r="F1154" s="386">
        <f>'Permitted Sources'!O1154</f>
        <v>0.35457692346162556</v>
      </c>
      <c r="G1154" s="386">
        <f>'Permitted Sources'!P1154</f>
        <v>0</v>
      </c>
      <c r="H1154" s="386">
        <f>'Permitted Sources'!Q1154</f>
        <v>0.11819230782054187</v>
      </c>
      <c r="I1154" s="386">
        <f>'Permitted Sources'!R1154</f>
        <v>0</v>
      </c>
      <c r="J1154" s="386">
        <f>'Permitted Sources'!S1154</f>
        <v>0</v>
      </c>
      <c r="K1154" s="63" t="str">
        <f t="shared" si="17"/>
        <v>Natural Gas Production, Other Not Classified</v>
      </c>
      <c r="L1154" s="135"/>
      <c r="M1154" s="135"/>
      <c r="N1154" s="135"/>
      <c r="O1154" s="135"/>
      <c r="P1154" s="62"/>
      <c r="Q1154" s="62"/>
      <c r="R1154" s="62"/>
      <c r="S1154" s="62"/>
      <c r="T1154" s="62"/>
      <c r="U1154" s="62"/>
    </row>
    <row r="1155" spans="1:21" s="198" customFormat="1" x14ac:dyDescent="0.2">
      <c r="A1155" s="75" t="str">
        <f>'Permitted Sources'!A1155</f>
        <v>WYDEQ Permitted Sources</v>
      </c>
      <c r="B1155" s="75">
        <f>'Permitted Sources'!C1155</f>
        <v>56037</v>
      </c>
      <c r="C1155" s="75">
        <f>'Permitted Sources'!C1155</f>
        <v>56037</v>
      </c>
      <c r="D1155" s="75" t="str">
        <f>'Permitted Sources'!F1155</f>
        <v>39999989</v>
      </c>
      <c r="E1155" s="75" t="str">
        <f>'Permitted Sources'!I1155</f>
        <v>Natural Gas Production, Other Not Classified</v>
      </c>
      <c r="F1155" s="386">
        <f>'Permitted Sources'!O1155</f>
        <v>0</v>
      </c>
      <c r="G1155" s="386">
        <f>'Permitted Sources'!P1155</f>
        <v>0.11819230782054187</v>
      </c>
      <c r="H1155" s="386">
        <f>'Permitted Sources'!Q1155</f>
        <v>0</v>
      </c>
      <c r="I1155" s="386">
        <f>'Permitted Sources'!R1155</f>
        <v>0</v>
      </c>
      <c r="J1155" s="386">
        <f>'Permitted Sources'!S1155</f>
        <v>0</v>
      </c>
      <c r="K1155" s="63" t="str">
        <f t="shared" si="17"/>
        <v>Natural Gas Production, Other Not Classified</v>
      </c>
      <c r="L1155" s="135"/>
      <c r="M1155" s="135"/>
      <c r="N1155" s="135"/>
      <c r="O1155" s="135"/>
      <c r="P1155" s="62"/>
      <c r="Q1155" s="62"/>
      <c r="R1155" s="62"/>
      <c r="S1155" s="62"/>
      <c r="T1155" s="62"/>
      <c r="U1155" s="62"/>
    </row>
    <row r="1156" spans="1:21" s="198" customFormat="1" x14ac:dyDescent="0.2">
      <c r="A1156" s="75" t="str">
        <f>'Permitted Sources'!A1156</f>
        <v>WYDEQ Permitted Sources</v>
      </c>
      <c r="B1156" s="75">
        <f>'Permitted Sources'!C1156</f>
        <v>56037</v>
      </c>
      <c r="C1156" s="75">
        <f>'Permitted Sources'!C1156</f>
        <v>56037</v>
      </c>
      <c r="D1156" s="75" t="str">
        <f>'Permitted Sources'!F1156</f>
        <v>31000220</v>
      </c>
      <c r="E1156" s="75" t="str">
        <f>'Permitted Sources'!I1156</f>
        <v>Natural Gas Production, All Equipt Leak Fugitives</v>
      </c>
      <c r="F1156" s="386">
        <f>'Permitted Sources'!O1156</f>
        <v>0</v>
      </c>
      <c r="G1156" s="386">
        <f>'Permitted Sources'!P1156</f>
        <v>0.47276923128216747</v>
      </c>
      <c r="H1156" s="386">
        <f>'Permitted Sources'!Q1156</f>
        <v>0</v>
      </c>
      <c r="I1156" s="386">
        <f>'Permitted Sources'!R1156</f>
        <v>0</v>
      </c>
      <c r="J1156" s="386">
        <f>'Permitted Sources'!S1156</f>
        <v>0</v>
      </c>
      <c r="K1156" s="63" t="str">
        <f t="shared" si="17"/>
        <v>Fugitives</v>
      </c>
      <c r="L1156" s="135"/>
      <c r="M1156" s="135"/>
      <c r="N1156" s="135"/>
      <c r="O1156" s="135"/>
      <c r="P1156" s="62"/>
      <c r="Q1156" s="62"/>
      <c r="R1156" s="62"/>
      <c r="S1156" s="62"/>
      <c r="T1156" s="62"/>
      <c r="U1156" s="62"/>
    </row>
    <row r="1157" spans="1:21" s="198" customFormat="1" x14ac:dyDescent="0.2">
      <c r="A1157" s="75" t="str">
        <f>'Permitted Sources'!A1157</f>
        <v>WYDEQ Permitted Sources</v>
      </c>
      <c r="B1157" s="75">
        <f>'Permitted Sources'!C1157</f>
        <v>56037</v>
      </c>
      <c r="C1157" s="75">
        <f>'Permitted Sources'!C1157</f>
        <v>56037</v>
      </c>
      <c r="D1157" s="75" t="str">
        <f>'Permitted Sources'!F1157</f>
        <v>40400312</v>
      </c>
      <c r="E1157" s="75" t="str">
        <f>'Permitted Sources'!I1157</f>
        <v>Permitted Tank Losses</v>
      </c>
      <c r="F1157" s="386">
        <f>'Permitted Sources'!O1157</f>
        <v>0</v>
      </c>
      <c r="G1157" s="386">
        <f>'Permitted Sources'!P1157</f>
        <v>20.072769231282166</v>
      </c>
      <c r="H1157" s="386">
        <f>'Permitted Sources'!Q1157</f>
        <v>0</v>
      </c>
      <c r="I1157" s="386">
        <f>'Permitted Sources'!R1157</f>
        <v>0</v>
      </c>
      <c r="J1157" s="386">
        <f>'Permitted Sources'!S1157</f>
        <v>0</v>
      </c>
      <c r="K1157" s="63" t="str">
        <f t="shared" si="17"/>
        <v xml:space="preserve">Condensate tank </v>
      </c>
      <c r="L1157" s="135"/>
      <c r="M1157" s="135"/>
      <c r="N1157" s="135"/>
      <c r="O1157" s="135"/>
      <c r="P1157" s="62"/>
      <c r="Q1157" s="62"/>
      <c r="R1157" s="62"/>
      <c r="S1157" s="62"/>
      <c r="T1157" s="62"/>
      <c r="U1157" s="62"/>
    </row>
    <row r="1158" spans="1:21" s="198" customFormat="1" x14ac:dyDescent="0.2">
      <c r="A1158" s="75" t="str">
        <f>'Permitted Sources'!A1158</f>
        <v>WYDEQ Permitted Sources</v>
      </c>
      <c r="B1158" s="75">
        <f>'Permitted Sources'!C1158</f>
        <v>56037</v>
      </c>
      <c r="C1158" s="75">
        <f>'Permitted Sources'!C1158</f>
        <v>56037</v>
      </c>
      <c r="D1158" s="75">
        <f>'Permitted Sources'!F1158</f>
        <v>31000404</v>
      </c>
      <c r="E1158" s="75" t="str">
        <f>'Permitted Sources'!I1158</f>
        <v>Process Heaters</v>
      </c>
      <c r="F1158" s="386">
        <f>'Permitted Sources'!O1158</f>
        <v>0.51768230825397332</v>
      </c>
      <c r="G1158" s="386">
        <f>'Permitted Sources'!P1158</f>
        <v>0</v>
      </c>
      <c r="H1158" s="386">
        <f>'Permitted Sources'!Q1158</f>
        <v>0</v>
      </c>
      <c r="I1158" s="386">
        <f>'Permitted Sources'!R1158</f>
        <v>0</v>
      </c>
      <c r="J1158" s="386">
        <f>'Permitted Sources'!S1158</f>
        <v>0</v>
      </c>
      <c r="K1158" s="63" t="str">
        <f t="shared" si="17"/>
        <v>Heaters</v>
      </c>
      <c r="L1158" s="135"/>
      <c r="M1158" s="135"/>
      <c r="N1158" s="135"/>
      <c r="O1158" s="135"/>
      <c r="P1158" s="62"/>
      <c r="Q1158" s="62"/>
      <c r="R1158" s="62"/>
      <c r="S1158" s="62"/>
      <c r="T1158" s="62"/>
      <c r="U1158" s="62"/>
    </row>
    <row r="1159" spans="1:21" s="193" customFormat="1" x14ac:dyDescent="0.2">
      <c r="A1159" s="75" t="str">
        <f>'Permitted Sources-Sublette'!A6</f>
        <v>WYDEQ Permitted Sources</v>
      </c>
      <c r="B1159" s="75" t="str">
        <f>'Permitted Sources-Sublette'!B6</f>
        <v>56</v>
      </c>
      <c r="C1159" s="75">
        <f>'Permitted Sources-Sublette'!C6</f>
        <v>56035</v>
      </c>
      <c r="D1159" s="75">
        <f>'Permitted Sources-Sublette'!F6</f>
        <v>20200201</v>
      </c>
      <c r="E1159" s="75" t="str">
        <f>'Permitted Sources-Sublette'!G6</f>
        <v>Compressor Engines</v>
      </c>
      <c r="F1159" s="386">
        <f>'Permitted Sources-Sublette'!H6</f>
        <v>105.01684961837863</v>
      </c>
      <c r="G1159" s="386">
        <f>'Permitted Sources-Sublette'!I6</f>
        <v>23.840521568448583</v>
      </c>
      <c r="H1159" s="386">
        <f>'Permitted Sources-Sublette'!J6</f>
        <v>92.540022876756055</v>
      </c>
      <c r="I1159" s="386">
        <f>'Permitted Sources-Sublette'!K6</f>
        <v>1.2453703783524903</v>
      </c>
      <c r="J1159" s="386">
        <f>'Permitted Sources-Sublette'!L6</f>
        <v>2.7408079286094384</v>
      </c>
      <c r="K1159" s="63" t="str">
        <f t="shared" ref="K1159:K1222" si="18">IF(E1159="Unpermitted Fugitives","Fugitives",IF(E1159="Natural Gas Processing Facilities, Pump Seals","Fugitives",IF(E1159="Natural Gas Production, All Equipt Leak Fugitives","Fugitives",IF(E1159="External Combustion Boilers","Heaters",IF(E1159="Permitted Tank Losses","Condensate tank ",IF(E1159="Permitted Fugitives","Fugitives",IF(E1159="Process Heaters","Heaters",E1159)))))))</f>
        <v>Compressor Engines</v>
      </c>
      <c r="L1159" s="217"/>
      <c r="M1159" s="217"/>
      <c r="N1159" s="217"/>
      <c r="O1159" s="217"/>
      <c r="P1159" s="235"/>
      <c r="Q1159" s="235"/>
      <c r="R1159" s="235"/>
      <c r="S1159" s="235"/>
      <c r="T1159" s="235"/>
      <c r="U1159" s="235"/>
    </row>
    <row r="1160" spans="1:21" s="193" customFormat="1" x14ac:dyDescent="0.2">
      <c r="A1160" s="75" t="str">
        <f>'Permitted Sources-Sublette'!A7</f>
        <v>WYDEQ Permitted Sources</v>
      </c>
      <c r="B1160" s="75" t="str">
        <f>'Permitted Sources-Sublette'!B7</f>
        <v>56</v>
      </c>
      <c r="C1160" s="75">
        <f>'Permitted Sources-Sublette'!C7</f>
        <v>56035</v>
      </c>
      <c r="D1160" s="75">
        <f>'Permitted Sources-Sublette'!F7</f>
        <v>20200201</v>
      </c>
      <c r="E1160" s="75" t="str">
        <f>'Permitted Sources-Sublette'!G7</f>
        <v>Compressor Engines</v>
      </c>
      <c r="F1160" s="386">
        <f>'Permitted Sources-Sublette'!H7</f>
        <v>1401.3577838949709</v>
      </c>
      <c r="G1160" s="386">
        <f>'Permitted Sources-Sublette'!I7</f>
        <v>836.29174731162175</v>
      </c>
      <c r="H1160" s="386">
        <f>'Permitted Sources-Sublette'!J7</f>
        <v>1152.1291369857233</v>
      </c>
      <c r="I1160" s="386">
        <f>'Permitted Sources-Sublette'!K7</f>
        <v>1.3847087082950325</v>
      </c>
      <c r="J1160" s="386">
        <f>'Permitted Sources-Sublette'!L7</f>
        <v>9.9538808917704245</v>
      </c>
      <c r="K1160" s="63" t="str">
        <f t="shared" si="18"/>
        <v>Compressor Engines</v>
      </c>
      <c r="L1160" s="217"/>
      <c r="M1160" s="217"/>
      <c r="N1160" s="217"/>
      <c r="O1160" s="217"/>
      <c r="P1160" s="235"/>
      <c r="Q1160" s="235"/>
      <c r="R1160" s="235"/>
      <c r="S1160" s="235"/>
      <c r="T1160" s="235"/>
      <c r="U1160" s="235"/>
    </row>
    <row r="1161" spans="1:21" s="193" customFormat="1" x14ac:dyDescent="0.2">
      <c r="A1161" s="75" t="str">
        <f>'Permitted Sources-Sublette'!A8</f>
        <v>WYDEQ Permitted Sources</v>
      </c>
      <c r="B1161" s="75" t="str">
        <f>'Permitted Sources-Sublette'!B8</f>
        <v>56</v>
      </c>
      <c r="C1161" s="75">
        <f>'Permitted Sources-Sublette'!C8</f>
        <v>56035</v>
      </c>
      <c r="D1161" s="75" t="str">
        <f>'Permitted Sources-Sublette'!F8</f>
        <v>31000404</v>
      </c>
      <c r="E1161" s="75" t="str">
        <f>'Permitted Sources-Sublette'!G8</f>
        <v>Process Heaters</v>
      </c>
      <c r="F1161" s="386">
        <f>'Permitted Sources-Sublette'!H8</f>
        <v>30.416566176470589</v>
      </c>
      <c r="G1161" s="386">
        <f>'Permitted Sources-Sublette'!I8</f>
        <v>1.6755111397058826</v>
      </c>
      <c r="H1161" s="386">
        <f>'Permitted Sources-Sublette'!J8</f>
        <v>25.548715588235293</v>
      </c>
      <c r="I1161" s="386">
        <f>'Permitted Sources-Sublette'!K8</f>
        <v>0.18841939705882352</v>
      </c>
      <c r="J1161" s="386">
        <f>'Permitted Sources-Sublette'!L8</f>
        <v>2.3099790294117644</v>
      </c>
      <c r="K1161" s="63" t="str">
        <f t="shared" si="18"/>
        <v>Heaters</v>
      </c>
      <c r="L1161" s="217"/>
      <c r="M1161" s="217"/>
      <c r="N1161" s="217"/>
      <c r="O1161" s="217"/>
      <c r="P1161" s="235"/>
      <c r="Q1161" s="235"/>
      <c r="R1161" s="235"/>
      <c r="S1161" s="235"/>
      <c r="T1161" s="235"/>
      <c r="U1161" s="235"/>
    </row>
    <row r="1162" spans="1:21" s="193" customFormat="1" x14ac:dyDescent="0.2">
      <c r="A1162" s="75" t="str">
        <f>'Permitted Sources-Sublette'!A9</f>
        <v>WYDEQ Permitted Sources</v>
      </c>
      <c r="B1162" s="75" t="str">
        <f>'Permitted Sources-Sublette'!B9</f>
        <v>56</v>
      </c>
      <c r="C1162" s="75">
        <f>'Permitted Sources-Sublette'!C9</f>
        <v>56035</v>
      </c>
      <c r="D1162" s="75">
        <f>'Permitted Sources-Sublette'!F9</f>
        <v>40400301</v>
      </c>
      <c r="E1162" s="75" t="str">
        <f>'Permitted Sources-Sublette'!G9</f>
        <v>Permitted Tank Losses</v>
      </c>
      <c r="F1162" s="386">
        <f>'Permitted Sources-Sublette'!H9</f>
        <v>5.3383106466551355</v>
      </c>
      <c r="G1162" s="386">
        <f>'Permitted Sources-Sublette'!I9</f>
        <v>258.76177337269087</v>
      </c>
      <c r="H1162" s="386">
        <f>'Permitted Sources-Sublette'!J9</f>
        <v>1.3345776616637839</v>
      </c>
      <c r="I1162" s="386">
        <f>'Permitted Sources-Sublette'!K9</f>
        <v>0</v>
      </c>
      <c r="J1162" s="386">
        <f>'Permitted Sources-Sublette'!L9</f>
        <v>0</v>
      </c>
      <c r="K1162" s="63" t="str">
        <f t="shared" si="18"/>
        <v xml:space="preserve">Condensate tank </v>
      </c>
      <c r="L1162" s="217"/>
      <c r="M1162" s="217"/>
      <c r="N1162" s="217"/>
      <c r="O1162" s="217"/>
      <c r="P1162" s="235"/>
      <c r="Q1162" s="235"/>
      <c r="R1162" s="235"/>
      <c r="S1162" s="235"/>
      <c r="T1162" s="235"/>
      <c r="U1162" s="235"/>
    </row>
    <row r="1163" spans="1:21" s="193" customFormat="1" x14ac:dyDescent="0.2">
      <c r="A1163" s="75" t="str">
        <f>'Permitted Sources-Sublette'!A10</f>
        <v>WYDEQ Permitted Sources</v>
      </c>
      <c r="B1163" s="75" t="str">
        <f>'Permitted Sources-Sublette'!B10</f>
        <v>56</v>
      </c>
      <c r="C1163" s="75">
        <f>'Permitted Sources-Sublette'!C10</f>
        <v>56035</v>
      </c>
      <c r="D1163" s="75">
        <f>'Permitted Sources-Sublette'!F10</f>
        <v>31000227</v>
      </c>
      <c r="E1163" s="75" t="str">
        <f>'Permitted Sources-Sublette'!G10</f>
        <v>Dehydrator</v>
      </c>
      <c r="F1163" s="386">
        <f>'Permitted Sources-Sublette'!H10</f>
        <v>20.324585896000002</v>
      </c>
      <c r="G1163" s="386">
        <f>'Permitted Sources-Sublette'!I10</f>
        <v>34.501819566700007</v>
      </c>
      <c r="H1163" s="386">
        <f>'Permitted Sources-Sublette'!J10</f>
        <v>5.0861464740000004</v>
      </c>
      <c r="I1163" s="386">
        <f>'Permitted Sources-Sublette'!K10</f>
        <v>0</v>
      </c>
      <c r="J1163" s="386">
        <f>'Permitted Sources-Sublette'!L10</f>
        <v>0</v>
      </c>
      <c r="K1163" s="63" t="str">
        <f t="shared" si="18"/>
        <v>Dehydrator</v>
      </c>
      <c r="L1163" s="217"/>
      <c r="M1163" s="217"/>
      <c r="N1163" s="217"/>
      <c r="O1163" s="217"/>
      <c r="P1163" s="235"/>
      <c r="Q1163" s="235"/>
      <c r="R1163" s="235"/>
      <c r="S1163" s="235"/>
      <c r="T1163" s="235"/>
      <c r="U1163" s="235"/>
    </row>
    <row r="1164" spans="1:21" s="193" customFormat="1" x14ac:dyDescent="0.2">
      <c r="A1164" s="75" t="str">
        <f>'Permitted Sources-Sublette'!A11</f>
        <v>WYDEQ Permitted Sources</v>
      </c>
      <c r="B1164" s="75" t="str">
        <f>'Permitted Sources-Sublette'!B11</f>
        <v>56</v>
      </c>
      <c r="C1164" s="75">
        <f>'Permitted Sources-Sublette'!C11</f>
        <v>56035</v>
      </c>
      <c r="D1164" s="75">
        <f>'Permitted Sources-Sublette'!F11</f>
        <v>31000220</v>
      </c>
      <c r="E1164" s="75" t="str">
        <f>'Permitted Sources-Sublette'!G11</f>
        <v>Other Not Classified</v>
      </c>
      <c r="F1164" s="386">
        <f>'Permitted Sources-Sublette'!H11</f>
        <v>2.3642539200000003</v>
      </c>
      <c r="G1164" s="386">
        <f>'Permitted Sources-Sublette'!I11</f>
        <v>16.953349444436295</v>
      </c>
      <c r="H1164" s="386">
        <f>'Permitted Sources-Sublette'!J11</f>
        <v>0.59106348000000009</v>
      </c>
      <c r="I1164" s="386">
        <f>'Permitted Sources-Sublette'!K11</f>
        <v>0</v>
      </c>
      <c r="J1164" s="386">
        <f>'Permitted Sources-Sublette'!L11</f>
        <v>0</v>
      </c>
      <c r="K1164" s="63" t="str">
        <f t="shared" si="18"/>
        <v>Other Not Classified</v>
      </c>
      <c r="L1164" s="217"/>
      <c r="M1164" s="217"/>
      <c r="N1164" s="217"/>
      <c r="O1164" s="217"/>
      <c r="P1164" s="235"/>
      <c r="Q1164" s="235"/>
      <c r="R1164" s="235"/>
      <c r="S1164" s="235"/>
      <c r="T1164" s="235"/>
      <c r="U1164" s="235"/>
    </row>
    <row r="1165" spans="1:21" s="193" customFormat="1" x14ac:dyDescent="0.2">
      <c r="A1165" s="75" t="str">
        <f>'Permitted Sources-Sublette'!A12</f>
        <v>WYDEQ Permitted Sources</v>
      </c>
      <c r="B1165" s="75" t="str">
        <f>'Permitted Sources-Sublette'!B12</f>
        <v>56</v>
      </c>
      <c r="C1165" s="75">
        <f>'Permitted Sources-Sublette'!C12</f>
        <v>56035</v>
      </c>
      <c r="D1165" s="75">
        <f>'Permitted Sources-Sublette'!F12</f>
        <v>31000101</v>
      </c>
      <c r="E1165" s="75" t="str">
        <f>'Permitted Sources-Sublette'!G12</f>
        <v>Permitted Fugitives</v>
      </c>
      <c r="F1165" s="386">
        <f>'Permitted Sources-Sublette'!H12</f>
        <v>0</v>
      </c>
      <c r="G1165" s="386">
        <f>'Permitted Sources-Sublette'!I12</f>
        <v>142.16222135819174</v>
      </c>
      <c r="H1165" s="386">
        <f>'Permitted Sources-Sublette'!J12</f>
        <v>0</v>
      </c>
      <c r="I1165" s="386">
        <f>'Permitted Sources-Sublette'!K12</f>
        <v>0</v>
      </c>
      <c r="J1165" s="386">
        <f>'Permitted Sources-Sublette'!L12</f>
        <v>5.4790200000000002</v>
      </c>
      <c r="K1165" s="63" t="str">
        <f t="shared" si="18"/>
        <v>Fugitives</v>
      </c>
      <c r="L1165" s="217"/>
      <c r="M1165" s="217"/>
      <c r="N1165" s="217"/>
      <c r="O1165" s="217"/>
      <c r="P1165" s="235"/>
      <c r="Q1165" s="235"/>
      <c r="R1165" s="235"/>
      <c r="S1165" s="235"/>
      <c r="T1165" s="235"/>
      <c r="U1165" s="235"/>
    </row>
    <row r="1166" spans="1:21" s="193" customFormat="1" x14ac:dyDescent="0.2">
      <c r="A1166" s="75" t="str">
        <f>'Permitted Sources-Sublette'!A13</f>
        <v>WYDEQ Permitted Sources</v>
      </c>
      <c r="B1166" s="75" t="str">
        <f>'Permitted Sources-Sublette'!B13</f>
        <v>56</v>
      </c>
      <c r="C1166" s="75">
        <f>'Permitted Sources-Sublette'!C13</f>
        <v>56035</v>
      </c>
      <c r="D1166" s="75">
        <f>'Permitted Sources-Sublette'!F13</f>
        <v>31000220</v>
      </c>
      <c r="E1166" s="75" t="str">
        <f>'Permitted Sources-Sublette'!G13</f>
        <v>Other Not Classified</v>
      </c>
      <c r="F1166" s="386">
        <f>'Permitted Sources-Sublette'!H13</f>
        <v>0</v>
      </c>
      <c r="G1166" s="386">
        <f>'Permitted Sources-Sublette'!I13</f>
        <v>43.770731845824585</v>
      </c>
      <c r="H1166" s="386">
        <f>'Permitted Sources-Sublette'!J13</f>
        <v>0</v>
      </c>
      <c r="I1166" s="386">
        <f>'Permitted Sources-Sublette'!K13</f>
        <v>0</v>
      </c>
      <c r="J1166" s="386">
        <f>'Permitted Sources-Sublette'!L13</f>
        <v>0</v>
      </c>
      <c r="K1166" s="63" t="str">
        <f t="shared" si="18"/>
        <v>Other Not Classified</v>
      </c>
      <c r="L1166" s="217"/>
      <c r="M1166" s="217"/>
      <c r="N1166" s="217"/>
      <c r="O1166" s="217"/>
      <c r="P1166" s="235"/>
      <c r="Q1166" s="235"/>
      <c r="R1166" s="235"/>
      <c r="S1166" s="235"/>
      <c r="T1166" s="235"/>
      <c r="U1166" s="235"/>
    </row>
    <row r="1167" spans="1:21" s="198" customFormat="1" x14ac:dyDescent="0.2">
      <c r="A1167" s="75" t="s">
        <v>1670</v>
      </c>
      <c r="B1167" s="75" t="str">
        <f>survey_src_summary!C6</f>
        <v>56</v>
      </c>
      <c r="C1167" s="76">
        <f>survey_src_summary!D6</f>
        <v>56007</v>
      </c>
      <c r="D1167" s="407" t="str">
        <f>survey_src_summary!E6</f>
        <v>2310001630</v>
      </c>
      <c r="E1167" s="75" t="str">
        <f>survey_src_summary!F6</f>
        <v>Venting - blowdowns</v>
      </c>
      <c r="F1167" s="386">
        <f>survey_src_summary!L6</f>
        <v>0</v>
      </c>
      <c r="G1167" s="386">
        <f>survey_src_summary!M6</f>
        <v>12.57917587663286</v>
      </c>
      <c r="H1167" s="386">
        <f>survey_src_summary!N6</f>
        <v>0</v>
      </c>
      <c r="I1167" s="386">
        <f>survey_src_summary!O6</f>
        <v>0</v>
      </c>
      <c r="J1167" s="386">
        <f>survey_src_summary!P6</f>
        <v>0</v>
      </c>
      <c r="K1167" s="63" t="str">
        <f t="shared" si="18"/>
        <v>Venting - blowdowns</v>
      </c>
      <c r="P1167" s="62"/>
      <c r="Q1167" s="62"/>
      <c r="R1167" s="62"/>
      <c r="S1167" s="62"/>
      <c r="T1167" s="62"/>
      <c r="U1167" s="62"/>
    </row>
    <row r="1168" spans="1:21" x14ac:dyDescent="0.2">
      <c r="A1168" s="75" t="s">
        <v>1670</v>
      </c>
      <c r="B1168" s="75" t="str">
        <f>survey_src_summary!C7</f>
        <v>49</v>
      </c>
      <c r="C1168" s="76">
        <f>survey_src_summary!D7</f>
        <v>49009</v>
      </c>
      <c r="D1168" s="407" t="str">
        <f>survey_src_summary!E7</f>
        <v>2310001630</v>
      </c>
      <c r="E1168" s="75" t="str">
        <f>survey_src_summary!F7</f>
        <v>Venting - blowdowns</v>
      </c>
      <c r="F1168" s="386">
        <f>survey_src_summary!L7</f>
        <v>0</v>
      </c>
      <c r="G1168" s="386">
        <f>survey_src_summary!M7</f>
        <v>0.11276827935975985</v>
      </c>
      <c r="H1168" s="386">
        <f>survey_src_summary!N7</f>
        <v>0</v>
      </c>
      <c r="I1168" s="386">
        <f>survey_src_summary!O7</f>
        <v>0</v>
      </c>
      <c r="J1168" s="386">
        <f>survey_src_summary!P7</f>
        <v>0</v>
      </c>
      <c r="K1168" s="63" t="str">
        <f t="shared" si="18"/>
        <v>Venting - blowdowns</v>
      </c>
      <c r="M1168" s="196"/>
      <c r="N1168" s="196"/>
      <c r="O1168" s="196"/>
    </row>
    <row r="1169" spans="1:21" x14ac:dyDescent="0.2">
      <c r="A1169" s="75" t="s">
        <v>1670</v>
      </c>
      <c r="B1169" s="75" t="str">
        <f>survey_src_summary!C8</f>
        <v>49</v>
      </c>
      <c r="C1169" s="76">
        <f>survey_src_summary!D8</f>
        <v>49043</v>
      </c>
      <c r="D1169" s="407" t="str">
        <f>survey_src_summary!E8</f>
        <v>2310001630</v>
      </c>
      <c r="E1169" s="75" t="str">
        <f>survey_src_summary!F8</f>
        <v>Venting - blowdowns</v>
      </c>
      <c r="F1169" s="386">
        <f>survey_src_summary!L8</f>
        <v>0</v>
      </c>
      <c r="G1169" s="386">
        <f>survey_src_summary!M8</f>
        <v>1.2250997723148531</v>
      </c>
      <c r="H1169" s="386">
        <f>survey_src_summary!N8</f>
        <v>0</v>
      </c>
      <c r="I1169" s="386">
        <f>survey_src_summary!O8</f>
        <v>0</v>
      </c>
      <c r="J1169" s="386">
        <f>survey_src_summary!P8</f>
        <v>0</v>
      </c>
      <c r="K1169" s="63" t="str">
        <f t="shared" si="18"/>
        <v>Venting - blowdowns</v>
      </c>
      <c r="M1169" s="196"/>
      <c r="N1169" s="196"/>
      <c r="O1169" s="196"/>
    </row>
    <row r="1170" spans="1:21" x14ac:dyDescent="0.2">
      <c r="A1170" s="75" t="s">
        <v>1670</v>
      </c>
      <c r="B1170" s="75" t="str">
        <f>survey_src_summary!C9</f>
        <v>56</v>
      </c>
      <c r="C1170" s="76">
        <f>survey_src_summary!D9</f>
        <v>56001</v>
      </c>
      <c r="D1170" s="407" t="str">
        <f>survey_src_summary!E9</f>
        <v>2310001630</v>
      </c>
      <c r="E1170" s="75" t="str">
        <f>survey_src_summary!F9</f>
        <v>Venting - blowdowns</v>
      </c>
      <c r="F1170" s="386">
        <f>survey_src_summary!L9</f>
        <v>0</v>
      </c>
      <c r="G1170" s="386">
        <f>survey_src_summary!M9</f>
        <v>6.594685013681348E-4</v>
      </c>
      <c r="H1170" s="386">
        <f>survey_src_summary!N9</f>
        <v>0</v>
      </c>
      <c r="I1170" s="386">
        <f>survey_src_summary!O9</f>
        <v>0</v>
      </c>
      <c r="J1170" s="386">
        <f>survey_src_summary!P9</f>
        <v>0</v>
      </c>
      <c r="K1170" s="63" t="str">
        <f t="shared" si="18"/>
        <v>Venting - blowdowns</v>
      </c>
      <c r="M1170" s="196"/>
      <c r="N1170" s="196"/>
      <c r="O1170" s="196"/>
    </row>
    <row r="1171" spans="1:21" x14ac:dyDescent="0.2">
      <c r="A1171" s="75" t="s">
        <v>1670</v>
      </c>
      <c r="B1171" s="75" t="str">
        <f>survey_src_summary!C10</f>
        <v>56</v>
      </c>
      <c r="C1171" s="76">
        <f>survey_src_summary!D10</f>
        <v>56023</v>
      </c>
      <c r="D1171" s="407" t="str">
        <f>survey_src_summary!E10</f>
        <v>2310001630</v>
      </c>
      <c r="E1171" s="75" t="str">
        <f>survey_src_summary!F10</f>
        <v>Venting - blowdowns</v>
      </c>
      <c r="F1171" s="386">
        <f>survey_src_summary!L10</f>
        <v>0</v>
      </c>
      <c r="G1171" s="386">
        <f>survey_src_summary!M10</f>
        <v>9.3487678404910515</v>
      </c>
      <c r="H1171" s="386">
        <f>survey_src_summary!N10</f>
        <v>0</v>
      </c>
      <c r="I1171" s="386">
        <f>survey_src_summary!O10</f>
        <v>0</v>
      </c>
      <c r="J1171" s="386">
        <f>survey_src_summary!P10</f>
        <v>0</v>
      </c>
      <c r="K1171" s="63" t="str">
        <f t="shared" si="18"/>
        <v>Venting - blowdowns</v>
      </c>
      <c r="M1171" s="196"/>
      <c r="N1171" s="196"/>
      <c r="O1171" s="196"/>
    </row>
    <row r="1172" spans="1:21" s="193" customFormat="1" x14ac:dyDescent="0.2">
      <c r="A1172" s="75" t="s">
        <v>1670</v>
      </c>
      <c r="B1172" s="75" t="str">
        <f>survey_src_summary!C11</f>
        <v>56</v>
      </c>
      <c r="C1172" s="76">
        <f>survey_src_summary!D11</f>
        <v>56035</v>
      </c>
      <c r="D1172" s="407" t="str">
        <f>survey_src_summary!E11</f>
        <v>2310001630</v>
      </c>
      <c r="E1172" s="75" t="str">
        <f>survey_src_summary!F11</f>
        <v>Venting - blowdowns</v>
      </c>
      <c r="F1172" s="386">
        <f>survey_src_summary!L11</f>
        <v>0</v>
      </c>
      <c r="G1172" s="386">
        <f>survey_src_summary!M11</f>
        <v>905.50432047233312</v>
      </c>
      <c r="H1172" s="386">
        <f>survey_src_summary!N11</f>
        <v>0</v>
      </c>
      <c r="I1172" s="386">
        <f>survey_src_summary!O11</f>
        <v>0</v>
      </c>
      <c r="J1172" s="386">
        <f>survey_src_summary!P11</f>
        <v>0</v>
      </c>
      <c r="K1172" s="63" t="str">
        <f t="shared" si="18"/>
        <v>Venting - blowdowns</v>
      </c>
      <c r="M1172" s="196"/>
      <c r="N1172" s="196"/>
      <c r="O1172" s="196"/>
      <c r="P1172" s="235"/>
      <c r="Q1172" s="235"/>
      <c r="R1172" s="235"/>
      <c r="S1172" s="235"/>
      <c r="T1172" s="235"/>
      <c r="U1172" s="235"/>
    </row>
    <row r="1173" spans="1:21" s="193" customFormat="1" x14ac:dyDescent="0.2">
      <c r="A1173" s="75" t="s">
        <v>1670</v>
      </c>
      <c r="B1173" s="75" t="str">
        <f>survey_src_summary!C12</f>
        <v>56</v>
      </c>
      <c r="C1173" s="76">
        <f>survey_src_summary!D12</f>
        <v>56037</v>
      </c>
      <c r="D1173" s="407" t="str">
        <f>survey_src_summary!E12</f>
        <v>2310001630</v>
      </c>
      <c r="E1173" s="75" t="str">
        <f>survey_src_summary!F12</f>
        <v>Venting - blowdowns</v>
      </c>
      <c r="F1173" s="386">
        <f>survey_src_summary!L12</f>
        <v>0</v>
      </c>
      <c r="G1173" s="386">
        <f>survey_src_summary!M12</f>
        <v>25.103570911298903</v>
      </c>
      <c r="H1173" s="386">
        <f>survey_src_summary!N12</f>
        <v>0</v>
      </c>
      <c r="I1173" s="386">
        <f>survey_src_summary!O12</f>
        <v>0</v>
      </c>
      <c r="J1173" s="386">
        <f>survey_src_summary!P12</f>
        <v>0</v>
      </c>
      <c r="K1173" s="63" t="str">
        <f t="shared" si="18"/>
        <v>Venting - blowdowns</v>
      </c>
      <c r="M1173" s="196"/>
      <c r="N1173" s="196"/>
      <c r="O1173" s="196"/>
      <c r="P1173" s="235"/>
      <c r="Q1173" s="235"/>
      <c r="R1173" s="235"/>
      <c r="S1173" s="235"/>
      <c r="T1173" s="235"/>
      <c r="U1173" s="235"/>
    </row>
    <row r="1174" spans="1:21" s="193" customFormat="1" x14ac:dyDescent="0.2">
      <c r="A1174" s="75" t="s">
        <v>1670</v>
      </c>
      <c r="B1174" s="75" t="str">
        <f>survey_src_summary!C13</f>
        <v>56</v>
      </c>
      <c r="C1174" s="76">
        <f>survey_src_summary!D13</f>
        <v>56041</v>
      </c>
      <c r="D1174" s="407" t="str">
        <f>survey_src_summary!E13</f>
        <v>2310001630</v>
      </c>
      <c r="E1174" s="75" t="str">
        <f>survey_src_summary!F13</f>
        <v>Venting - blowdowns</v>
      </c>
      <c r="F1174" s="386">
        <f>survey_src_summary!L13</f>
        <v>0</v>
      </c>
      <c r="G1174" s="386">
        <f>survey_src_summary!M13</f>
        <v>13.314915600196139</v>
      </c>
      <c r="H1174" s="386">
        <f>survey_src_summary!N13</f>
        <v>0</v>
      </c>
      <c r="I1174" s="386">
        <f>survey_src_summary!O13</f>
        <v>0</v>
      </c>
      <c r="J1174" s="386">
        <f>survey_src_summary!P13</f>
        <v>0</v>
      </c>
      <c r="K1174" s="63" t="str">
        <f t="shared" si="18"/>
        <v>Venting - blowdowns</v>
      </c>
      <c r="M1174" s="196"/>
      <c r="N1174" s="196"/>
      <c r="O1174" s="196"/>
      <c r="P1174" s="235"/>
      <c r="Q1174" s="235"/>
      <c r="R1174" s="235"/>
      <c r="S1174" s="235"/>
      <c r="T1174" s="235"/>
      <c r="U1174" s="235"/>
    </row>
    <row r="1175" spans="1:21" s="193" customFormat="1" x14ac:dyDescent="0.2">
      <c r="A1175" s="75" t="s">
        <v>1670</v>
      </c>
      <c r="B1175" s="75" t="str">
        <f>survey_src_summary!C14</f>
        <v>56</v>
      </c>
      <c r="C1175" s="76">
        <f>survey_src_summary!D14</f>
        <v>56007</v>
      </c>
      <c r="D1175" s="407" t="str">
        <f>survey_src_summary!E14</f>
        <v>2310001610</v>
      </c>
      <c r="E1175" s="75" t="str">
        <f>survey_src_summary!F14</f>
        <v>Venting - initial completions</v>
      </c>
      <c r="F1175" s="386">
        <f>survey_src_summary!L14</f>
        <v>0</v>
      </c>
      <c r="G1175" s="386">
        <f>survey_src_summary!M14</f>
        <v>161.83473367343987</v>
      </c>
      <c r="H1175" s="386">
        <f>survey_src_summary!N14</f>
        <v>0</v>
      </c>
      <c r="I1175" s="386">
        <f>survey_src_summary!O14</f>
        <v>0</v>
      </c>
      <c r="J1175" s="386">
        <f>survey_src_summary!P14</f>
        <v>0</v>
      </c>
      <c r="K1175" s="63" t="str">
        <f t="shared" si="18"/>
        <v>Venting - initial completions</v>
      </c>
      <c r="M1175" s="198"/>
      <c r="N1175" s="198"/>
      <c r="O1175" s="198"/>
      <c r="P1175" s="235"/>
      <c r="Q1175" s="235"/>
      <c r="R1175" s="235"/>
      <c r="S1175" s="235"/>
      <c r="T1175" s="235"/>
      <c r="U1175" s="235"/>
    </row>
    <row r="1176" spans="1:21" s="193" customFormat="1" x14ac:dyDescent="0.2">
      <c r="A1176" s="75" t="s">
        <v>1670</v>
      </c>
      <c r="B1176" s="75" t="str">
        <f>survey_src_summary!C15</f>
        <v>49</v>
      </c>
      <c r="C1176" s="76">
        <f>survey_src_summary!D15</f>
        <v>49009</v>
      </c>
      <c r="D1176" s="407" t="str">
        <f>survey_src_summary!E15</f>
        <v>2310001610</v>
      </c>
      <c r="E1176" s="75" t="str">
        <f>survey_src_summary!F15</f>
        <v>Venting - initial completions</v>
      </c>
      <c r="F1176" s="386">
        <f>survey_src_summary!L15</f>
        <v>0</v>
      </c>
      <c r="G1176" s="386">
        <f>survey_src_summary!M15</f>
        <v>0</v>
      </c>
      <c r="H1176" s="386">
        <f>survey_src_summary!N15</f>
        <v>0</v>
      </c>
      <c r="I1176" s="386">
        <f>survey_src_summary!O15</f>
        <v>0</v>
      </c>
      <c r="J1176" s="386">
        <f>survey_src_summary!P15</f>
        <v>0</v>
      </c>
      <c r="K1176" s="63" t="str">
        <f t="shared" si="18"/>
        <v>Venting - initial completions</v>
      </c>
      <c r="M1176" s="196"/>
      <c r="N1176" s="196"/>
      <c r="O1176" s="196"/>
      <c r="P1176" s="235"/>
      <c r="Q1176" s="235"/>
      <c r="R1176" s="235"/>
      <c r="S1176" s="235"/>
      <c r="T1176" s="235"/>
      <c r="U1176" s="235"/>
    </row>
    <row r="1177" spans="1:21" s="194" customFormat="1" x14ac:dyDescent="0.2">
      <c r="A1177" s="75" t="s">
        <v>1670</v>
      </c>
      <c r="B1177" s="75" t="str">
        <f>survey_src_summary!C16</f>
        <v>49</v>
      </c>
      <c r="C1177" s="76">
        <f>survey_src_summary!D16</f>
        <v>49043</v>
      </c>
      <c r="D1177" s="407" t="str">
        <f>survey_src_summary!E16</f>
        <v>2310001610</v>
      </c>
      <c r="E1177" s="75" t="str">
        <f>survey_src_summary!F16</f>
        <v>Venting - initial completions</v>
      </c>
      <c r="F1177" s="386">
        <f>survey_src_summary!L16</f>
        <v>0</v>
      </c>
      <c r="G1177" s="386">
        <f>survey_src_summary!M16</f>
        <v>4.174709092137216E-2</v>
      </c>
      <c r="H1177" s="386">
        <f>survey_src_summary!N16</f>
        <v>0</v>
      </c>
      <c r="I1177" s="386">
        <f>survey_src_summary!O16</f>
        <v>0</v>
      </c>
      <c r="J1177" s="386">
        <f>survey_src_summary!P16</f>
        <v>0</v>
      </c>
      <c r="K1177" s="63" t="str">
        <f t="shared" si="18"/>
        <v>Venting - initial completions</v>
      </c>
      <c r="M1177" s="196"/>
      <c r="N1177" s="196"/>
      <c r="O1177" s="196"/>
      <c r="P1177" s="236"/>
      <c r="Q1177" s="236"/>
      <c r="R1177" s="236"/>
      <c r="S1177" s="236"/>
      <c r="T1177" s="236"/>
      <c r="U1177" s="236"/>
    </row>
    <row r="1178" spans="1:21" s="194" customFormat="1" x14ac:dyDescent="0.2">
      <c r="A1178" s="75" t="s">
        <v>1670</v>
      </c>
      <c r="B1178" s="75" t="str">
        <f>survey_src_summary!C17</f>
        <v>56</v>
      </c>
      <c r="C1178" s="76">
        <f>survey_src_summary!D17</f>
        <v>56001</v>
      </c>
      <c r="D1178" s="407" t="str">
        <f>survey_src_summary!E17</f>
        <v>2310001610</v>
      </c>
      <c r="E1178" s="75" t="str">
        <f>survey_src_summary!F17</f>
        <v>Venting - initial completions</v>
      </c>
      <c r="F1178" s="386">
        <f>survey_src_summary!L17</f>
        <v>0</v>
      </c>
      <c r="G1178" s="386">
        <f>survey_src_summary!M17</f>
        <v>0</v>
      </c>
      <c r="H1178" s="386">
        <f>survey_src_summary!N17</f>
        <v>0</v>
      </c>
      <c r="I1178" s="386">
        <f>survey_src_summary!O17</f>
        <v>0</v>
      </c>
      <c r="J1178" s="386">
        <f>survey_src_summary!P17</f>
        <v>0</v>
      </c>
      <c r="K1178" s="63" t="str">
        <f t="shared" si="18"/>
        <v>Venting - initial completions</v>
      </c>
      <c r="M1178" s="196"/>
      <c r="N1178" s="196"/>
      <c r="O1178" s="196"/>
      <c r="P1178" s="236"/>
      <c r="Q1178" s="236"/>
      <c r="R1178" s="236"/>
      <c r="S1178" s="236"/>
      <c r="T1178" s="236"/>
      <c r="U1178" s="236"/>
    </row>
    <row r="1179" spans="1:21" s="194" customFormat="1" x14ac:dyDescent="0.2">
      <c r="A1179" s="75" t="s">
        <v>1670</v>
      </c>
      <c r="B1179" s="75" t="str">
        <f>survey_src_summary!C18</f>
        <v>56</v>
      </c>
      <c r="C1179" s="76">
        <f>survey_src_summary!D18</f>
        <v>56023</v>
      </c>
      <c r="D1179" s="407" t="str">
        <f>survey_src_summary!E18</f>
        <v>2310001610</v>
      </c>
      <c r="E1179" s="75" t="str">
        <f>survey_src_summary!F18</f>
        <v>Venting - initial completions</v>
      </c>
      <c r="F1179" s="386">
        <f>survey_src_summary!L18</f>
        <v>0</v>
      </c>
      <c r="G1179" s="386">
        <f>survey_src_summary!M18</f>
        <v>54.204182003708134</v>
      </c>
      <c r="H1179" s="386">
        <f>survey_src_summary!N18</f>
        <v>0</v>
      </c>
      <c r="I1179" s="386">
        <f>survey_src_summary!O18</f>
        <v>0</v>
      </c>
      <c r="J1179" s="386">
        <f>survey_src_summary!P18</f>
        <v>0</v>
      </c>
      <c r="K1179" s="63" t="str">
        <f t="shared" si="18"/>
        <v>Venting - initial completions</v>
      </c>
      <c r="M1179" s="196"/>
      <c r="N1179" s="196"/>
      <c r="O1179" s="196"/>
      <c r="P1179" s="236"/>
      <c r="Q1179" s="236"/>
      <c r="R1179" s="236"/>
      <c r="S1179" s="236"/>
      <c r="T1179" s="236"/>
      <c r="U1179" s="236"/>
    </row>
    <row r="1180" spans="1:21" s="194" customFormat="1" x14ac:dyDescent="0.2">
      <c r="A1180" s="75" t="s">
        <v>1670</v>
      </c>
      <c r="B1180" s="75" t="str">
        <f>survey_src_summary!C19</f>
        <v>56</v>
      </c>
      <c r="C1180" s="76">
        <f>survey_src_summary!D19</f>
        <v>56035</v>
      </c>
      <c r="D1180" s="407" t="str">
        <f>survey_src_summary!E19</f>
        <v>2310001610</v>
      </c>
      <c r="E1180" s="75" t="str">
        <f>survey_src_summary!F19</f>
        <v>Venting - initial completions</v>
      </c>
      <c r="F1180" s="386">
        <f>survey_src_summary!L19</f>
        <v>0</v>
      </c>
      <c r="G1180" s="386">
        <f>survey_src_summary!M19</f>
        <v>293.15130404109385</v>
      </c>
      <c r="H1180" s="386">
        <f>survey_src_summary!N19</f>
        <v>0</v>
      </c>
      <c r="I1180" s="386">
        <f>survey_src_summary!O19</f>
        <v>0</v>
      </c>
      <c r="J1180" s="386">
        <f>survey_src_summary!P19</f>
        <v>0</v>
      </c>
      <c r="K1180" s="63" t="str">
        <f t="shared" si="18"/>
        <v>Venting - initial completions</v>
      </c>
      <c r="M1180" s="196"/>
      <c r="N1180" s="196"/>
      <c r="O1180" s="196"/>
      <c r="P1180" s="236"/>
      <c r="Q1180" s="236"/>
      <c r="R1180" s="236"/>
      <c r="S1180" s="236"/>
      <c r="T1180" s="236"/>
      <c r="U1180" s="236"/>
    </row>
    <row r="1181" spans="1:21" s="194" customFormat="1" x14ac:dyDescent="0.2">
      <c r="A1181" s="75" t="s">
        <v>1670</v>
      </c>
      <c r="B1181" s="75" t="str">
        <f>survey_src_summary!C20</f>
        <v>56</v>
      </c>
      <c r="C1181" s="76">
        <f>survey_src_summary!D20</f>
        <v>56037</v>
      </c>
      <c r="D1181" s="407" t="str">
        <f>survey_src_summary!E20</f>
        <v>2310001610</v>
      </c>
      <c r="E1181" s="75" t="str">
        <f>survey_src_summary!F20</f>
        <v>Venting - initial completions</v>
      </c>
      <c r="F1181" s="386">
        <f>survey_src_summary!L20</f>
        <v>0</v>
      </c>
      <c r="G1181" s="386">
        <f>survey_src_summary!M20</f>
        <v>329.42223587243603</v>
      </c>
      <c r="H1181" s="386">
        <f>survey_src_summary!N20</f>
        <v>0</v>
      </c>
      <c r="I1181" s="386">
        <f>survey_src_summary!O20</f>
        <v>0</v>
      </c>
      <c r="J1181" s="386">
        <f>survey_src_summary!P20</f>
        <v>0</v>
      </c>
      <c r="K1181" s="63" t="str">
        <f t="shared" si="18"/>
        <v>Venting - initial completions</v>
      </c>
      <c r="M1181" s="196"/>
      <c r="N1181" s="196"/>
      <c r="O1181" s="196"/>
      <c r="P1181" s="236"/>
      <c r="Q1181" s="236"/>
      <c r="R1181" s="236"/>
      <c r="S1181" s="236"/>
      <c r="T1181" s="236"/>
      <c r="U1181" s="236"/>
    </row>
    <row r="1182" spans="1:21" s="196" customFormat="1" x14ac:dyDescent="0.2">
      <c r="A1182" s="75" t="s">
        <v>1670</v>
      </c>
      <c r="B1182" s="75" t="str">
        <f>survey_src_summary!C21</f>
        <v>56</v>
      </c>
      <c r="C1182" s="76">
        <f>survey_src_summary!D21</f>
        <v>56041</v>
      </c>
      <c r="D1182" s="407" t="str">
        <f>survey_src_summary!E21</f>
        <v>2310001610</v>
      </c>
      <c r="E1182" s="75" t="str">
        <f>survey_src_summary!F21</f>
        <v>Venting - initial completions</v>
      </c>
      <c r="F1182" s="386">
        <f>survey_src_summary!L21</f>
        <v>0</v>
      </c>
      <c r="G1182" s="386">
        <f>survey_src_summary!M21</f>
        <v>3.6030950779830433</v>
      </c>
      <c r="H1182" s="386">
        <f>survey_src_summary!N21</f>
        <v>0</v>
      </c>
      <c r="I1182" s="386">
        <f>survey_src_summary!O21</f>
        <v>0</v>
      </c>
      <c r="J1182" s="386">
        <f>survey_src_summary!P21</f>
        <v>0</v>
      </c>
      <c r="K1182" s="63" t="str">
        <f t="shared" si="18"/>
        <v>Venting - initial completions</v>
      </c>
      <c r="P1182" s="62"/>
      <c r="Q1182" s="62"/>
      <c r="R1182" s="62"/>
      <c r="S1182" s="62"/>
      <c r="T1182" s="62"/>
      <c r="U1182" s="62"/>
    </row>
    <row r="1183" spans="1:21" s="194" customFormat="1" x14ac:dyDescent="0.2">
      <c r="A1183" s="75" t="s">
        <v>1670</v>
      </c>
      <c r="B1183" s="75" t="str">
        <f>survey_src_summary!C22</f>
        <v>56</v>
      </c>
      <c r="C1183" s="76">
        <f>survey_src_summary!D22</f>
        <v>56007</v>
      </c>
      <c r="D1183" s="407" t="str">
        <f>survey_src_summary!E22</f>
        <v>2310001620</v>
      </c>
      <c r="E1183" s="75" t="str">
        <f>survey_src_summary!F22</f>
        <v>Venting - recompletions</v>
      </c>
      <c r="F1183" s="386">
        <f>survey_src_summary!L22</f>
        <v>0</v>
      </c>
      <c r="G1183" s="386">
        <f>survey_src_summary!M22</f>
        <v>151.19644044840859</v>
      </c>
      <c r="H1183" s="386">
        <f>survey_src_summary!N22</f>
        <v>0</v>
      </c>
      <c r="I1183" s="386">
        <f>survey_src_summary!O22</f>
        <v>0</v>
      </c>
      <c r="J1183" s="386">
        <f>survey_src_summary!P22</f>
        <v>0</v>
      </c>
      <c r="K1183" s="63" t="str">
        <f t="shared" si="18"/>
        <v>Venting - recompletions</v>
      </c>
      <c r="M1183" s="198"/>
      <c r="N1183" s="198"/>
      <c r="O1183" s="198"/>
      <c r="P1183" s="236"/>
      <c r="Q1183" s="236"/>
      <c r="R1183" s="236"/>
      <c r="S1183" s="236"/>
      <c r="T1183" s="236"/>
      <c r="U1183" s="236"/>
    </row>
    <row r="1184" spans="1:21" s="196" customFormat="1" x14ac:dyDescent="0.2">
      <c r="A1184" s="75" t="s">
        <v>1670</v>
      </c>
      <c r="B1184" s="75" t="str">
        <f>survey_src_summary!C23</f>
        <v>49</v>
      </c>
      <c r="C1184" s="76">
        <f>survey_src_summary!D23</f>
        <v>49009</v>
      </c>
      <c r="D1184" s="407" t="str">
        <f>survey_src_summary!E23</f>
        <v>2310001620</v>
      </c>
      <c r="E1184" s="75" t="str">
        <f>survey_src_summary!F23</f>
        <v>Venting - recompletions</v>
      </c>
      <c r="F1184" s="386">
        <f>survey_src_summary!L23</f>
        <v>0</v>
      </c>
      <c r="G1184" s="386">
        <f>survey_src_summary!M23</f>
        <v>0</v>
      </c>
      <c r="H1184" s="386">
        <f>survey_src_summary!N23</f>
        <v>0</v>
      </c>
      <c r="I1184" s="386">
        <f>survey_src_summary!O23</f>
        <v>0</v>
      </c>
      <c r="J1184" s="386">
        <f>survey_src_summary!P23</f>
        <v>0</v>
      </c>
      <c r="K1184" s="63" t="str">
        <f t="shared" si="18"/>
        <v>Venting - recompletions</v>
      </c>
      <c r="P1184" s="62"/>
      <c r="Q1184" s="62"/>
      <c r="R1184" s="62"/>
      <c r="S1184" s="62"/>
      <c r="T1184" s="62"/>
      <c r="U1184" s="62"/>
    </row>
    <row r="1185" spans="1:21" s="196" customFormat="1" x14ac:dyDescent="0.2">
      <c r="A1185" s="75" t="s">
        <v>1670</v>
      </c>
      <c r="B1185" s="75" t="str">
        <f>survey_src_summary!C24</f>
        <v>49</v>
      </c>
      <c r="C1185" s="76">
        <f>survey_src_summary!D24</f>
        <v>49043</v>
      </c>
      <c r="D1185" s="407" t="str">
        <f>survey_src_summary!E24</f>
        <v>2310001620</v>
      </c>
      <c r="E1185" s="75" t="str">
        <f>survey_src_summary!F24</f>
        <v>Venting - recompletions</v>
      </c>
      <c r="F1185" s="386">
        <f>survey_src_summary!L24</f>
        <v>0</v>
      </c>
      <c r="G1185" s="386">
        <f>survey_src_summary!M24</f>
        <v>4.4680442891991051E-2</v>
      </c>
      <c r="H1185" s="386">
        <f>survey_src_summary!N24</f>
        <v>0</v>
      </c>
      <c r="I1185" s="386">
        <f>survey_src_summary!O24</f>
        <v>0</v>
      </c>
      <c r="J1185" s="386">
        <f>survey_src_summary!P24</f>
        <v>0</v>
      </c>
      <c r="K1185" s="63" t="str">
        <f t="shared" si="18"/>
        <v>Venting - recompletions</v>
      </c>
      <c r="P1185" s="62"/>
      <c r="Q1185" s="62"/>
      <c r="R1185" s="62"/>
      <c r="S1185" s="62"/>
      <c r="T1185" s="62"/>
      <c r="U1185" s="62"/>
    </row>
    <row r="1186" spans="1:21" s="196" customFormat="1" x14ac:dyDescent="0.2">
      <c r="A1186" s="75" t="s">
        <v>1670</v>
      </c>
      <c r="B1186" s="75" t="str">
        <f>survey_src_summary!C25</f>
        <v>56</v>
      </c>
      <c r="C1186" s="76">
        <f>survey_src_summary!D25</f>
        <v>56001</v>
      </c>
      <c r="D1186" s="407" t="str">
        <f>survey_src_summary!E25</f>
        <v>2310001620</v>
      </c>
      <c r="E1186" s="75" t="str">
        <f>survey_src_summary!F25</f>
        <v>Venting - recompletions</v>
      </c>
      <c r="F1186" s="386">
        <f>survey_src_summary!L25</f>
        <v>0</v>
      </c>
      <c r="G1186" s="386">
        <f>survey_src_summary!M25</f>
        <v>4.622965955335178E-2</v>
      </c>
      <c r="H1186" s="386">
        <f>survey_src_summary!N25</f>
        <v>0</v>
      </c>
      <c r="I1186" s="386">
        <f>survey_src_summary!O25</f>
        <v>0</v>
      </c>
      <c r="J1186" s="386">
        <f>survey_src_summary!P25</f>
        <v>0</v>
      </c>
      <c r="K1186" s="63" t="str">
        <f t="shared" si="18"/>
        <v>Venting - recompletions</v>
      </c>
      <c r="P1186" s="62"/>
      <c r="Q1186" s="62"/>
      <c r="R1186" s="62"/>
      <c r="S1186" s="62"/>
      <c r="T1186" s="62"/>
      <c r="U1186" s="62"/>
    </row>
    <row r="1187" spans="1:21" s="193" customFormat="1" x14ac:dyDescent="0.2">
      <c r="A1187" s="75" t="s">
        <v>1670</v>
      </c>
      <c r="B1187" s="75" t="str">
        <f>survey_src_summary!C26</f>
        <v>56</v>
      </c>
      <c r="C1187" s="76">
        <f>survey_src_summary!D26</f>
        <v>56023</v>
      </c>
      <c r="D1187" s="407" t="str">
        <f>survey_src_summary!E26</f>
        <v>2310001620</v>
      </c>
      <c r="E1187" s="75" t="str">
        <f>survey_src_summary!F26</f>
        <v>Venting - recompletions</v>
      </c>
      <c r="F1187" s="386">
        <f>survey_src_summary!L26</f>
        <v>0</v>
      </c>
      <c r="G1187" s="386">
        <f>survey_src_summary!M26</f>
        <v>58.01282927917525</v>
      </c>
      <c r="H1187" s="386">
        <f>survey_src_summary!N26</f>
        <v>0</v>
      </c>
      <c r="I1187" s="386">
        <f>survey_src_summary!O26</f>
        <v>0</v>
      </c>
      <c r="J1187" s="386">
        <f>survey_src_summary!P26</f>
        <v>0</v>
      </c>
      <c r="K1187" s="63" t="str">
        <f t="shared" si="18"/>
        <v>Venting - recompletions</v>
      </c>
      <c r="M1187" s="196"/>
      <c r="N1187" s="196"/>
      <c r="O1187" s="196"/>
      <c r="P1187" s="235"/>
      <c r="Q1187" s="235"/>
      <c r="R1187" s="235"/>
      <c r="S1187" s="235"/>
      <c r="T1187" s="235"/>
      <c r="U1187" s="235"/>
    </row>
    <row r="1188" spans="1:21" s="193" customFormat="1" x14ac:dyDescent="0.2">
      <c r="A1188" s="75" t="s">
        <v>1670</v>
      </c>
      <c r="B1188" s="75" t="str">
        <f>survey_src_summary!C27</f>
        <v>56</v>
      </c>
      <c r="C1188" s="76">
        <f>survey_src_summary!D27</f>
        <v>56035</v>
      </c>
      <c r="D1188" s="407" t="str">
        <f>survey_src_summary!E27</f>
        <v>2310001620</v>
      </c>
      <c r="E1188" s="75" t="str">
        <f>survey_src_summary!F27</f>
        <v>Venting - recompletions</v>
      </c>
      <c r="F1188" s="386">
        <f>survey_src_summary!L27</f>
        <v>0</v>
      </c>
      <c r="G1188" s="386">
        <f>survey_src_summary!M27</f>
        <v>0</v>
      </c>
      <c r="H1188" s="386">
        <f>survey_src_summary!N27</f>
        <v>0</v>
      </c>
      <c r="I1188" s="386">
        <f>survey_src_summary!O27</f>
        <v>0</v>
      </c>
      <c r="J1188" s="386">
        <f>survey_src_summary!P27</f>
        <v>0</v>
      </c>
      <c r="K1188" s="63" t="str">
        <f t="shared" si="18"/>
        <v>Venting - recompletions</v>
      </c>
      <c r="M1188" s="196"/>
      <c r="N1188" s="196"/>
      <c r="O1188" s="196"/>
      <c r="P1188" s="235"/>
      <c r="Q1188" s="235"/>
      <c r="R1188" s="235"/>
      <c r="S1188" s="235"/>
      <c r="T1188" s="235"/>
      <c r="U1188" s="235"/>
    </row>
    <row r="1189" spans="1:21" s="193" customFormat="1" x14ac:dyDescent="0.2">
      <c r="A1189" s="75" t="s">
        <v>1670</v>
      </c>
      <c r="B1189" s="75" t="str">
        <f>survey_src_summary!C28</f>
        <v>56</v>
      </c>
      <c r="C1189" s="76">
        <f>survey_src_summary!D28</f>
        <v>56037</v>
      </c>
      <c r="D1189" s="407" t="str">
        <f>survey_src_summary!E28</f>
        <v>2310001620</v>
      </c>
      <c r="E1189" s="75" t="str">
        <f>survey_src_summary!F28</f>
        <v>Venting - recompletions</v>
      </c>
      <c r="F1189" s="386">
        <f>survey_src_summary!L28</f>
        <v>0</v>
      </c>
      <c r="G1189" s="386">
        <f>survey_src_summary!M28</f>
        <v>336.32855338682191</v>
      </c>
      <c r="H1189" s="386">
        <f>survey_src_summary!N28</f>
        <v>0</v>
      </c>
      <c r="I1189" s="386">
        <f>survey_src_summary!O28</f>
        <v>0</v>
      </c>
      <c r="J1189" s="386">
        <f>survey_src_summary!P28</f>
        <v>0</v>
      </c>
      <c r="K1189" s="63" t="str">
        <f t="shared" si="18"/>
        <v>Venting - recompletions</v>
      </c>
      <c r="M1189" s="196"/>
      <c r="N1189" s="196"/>
      <c r="O1189" s="196"/>
      <c r="P1189" s="235"/>
      <c r="Q1189" s="235"/>
      <c r="R1189" s="235"/>
      <c r="S1189" s="235"/>
      <c r="T1189" s="235"/>
      <c r="U1189" s="235"/>
    </row>
    <row r="1190" spans="1:21" s="193" customFormat="1" x14ac:dyDescent="0.2">
      <c r="A1190" s="75" t="s">
        <v>1670</v>
      </c>
      <c r="B1190" s="75" t="str">
        <f>survey_src_summary!C29</f>
        <v>56</v>
      </c>
      <c r="C1190" s="76">
        <f>survey_src_summary!D29</f>
        <v>56041</v>
      </c>
      <c r="D1190" s="407" t="str">
        <f>survey_src_summary!E29</f>
        <v>2310001620</v>
      </c>
      <c r="E1190" s="75" t="str">
        <f>survey_src_summary!F29</f>
        <v>Venting - recompletions</v>
      </c>
      <c r="F1190" s="386">
        <f>survey_src_summary!L29</f>
        <v>0</v>
      </c>
      <c r="G1190" s="386">
        <f>survey_src_summary!M29</f>
        <v>3.2900107715468683</v>
      </c>
      <c r="H1190" s="386">
        <f>survey_src_summary!N29</f>
        <v>0</v>
      </c>
      <c r="I1190" s="386">
        <f>survey_src_summary!O29</f>
        <v>0</v>
      </c>
      <c r="J1190" s="386">
        <f>survey_src_summary!P29</f>
        <v>0</v>
      </c>
      <c r="K1190" s="63" t="str">
        <f t="shared" si="18"/>
        <v>Venting - recompletions</v>
      </c>
      <c r="M1190" s="196"/>
      <c r="N1190" s="196"/>
      <c r="O1190" s="196"/>
      <c r="P1190" s="235"/>
      <c r="Q1190" s="235"/>
      <c r="R1190" s="235"/>
      <c r="S1190" s="235"/>
      <c r="T1190" s="235"/>
      <c r="U1190" s="235"/>
    </row>
    <row r="1191" spans="1:21" s="198" customFormat="1" x14ac:dyDescent="0.2">
      <c r="A1191" s="75" t="s">
        <v>1670</v>
      </c>
      <c r="B1191" s="75" t="str">
        <f>survey_src_summary!C30</f>
        <v>56</v>
      </c>
      <c r="C1191" s="76">
        <f>survey_src_summary!D30</f>
        <v>56007</v>
      </c>
      <c r="D1191" s="407" t="str">
        <f>survey_src_summary!E30</f>
        <v>2310000220</v>
      </c>
      <c r="E1191" s="75" t="str">
        <f>survey_src_summary!F30</f>
        <v>Drill rigs</v>
      </c>
      <c r="F1191" s="386">
        <f>survey_src_summary!L30</f>
        <v>789.18278742136181</v>
      </c>
      <c r="G1191" s="386">
        <f>survey_src_summary!M30</f>
        <v>88.757219183400707</v>
      </c>
      <c r="H1191" s="386">
        <f>survey_src_summary!N30</f>
        <v>473.62622329592136</v>
      </c>
      <c r="I1191" s="386">
        <f>survey_src_summary!O30</f>
        <v>51.182550335566972</v>
      </c>
      <c r="J1191" s="386">
        <f>survey_src_summary!P30</f>
        <v>29.756389209704381</v>
      </c>
      <c r="K1191" s="63" t="str">
        <f t="shared" si="18"/>
        <v>Drill rigs</v>
      </c>
      <c r="P1191" s="62"/>
      <c r="Q1191" s="62"/>
      <c r="R1191" s="62"/>
      <c r="S1191" s="62"/>
      <c r="T1191" s="62"/>
      <c r="U1191" s="62"/>
    </row>
    <row r="1192" spans="1:21" s="198" customFormat="1" x14ac:dyDescent="0.2">
      <c r="A1192" s="75" t="s">
        <v>1670</v>
      </c>
      <c r="B1192" s="75" t="str">
        <f>survey_src_summary!C31</f>
        <v>49</v>
      </c>
      <c r="C1192" s="76">
        <f>survey_src_summary!D31</f>
        <v>49009</v>
      </c>
      <c r="D1192" s="407" t="str">
        <f>survey_src_summary!E31</f>
        <v>2310000220</v>
      </c>
      <c r="E1192" s="75" t="str">
        <f>survey_src_summary!F31</f>
        <v>Drill rigs</v>
      </c>
      <c r="F1192" s="386">
        <f>survey_src_summary!L31</f>
        <v>0</v>
      </c>
      <c r="G1192" s="386">
        <f>survey_src_summary!M31</f>
        <v>0</v>
      </c>
      <c r="H1192" s="386">
        <f>survey_src_summary!N31</f>
        <v>0</v>
      </c>
      <c r="I1192" s="386">
        <f>survey_src_summary!O31</f>
        <v>0</v>
      </c>
      <c r="J1192" s="386">
        <f>survey_src_summary!P31</f>
        <v>0</v>
      </c>
      <c r="K1192" s="63" t="str">
        <f t="shared" si="18"/>
        <v>Drill rigs</v>
      </c>
      <c r="P1192" s="62"/>
      <c r="Q1192" s="62"/>
      <c r="R1192" s="62"/>
      <c r="S1192" s="62"/>
      <c r="T1192" s="62"/>
      <c r="U1192" s="62"/>
    </row>
    <row r="1193" spans="1:21" s="198" customFormat="1" x14ac:dyDescent="0.2">
      <c r="A1193" s="75" t="s">
        <v>1670</v>
      </c>
      <c r="B1193" s="75" t="str">
        <f>survey_src_summary!C32</f>
        <v>49</v>
      </c>
      <c r="C1193" s="76">
        <f>survey_src_summary!D32</f>
        <v>49043</v>
      </c>
      <c r="D1193" s="407" t="str">
        <f>survey_src_summary!E32</f>
        <v>2310000220</v>
      </c>
      <c r="E1193" s="75" t="str">
        <f>survey_src_summary!F32</f>
        <v>Drill rigs</v>
      </c>
      <c r="F1193" s="386">
        <f>survey_src_summary!L32</f>
        <v>5.3323161312254177</v>
      </c>
      <c r="G1193" s="386">
        <f>survey_src_summary!M32</f>
        <v>0.59971094042838313</v>
      </c>
      <c r="H1193" s="386">
        <f>survey_src_summary!N32</f>
        <v>3.2001771844319005</v>
      </c>
      <c r="I1193" s="386">
        <f>survey_src_summary!O32</f>
        <v>0.34582804280788493</v>
      </c>
      <c r="J1193" s="386">
        <f>survey_src_summary!P32</f>
        <v>0.20105668384935388</v>
      </c>
      <c r="K1193" s="63" t="str">
        <f t="shared" si="18"/>
        <v>Drill rigs</v>
      </c>
      <c r="P1193" s="62"/>
      <c r="Q1193" s="62"/>
      <c r="R1193" s="62"/>
      <c r="S1193" s="62"/>
      <c r="T1193" s="62"/>
      <c r="U1193" s="62"/>
    </row>
    <row r="1194" spans="1:21" s="198" customFormat="1" x14ac:dyDescent="0.2">
      <c r="A1194" s="75" t="s">
        <v>1670</v>
      </c>
      <c r="B1194" s="75" t="str">
        <f>survey_src_summary!C33</f>
        <v>56</v>
      </c>
      <c r="C1194" s="76">
        <f>survey_src_summary!D33</f>
        <v>56001</v>
      </c>
      <c r="D1194" s="407" t="str">
        <f>survey_src_summary!E33</f>
        <v>2310000220</v>
      </c>
      <c r="E1194" s="75" t="str">
        <f>survey_src_summary!F33</f>
        <v>Drill rigs</v>
      </c>
      <c r="F1194" s="386">
        <f>survey_src_summary!L33</f>
        <v>0</v>
      </c>
      <c r="G1194" s="386">
        <f>survey_src_summary!M33</f>
        <v>0</v>
      </c>
      <c r="H1194" s="386">
        <f>survey_src_summary!N33</f>
        <v>0</v>
      </c>
      <c r="I1194" s="386">
        <f>survey_src_summary!O33</f>
        <v>0</v>
      </c>
      <c r="J1194" s="386">
        <f>survey_src_summary!P33</f>
        <v>0</v>
      </c>
      <c r="K1194" s="63" t="str">
        <f t="shared" si="18"/>
        <v>Drill rigs</v>
      </c>
      <c r="P1194" s="62"/>
      <c r="Q1194" s="62"/>
      <c r="R1194" s="62"/>
      <c r="S1194" s="62"/>
      <c r="T1194" s="62"/>
      <c r="U1194" s="62"/>
    </row>
    <row r="1195" spans="1:21" s="198" customFormat="1" x14ac:dyDescent="0.2">
      <c r="A1195" s="75" t="s">
        <v>1670</v>
      </c>
      <c r="B1195" s="75" t="str">
        <f>survey_src_summary!C34</f>
        <v>56</v>
      </c>
      <c r="C1195" s="76">
        <f>survey_src_summary!D34</f>
        <v>56023</v>
      </c>
      <c r="D1195" s="407" t="str">
        <f>survey_src_summary!E34</f>
        <v>2310000220</v>
      </c>
      <c r="E1195" s="75" t="str">
        <f>survey_src_summary!F34</f>
        <v>Drill rigs</v>
      </c>
      <c r="F1195" s="386">
        <f>survey_src_summary!L34</f>
        <v>274.61428075810903</v>
      </c>
      <c r="G1195" s="386">
        <f>survey_src_summary!M34</f>
        <v>30.885113432061733</v>
      </c>
      <c r="H1195" s="386">
        <f>survey_src_summary!N34</f>
        <v>164.80912499824291</v>
      </c>
      <c r="I1195" s="386">
        <f>survey_src_summary!O34</f>
        <v>17.810144204606075</v>
      </c>
      <c r="J1195" s="386">
        <f>survey_src_summary!P34</f>
        <v>10.354419218241727</v>
      </c>
      <c r="K1195" s="63" t="str">
        <f t="shared" si="18"/>
        <v>Drill rigs</v>
      </c>
      <c r="P1195" s="62"/>
      <c r="Q1195" s="62"/>
      <c r="R1195" s="62"/>
      <c r="S1195" s="62"/>
      <c r="T1195" s="62"/>
      <c r="U1195" s="62"/>
    </row>
    <row r="1196" spans="1:21" s="193" customFormat="1" x14ac:dyDescent="0.2">
      <c r="A1196" s="75" t="s">
        <v>1670</v>
      </c>
      <c r="B1196" s="75" t="str">
        <f>survey_src_summary!C35</f>
        <v>56</v>
      </c>
      <c r="C1196" s="76">
        <f>survey_src_summary!D35</f>
        <v>56035</v>
      </c>
      <c r="D1196" s="407" t="str">
        <f>survey_src_summary!E35</f>
        <v>2310000220</v>
      </c>
      <c r="E1196" s="75" t="str">
        <f>survey_src_summary!F35</f>
        <v>Drill rigs</v>
      </c>
      <c r="F1196" s="386">
        <f>survey_src_summary!L35</f>
        <v>2931.7802069859699</v>
      </c>
      <c r="G1196" s="386">
        <f>survey_src_summary!M35</f>
        <v>348.14407572264668</v>
      </c>
      <c r="H1196" s="386">
        <f>survey_src_summary!N35</f>
        <v>1284.3940650897373</v>
      </c>
      <c r="I1196" s="386">
        <f>survey_src_summary!O35</f>
        <v>86.855915182808914</v>
      </c>
      <c r="J1196" s="386">
        <f>survey_src_summary!P35</f>
        <v>51.825233274751739</v>
      </c>
      <c r="K1196" s="63" t="str">
        <f t="shared" si="18"/>
        <v>Drill rigs</v>
      </c>
      <c r="M1196" s="198"/>
      <c r="N1196" s="198"/>
      <c r="O1196" s="198"/>
      <c r="P1196" s="235"/>
      <c r="Q1196" s="235"/>
      <c r="R1196" s="235"/>
      <c r="S1196" s="235"/>
      <c r="T1196" s="235"/>
      <c r="U1196" s="235"/>
    </row>
    <row r="1197" spans="1:21" s="193" customFormat="1" x14ac:dyDescent="0.2">
      <c r="A1197" s="75" t="s">
        <v>1670</v>
      </c>
      <c r="B1197" s="75" t="str">
        <f>survey_src_summary!C36</f>
        <v>56</v>
      </c>
      <c r="C1197" s="76">
        <f>survey_src_summary!D36</f>
        <v>56037</v>
      </c>
      <c r="D1197" s="407" t="str">
        <f>survey_src_summary!E36</f>
        <v>2310000220</v>
      </c>
      <c r="E1197" s="75" t="str">
        <f>survey_src_summary!F36</f>
        <v>Drill rigs</v>
      </c>
      <c r="F1197" s="386">
        <f>survey_src_summary!L36</f>
        <v>765.18736483084729</v>
      </c>
      <c r="G1197" s="386">
        <f>survey_src_summary!M36</f>
        <v>86.058519951472974</v>
      </c>
      <c r="H1197" s="386">
        <f>survey_src_summary!N36</f>
        <v>459.22542596597771</v>
      </c>
      <c r="I1197" s="386">
        <f>survey_src_summary!O36</f>
        <v>49.626324142931487</v>
      </c>
      <c r="J1197" s="386">
        <f>survey_src_summary!P36</f>
        <v>28.85163413238228</v>
      </c>
      <c r="K1197" s="63" t="str">
        <f t="shared" si="18"/>
        <v>Drill rigs</v>
      </c>
      <c r="M1197" s="198"/>
      <c r="N1197" s="198"/>
      <c r="O1197" s="198"/>
      <c r="P1197" s="235"/>
      <c r="Q1197" s="235"/>
      <c r="R1197" s="235"/>
      <c r="S1197" s="235"/>
      <c r="T1197" s="235"/>
      <c r="U1197" s="235"/>
    </row>
    <row r="1198" spans="1:21" s="193" customFormat="1" x14ac:dyDescent="0.2">
      <c r="A1198" s="75" t="s">
        <v>1670</v>
      </c>
      <c r="B1198" s="75" t="str">
        <f>survey_src_summary!C37</f>
        <v>56</v>
      </c>
      <c r="C1198" s="76">
        <f>survey_src_summary!D37</f>
        <v>56041</v>
      </c>
      <c r="D1198" s="407" t="str">
        <f>survey_src_summary!E37</f>
        <v>2310000220</v>
      </c>
      <c r="E1198" s="75" t="str">
        <f>survey_src_summary!F37</f>
        <v>Drill rigs</v>
      </c>
      <c r="F1198" s="386">
        <f>survey_src_summary!L37</f>
        <v>58.65547744347959</v>
      </c>
      <c r="G1198" s="386">
        <f>survey_src_summary!M37</f>
        <v>6.5968203447122153</v>
      </c>
      <c r="H1198" s="386">
        <f>survey_src_summary!N37</f>
        <v>35.20194902875091</v>
      </c>
      <c r="I1198" s="386">
        <f>survey_src_summary!O37</f>
        <v>3.8041084708867348</v>
      </c>
      <c r="J1198" s="386">
        <f>survey_src_summary!P37</f>
        <v>2.2116235223428928</v>
      </c>
      <c r="K1198" s="63" t="str">
        <f t="shared" si="18"/>
        <v>Drill rigs</v>
      </c>
      <c r="M1198" s="198"/>
      <c r="N1198" s="198"/>
      <c r="O1198" s="198"/>
      <c r="P1198" s="235"/>
      <c r="Q1198" s="235"/>
      <c r="R1198" s="235"/>
      <c r="S1198" s="235"/>
      <c r="T1198" s="235"/>
      <c r="U1198" s="235"/>
    </row>
    <row r="1199" spans="1:21" s="193" customFormat="1" x14ac:dyDescent="0.2">
      <c r="A1199" s="75" t="s">
        <v>1670</v>
      </c>
      <c r="B1199" s="75" t="str">
        <f>survey_src_summary!C38</f>
        <v>56</v>
      </c>
      <c r="C1199" s="76">
        <f>survey_src_summary!D38</f>
        <v>56007</v>
      </c>
      <c r="D1199" s="407" t="str">
        <f>survey_src_summary!E38</f>
        <v>2310000700</v>
      </c>
      <c r="E1199" s="75" t="str">
        <f>survey_src_summary!F38</f>
        <v>Fugitives</v>
      </c>
      <c r="F1199" s="386">
        <f>survey_src_summary!L38</f>
        <v>0</v>
      </c>
      <c r="G1199" s="386">
        <f>survey_src_summary!M38</f>
        <v>5036.6658882522588</v>
      </c>
      <c r="H1199" s="386">
        <f>survey_src_summary!N38</f>
        <v>0</v>
      </c>
      <c r="I1199" s="386">
        <f>survey_src_summary!O38</f>
        <v>0</v>
      </c>
      <c r="J1199" s="386">
        <f>survey_src_summary!P38</f>
        <v>0</v>
      </c>
      <c r="K1199" s="63" t="str">
        <f t="shared" si="18"/>
        <v>Fugitives</v>
      </c>
      <c r="M1199" s="198"/>
      <c r="N1199" s="198"/>
      <c r="O1199" s="198"/>
      <c r="P1199" s="235"/>
      <c r="Q1199" s="235"/>
      <c r="R1199" s="235"/>
      <c r="S1199" s="235"/>
      <c r="T1199" s="235"/>
      <c r="U1199" s="235"/>
    </row>
    <row r="1200" spans="1:21" s="193" customFormat="1" x14ac:dyDescent="0.2">
      <c r="A1200" s="75" t="s">
        <v>1670</v>
      </c>
      <c r="B1200" s="75" t="str">
        <f>survey_src_summary!C39</f>
        <v>49</v>
      </c>
      <c r="C1200" s="76">
        <f>survey_src_summary!D39</f>
        <v>49009</v>
      </c>
      <c r="D1200" s="407" t="str">
        <f>survey_src_summary!E39</f>
        <v>2310000700</v>
      </c>
      <c r="E1200" s="75" t="str">
        <f>survey_src_summary!F39</f>
        <v>Fugitives</v>
      </c>
      <c r="F1200" s="386">
        <f>survey_src_summary!L39</f>
        <v>0</v>
      </c>
      <c r="G1200" s="386">
        <f>survey_src_summary!M39</f>
        <v>49.448147568887201</v>
      </c>
      <c r="H1200" s="386">
        <f>survey_src_summary!N39</f>
        <v>0</v>
      </c>
      <c r="I1200" s="386">
        <f>survey_src_summary!O39</f>
        <v>0</v>
      </c>
      <c r="J1200" s="386">
        <f>survey_src_summary!P39</f>
        <v>0</v>
      </c>
      <c r="K1200" s="63" t="str">
        <f t="shared" si="18"/>
        <v>Fugitives</v>
      </c>
      <c r="M1200" s="198"/>
      <c r="N1200" s="198"/>
      <c r="O1200" s="198"/>
      <c r="P1200" s="235"/>
      <c r="Q1200" s="235"/>
      <c r="R1200" s="235"/>
      <c r="S1200" s="235"/>
      <c r="T1200" s="235"/>
      <c r="U1200" s="235"/>
    </row>
    <row r="1201" spans="1:21" s="194" customFormat="1" x14ac:dyDescent="0.2">
      <c r="A1201" s="75" t="s">
        <v>1670</v>
      </c>
      <c r="B1201" s="75" t="str">
        <f>survey_src_summary!C40</f>
        <v>49</v>
      </c>
      <c r="C1201" s="76">
        <f>survey_src_summary!D40</f>
        <v>49043</v>
      </c>
      <c r="D1201" s="407" t="str">
        <f>survey_src_summary!E40</f>
        <v>2310000700</v>
      </c>
      <c r="E1201" s="75" t="str">
        <f>survey_src_summary!F40</f>
        <v>Fugitives</v>
      </c>
      <c r="F1201" s="386">
        <f>survey_src_summary!L40</f>
        <v>0</v>
      </c>
      <c r="G1201" s="386">
        <f>survey_src_summary!M40</f>
        <v>168.67438285893482</v>
      </c>
      <c r="H1201" s="386">
        <f>survey_src_summary!N40</f>
        <v>0</v>
      </c>
      <c r="I1201" s="386">
        <f>survey_src_summary!O40</f>
        <v>0</v>
      </c>
      <c r="J1201" s="386">
        <f>survey_src_summary!P40</f>
        <v>0</v>
      </c>
      <c r="K1201" s="63" t="str">
        <f t="shared" si="18"/>
        <v>Fugitives</v>
      </c>
      <c r="M1201" s="198"/>
      <c r="N1201" s="198"/>
      <c r="O1201" s="198"/>
      <c r="P1201" s="236"/>
      <c r="Q1201" s="236"/>
      <c r="R1201" s="236"/>
      <c r="S1201" s="236"/>
      <c r="T1201" s="236"/>
      <c r="U1201" s="236"/>
    </row>
    <row r="1202" spans="1:21" s="194" customFormat="1" x14ac:dyDescent="0.2">
      <c r="A1202" s="75" t="s">
        <v>1670</v>
      </c>
      <c r="B1202" s="75" t="str">
        <f>survey_src_summary!C41</f>
        <v>56</v>
      </c>
      <c r="C1202" s="76">
        <f>survey_src_summary!D41</f>
        <v>56001</v>
      </c>
      <c r="D1202" s="407" t="str">
        <f>survey_src_summary!E41</f>
        <v>2310000700</v>
      </c>
      <c r="E1202" s="75" t="str">
        <f>survey_src_summary!F41</f>
        <v>Fugitives</v>
      </c>
      <c r="F1202" s="386">
        <f>survey_src_summary!L41</f>
        <v>0</v>
      </c>
      <c r="G1202" s="386">
        <f>survey_src_summary!M41</f>
        <v>116.34858251502871</v>
      </c>
      <c r="H1202" s="386">
        <f>survey_src_summary!N41</f>
        <v>0</v>
      </c>
      <c r="I1202" s="386">
        <f>survey_src_summary!O41</f>
        <v>0</v>
      </c>
      <c r="J1202" s="386">
        <f>survey_src_summary!P41</f>
        <v>0</v>
      </c>
      <c r="K1202" s="63" t="str">
        <f t="shared" si="18"/>
        <v>Fugitives</v>
      </c>
      <c r="M1202" s="198"/>
      <c r="N1202" s="198"/>
      <c r="O1202" s="198"/>
      <c r="P1202" s="236"/>
      <c r="Q1202" s="236"/>
      <c r="R1202" s="236"/>
      <c r="S1202" s="236"/>
      <c r="T1202" s="236"/>
      <c r="U1202" s="236"/>
    </row>
    <row r="1203" spans="1:21" s="194" customFormat="1" x14ac:dyDescent="0.2">
      <c r="A1203" s="75" t="s">
        <v>1670</v>
      </c>
      <c r="B1203" s="75" t="str">
        <f>survey_src_summary!C42</f>
        <v>56</v>
      </c>
      <c r="C1203" s="76">
        <f>survey_src_summary!D42</f>
        <v>56023</v>
      </c>
      <c r="D1203" s="407" t="str">
        <f>survey_src_summary!E42</f>
        <v>2310000700</v>
      </c>
      <c r="E1203" s="75" t="str">
        <f>survey_src_summary!F42</f>
        <v>Fugitives</v>
      </c>
      <c r="F1203" s="386">
        <f>survey_src_summary!L42</f>
        <v>0</v>
      </c>
      <c r="G1203" s="386">
        <f>survey_src_summary!M42</f>
        <v>4252.5406909242984</v>
      </c>
      <c r="H1203" s="386">
        <f>survey_src_summary!N42</f>
        <v>0</v>
      </c>
      <c r="I1203" s="386">
        <f>survey_src_summary!O42</f>
        <v>0</v>
      </c>
      <c r="J1203" s="386">
        <f>survey_src_summary!P42</f>
        <v>0</v>
      </c>
      <c r="K1203" s="63" t="str">
        <f t="shared" si="18"/>
        <v>Fugitives</v>
      </c>
      <c r="M1203" s="198"/>
      <c r="N1203" s="198"/>
      <c r="O1203" s="198"/>
      <c r="P1203" s="236"/>
      <c r="Q1203" s="236"/>
      <c r="R1203" s="236"/>
      <c r="S1203" s="236"/>
      <c r="T1203" s="236"/>
      <c r="U1203" s="236"/>
    </row>
    <row r="1204" spans="1:21" s="194" customFormat="1" x14ac:dyDescent="0.2">
      <c r="A1204" s="75" t="s">
        <v>1670</v>
      </c>
      <c r="B1204" s="75" t="str">
        <f>survey_src_summary!C43</f>
        <v>56</v>
      </c>
      <c r="C1204" s="76">
        <f>survey_src_summary!D43</f>
        <v>56035</v>
      </c>
      <c r="D1204" s="407" t="str">
        <f>survey_src_summary!E43</f>
        <v>2310000700</v>
      </c>
      <c r="E1204" s="75" t="str">
        <f>survey_src_summary!F43</f>
        <v>Fugitives</v>
      </c>
      <c r="F1204" s="386">
        <f>survey_src_summary!L43</f>
        <v>0</v>
      </c>
      <c r="G1204" s="386">
        <f>survey_src_summary!M43</f>
        <v>1863.8959645136974</v>
      </c>
      <c r="H1204" s="386">
        <f>survey_src_summary!N43</f>
        <v>0</v>
      </c>
      <c r="I1204" s="386">
        <f>survey_src_summary!O43</f>
        <v>0</v>
      </c>
      <c r="J1204" s="386">
        <f>survey_src_summary!P43</f>
        <v>0</v>
      </c>
      <c r="K1204" s="63" t="str">
        <f t="shared" si="18"/>
        <v>Fugitives</v>
      </c>
      <c r="M1204" s="198"/>
      <c r="N1204" s="198"/>
      <c r="O1204" s="198"/>
      <c r="P1204" s="236"/>
      <c r="Q1204" s="236"/>
      <c r="R1204" s="236"/>
      <c r="S1204" s="236"/>
      <c r="T1204" s="236"/>
      <c r="U1204" s="236"/>
    </row>
    <row r="1205" spans="1:21" s="194" customFormat="1" x14ac:dyDescent="0.2">
      <c r="A1205" s="75" t="s">
        <v>1670</v>
      </c>
      <c r="B1205" s="75" t="str">
        <f>survey_src_summary!C44</f>
        <v>56</v>
      </c>
      <c r="C1205" s="76">
        <f>survey_src_summary!D44</f>
        <v>56037</v>
      </c>
      <c r="D1205" s="407" t="str">
        <f>survey_src_summary!E44</f>
        <v>2310000700</v>
      </c>
      <c r="E1205" s="75" t="str">
        <f>survey_src_summary!F44</f>
        <v>Fugitives</v>
      </c>
      <c r="F1205" s="386">
        <f>survey_src_summary!L44</f>
        <v>0</v>
      </c>
      <c r="G1205" s="386">
        <f>survey_src_summary!M44</f>
        <v>9395.2466440040171</v>
      </c>
      <c r="H1205" s="386">
        <f>survey_src_summary!N44</f>
        <v>0</v>
      </c>
      <c r="I1205" s="386">
        <f>survey_src_summary!O44</f>
        <v>0</v>
      </c>
      <c r="J1205" s="386">
        <f>survey_src_summary!P44</f>
        <v>0</v>
      </c>
      <c r="K1205" s="63" t="str">
        <f t="shared" si="18"/>
        <v>Fugitives</v>
      </c>
      <c r="M1205" s="198"/>
      <c r="N1205" s="198"/>
      <c r="O1205" s="198"/>
      <c r="P1205" s="236"/>
      <c r="Q1205" s="236"/>
      <c r="R1205" s="236"/>
      <c r="S1205" s="236"/>
      <c r="T1205" s="236"/>
      <c r="U1205" s="236"/>
    </row>
    <row r="1206" spans="1:21" s="198" customFormat="1" x14ac:dyDescent="0.2">
      <c r="A1206" s="75" t="s">
        <v>1670</v>
      </c>
      <c r="B1206" s="75" t="str">
        <f>survey_src_summary!C45</f>
        <v>56</v>
      </c>
      <c r="C1206" s="76">
        <f>survey_src_summary!D45</f>
        <v>56041</v>
      </c>
      <c r="D1206" s="407" t="str">
        <f>survey_src_summary!E45</f>
        <v>2310000700</v>
      </c>
      <c r="E1206" s="75" t="str">
        <f>survey_src_summary!F45</f>
        <v>Fugitives</v>
      </c>
      <c r="F1206" s="386">
        <f>survey_src_summary!L45</f>
        <v>0</v>
      </c>
      <c r="G1206" s="386">
        <f>survey_src_summary!M45</f>
        <v>1242.0211183479314</v>
      </c>
      <c r="H1206" s="386">
        <f>survey_src_summary!N45</f>
        <v>0</v>
      </c>
      <c r="I1206" s="386">
        <f>survey_src_summary!O45</f>
        <v>0</v>
      </c>
      <c r="J1206" s="386">
        <f>survey_src_summary!P45</f>
        <v>0</v>
      </c>
      <c r="K1206" s="63" t="str">
        <f t="shared" si="18"/>
        <v>Fugitives</v>
      </c>
      <c r="P1206" s="62"/>
      <c r="Q1206" s="62"/>
      <c r="R1206" s="62"/>
      <c r="S1206" s="62"/>
      <c r="T1206" s="62"/>
      <c r="U1206" s="62"/>
    </row>
    <row r="1207" spans="1:21" s="194" customFormat="1" x14ac:dyDescent="0.2">
      <c r="A1207" s="75" t="s">
        <v>1670</v>
      </c>
      <c r="B1207" s="75" t="str">
        <f>survey_src_summary!C46</f>
        <v>56</v>
      </c>
      <c r="C1207" s="76">
        <f>survey_src_summary!D46</f>
        <v>56007</v>
      </c>
      <c r="D1207" s="407" t="str">
        <f>survey_src_summary!E46</f>
        <v>2310000100</v>
      </c>
      <c r="E1207" s="75" t="str">
        <f>survey_src_summary!F46</f>
        <v>Heaters</v>
      </c>
      <c r="F1207" s="386">
        <f>survey_src_summary!L46</f>
        <v>479.73650171176746</v>
      </c>
      <c r="G1207" s="386">
        <f>survey_src_summary!M46</f>
        <v>26.38550759414721</v>
      </c>
      <c r="H1207" s="386">
        <f>survey_src_summary!N46</f>
        <v>402.97866143788463</v>
      </c>
      <c r="I1207" s="386">
        <f>survey_src_summary!O46</f>
        <v>2.8784190102706044</v>
      </c>
      <c r="J1207" s="386">
        <f>survey_src_summary!P46</f>
        <v>36.459974130094324</v>
      </c>
      <c r="K1207" s="63" t="str">
        <f t="shared" si="18"/>
        <v>Heaters</v>
      </c>
      <c r="M1207" s="198"/>
      <c r="N1207" s="198"/>
      <c r="O1207" s="198"/>
      <c r="P1207" s="236"/>
      <c r="Q1207" s="236"/>
      <c r="R1207" s="236"/>
      <c r="S1207" s="236"/>
      <c r="T1207" s="236"/>
      <c r="U1207" s="236"/>
    </row>
    <row r="1208" spans="1:21" s="198" customFormat="1" x14ac:dyDescent="0.2">
      <c r="A1208" s="75" t="s">
        <v>1670</v>
      </c>
      <c r="B1208" s="75" t="str">
        <f>survey_src_summary!C47</f>
        <v>49</v>
      </c>
      <c r="C1208" s="76">
        <f>survey_src_summary!D47</f>
        <v>49009</v>
      </c>
      <c r="D1208" s="407" t="str">
        <f>survey_src_summary!E47</f>
        <v>2310000100</v>
      </c>
      <c r="E1208" s="75" t="str">
        <f>survey_src_summary!F47</f>
        <v>Heaters</v>
      </c>
      <c r="F1208" s="386">
        <f>survey_src_summary!L47</f>
        <v>4.4155498262588235</v>
      </c>
      <c r="G1208" s="386">
        <f>survey_src_summary!M47</f>
        <v>0.24285524044423529</v>
      </c>
      <c r="H1208" s="386">
        <f>survey_src_summary!N47</f>
        <v>3.7090618540574112</v>
      </c>
      <c r="I1208" s="386">
        <f>survey_src_summary!O47</f>
        <v>2.6493298957552935E-2</v>
      </c>
      <c r="J1208" s="386">
        <f>survey_src_summary!P47</f>
        <v>0.33558178679567058</v>
      </c>
      <c r="K1208" s="63" t="str">
        <f t="shared" si="18"/>
        <v>Heaters</v>
      </c>
      <c r="P1208" s="62"/>
      <c r="Q1208" s="62"/>
      <c r="R1208" s="62"/>
      <c r="S1208" s="62"/>
      <c r="T1208" s="62"/>
      <c r="U1208" s="62"/>
    </row>
    <row r="1209" spans="1:21" s="198" customFormat="1" x14ac:dyDescent="0.2">
      <c r="A1209" s="75" t="s">
        <v>1670</v>
      </c>
      <c r="B1209" s="75" t="str">
        <f>survey_src_summary!C48</f>
        <v>49</v>
      </c>
      <c r="C1209" s="76">
        <f>survey_src_summary!D48</f>
        <v>49043</v>
      </c>
      <c r="D1209" s="407" t="str">
        <f>survey_src_summary!E48</f>
        <v>2310000100</v>
      </c>
      <c r="E1209" s="75" t="str">
        <f>survey_src_summary!F48</f>
        <v>Heaters</v>
      </c>
      <c r="F1209" s="386">
        <f>survey_src_summary!L48</f>
        <v>15.062043343271895</v>
      </c>
      <c r="G1209" s="386">
        <f>survey_src_summary!M48</f>
        <v>0.82841238387995442</v>
      </c>
      <c r="H1209" s="386">
        <f>survey_src_summary!N48</f>
        <v>12.652116408348393</v>
      </c>
      <c r="I1209" s="386">
        <f>survey_src_summary!O48</f>
        <v>9.0372260059631365E-2</v>
      </c>
      <c r="J1209" s="386">
        <f>survey_src_summary!P48</f>
        <v>1.1447152940886642</v>
      </c>
      <c r="K1209" s="63" t="str">
        <f t="shared" si="18"/>
        <v>Heaters</v>
      </c>
      <c r="P1209" s="62"/>
      <c r="Q1209" s="62"/>
      <c r="R1209" s="62"/>
      <c r="S1209" s="62"/>
      <c r="T1209" s="62"/>
      <c r="U1209" s="62"/>
    </row>
    <row r="1210" spans="1:21" s="198" customFormat="1" x14ac:dyDescent="0.2">
      <c r="A1210" s="75" t="s">
        <v>1670</v>
      </c>
      <c r="B1210" s="75" t="str">
        <f>survey_src_summary!C49</f>
        <v>56</v>
      </c>
      <c r="C1210" s="76">
        <f>survey_src_summary!D49</f>
        <v>56001</v>
      </c>
      <c r="D1210" s="407" t="str">
        <f>survey_src_summary!E49</f>
        <v>2310000100</v>
      </c>
      <c r="E1210" s="75" t="str">
        <f>survey_src_summary!F49</f>
        <v>Heaters</v>
      </c>
      <c r="F1210" s="386">
        <f>survey_src_summary!L49</f>
        <v>10.389529002961938</v>
      </c>
      <c r="G1210" s="386">
        <f>survey_src_summary!M49</f>
        <v>0.5714240951629066</v>
      </c>
      <c r="H1210" s="386">
        <f>survey_src_summary!N49</f>
        <v>8.7272043624880258</v>
      </c>
      <c r="I1210" s="386">
        <f>survey_src_summary!O49</f>
        <v>6.2337174017771613E-2</v>
      </c>
      <c r="J1210" s="386">
        <f>survey_src_summary!P49</f>
        <v>0.78960420422510724</v>
      </c>
      <c r="K1210" s="63" t="str">
        <f t="shared" si="18"/>
        <v>Heaters</v>
      </c>
      <c r="P1210" s="62"/>
      <c r="Q1210" s="62"/>
      <c r="R1210" s="62"/>
      <c r="S1210" s="62"/>
      <c r="T1210" s="62"/>
      <c r="U1210" s="62"/>
    </row>
    <row r="1211" spans="1:21" s="193" customFormat="1" x14ac:dyDescent="0.2">
      <c r="A1211" s="75" t="s">
        <v>1670</v>
      </c>
      <c r="B1211" s="75" t="str">
        <f>survey_src_summary!C50</f>
        <v>56</v>
      </c>
      <c r="C1211" s="76">
        <f>survey_src_summary!D50</f>
        <v>56023</v>
      </c>
      <c r="D1211" s="407" t="str">
        <f>survey_src_summary!E50</f>
        <v>2310000100</v>
      </c>
      <c r="E1211" s="75" t="str">
        <f>survey_src_summary!F50</f>
        <v>Heaters</v>
      </c>
      <c r="F1211" s="386">
        <f>survey_src_summary!L50</f>
        <v>379.73728505825881</v>
      </c>
      <c r="G1211" s="386">
        <f>survey_src_summary!M50</f>
        <v>20.885550678204233</v>
      </c>
      <c r="H1211" s="386">
        <f>survey_src_summary!N50</f>
        <v>318.9793194489373</v>
      </c>
      <c r="I1211" s="386">
        <f>survey_src_summary!O50</f>
        <v>2.2784237103495522</v>
      </c>
      <c r="J1211" s="386">
        <f>survey_src_summary!P50</f>
        <v>28.860033664427664</v>
      </c>
      <c r="K1211" s="63" t="str">
        <f t="shared" si="18"/>
        <v>Heaters</v>
      </c>
      <c r="M1211" s="198"/>
      <c r="N1211" s="198"/>
      <c r="O1211" s="198"/>
      <c r="P1211" s="235"/>
      <c r="Q1211" s="235"/>
      <c r="R1211" s="235"/>
      <c r="S1211" s="235"/>
      <c r="T1211" s="235"/>
      <c r="U1211" s="235"/>
    </row>
    <row r="1212" spans="1:21" s="193" customFormat="1" x14ac:dyDescent="0.2">
      <c r="A1212" s="75" t="s">
        <v>1670</v>
      </c>
      <c r="B1212" s="75" t="str">
        <f>survey_src_summary!C51</f>
        <v>56</v>
      </c>
      <c r="C1212" s="76">
        <f>survey_src_summary!D51</f>
        <v>56035</v>
      </c>
      <c r="D1212" s="407" t="str">
        <f>survey_src_summary!E51</f>
        <v>2310000100</v>
      </c>
      <c r="E1212" s="75" t="str">
        <f>survey_src_summary!F51</f>
        <v>Heaters</v>
      </c>
      <c r="F1212" s="386">
        <f>survey_src_summary!L51</f>
        <v>782.05893627451076</v>
      </c>
      <c r="G1212" s="386">
        <f>survey_src_summary!M51</f>
        <v>43.01324149509815</v>
      </c>
      <c r="H1212" s="386">
        <f>survey_src_summary!N51</f>
        <v>656.74931455882472</v>
      </c>
      <c r="I1212" s="386">
        <f>survey_src_summary!O51</f>
        <v>4.691226411764708</v>
      </c>
      <c r="J1212" s="386">
        <f>survey_src_summary!P51</f>
        <v>59.436479156862674</v>
      </c>
      <c r="K1212" s="63" t="str">
        <f t="shared" si="18"/>
        <v>Heaters</v>
      </c>
      <c r="M1212" s="198"/>
      <c r="N1212" s="198"/>
      <c r="O1212" s="198"/>
      <c r="P1212" s="235"/>
      <c r="Q1212" s="235"/>
      <c r="R1212" s="235"/>
      <c r="S1212" s="235"/>
      <c r="T1212" s="235"/>
      <c r="U1212" s="235"/>
    </row>
    <row r="1213" spans="1:21" s="193" customFormat="1" x14ac:dyDescent="0.2">
      <c r="A1213" s="75" t="s">
        <v>1670</v>
      </c>
      <c r="B1213" s="75" t="str">
        <f>survey_src_summary!C52</f>
        <v>56</v>
      </c>
      <c r="C1213" s="76">
        <f>survey_src_summary!D52</f>
        <v>56037</v>
      </c>
      <c r="D1213" s="407" t="str">
        <f>survey_src_summary!E52</f>
        <v>2310000100</v>
      </c>
      <c r="E1213" s="75" t="str">
        <f>survey_src_summary!F52</f>
        <v>Heaters</v>
      </c>
      <c r="F1213" s="386">
        <f>survey_src_summary!L52</f>
        <v>851.68164001780485</v>
      </c>
      <c r="G1213" s="386">
        <f>survey_src_summary!M52</f>
        <v>46.842490200979263</v>
      </c>
      <c r="H1213" s="386">
        <f>survey_src_summary!N52</f>
        <v>715.41257761495604</v>
      </c>
      <c r="I1213" s="386">
        <f>survey_src_summary!O52</f>
        <v>5.110089840106828</v>
      </c>
      <c r="J1213" s="386">
        <f>survey_src_summary!P52</f>
        <v>64.727804641353174</v>
      </c>
      <c r="K1213" s="63" t="str">
        <f t="shared" si="18"/>
        <v>Heaters</v>
      </c>
      <c r="M1213" s="198"/>
      <c r="N1213" s="198"/>
      <c r="O1213" s="198"/>
      <c r="P1213" s="235"/>
      <c r="Q1213" s="235"/>
      <c r="R1213" s="235"/>
      <c r="S1213" s="235"/>
      <c r="T1213" s="235"/>
      <c r="U1213" s="235"/>
    </row>
    <row r="1214" spans="1:21" s="193" customFormat="1" x14ac:dyDescent="0.2">
      <c r="A1214" s="75" t="s">
        <v>1670</v>
      </c>
      <c r="B1214" s="75" t="str">
        <f>survey_src_summary!C53</f>
        <v>56</v>
      </c>
      <c r="C1214" s="76">
        <f>survey_src_summary!D53</f>
        <v>56041</v>
      </c>
      <c r="D1214" s="407" t="str">
        <f>survey_src_summary!E53</f>
        <v>2310000100</v>
      </c>
      <c r="E1214" s="75" t="str">
        <f>survey_src_summary!F53</f>
        <v>Heaters</v>
      </c>
      <c r="F1214" s="386">
        <f>survey_src_summary!L53</f>
        <v>110.90822210661868</v>
      </c>
      <c r="G1214" s="386">
        <f>survey_src_summary!M53</f>
        <v>6.0999522158640271</v>
      </c>
      <c r="H1214" s="386">
        <f>survey_src_summary!N53</f>
        <v>93.162906569559681</v>
      </c>
      <c r="I1214" s="386">
        <f>survey_src_summary!O53</f>
        <v>0.66544933263971195</v>
      </c>
      <c r="J1214" s="386">
        <f>survey_src_summary!P53</f>
        <v>8.4290248801030181</v>
      </c>
      <c r="K1214" s="63" t="str">
        <f t="shared" si="18"/>
        <v>Heaters</v>
      </c>
      <c r="M1214" s="198"/>
      <c r="N1214" s="198"/>
      <c r="O1214" s="198"/>
      <c r="P1214" s="235"/>
      <c r="Q1214" s="235"/>
      <c r="R1214" s="235"/>
      <c r="S1214" s="235"/>
      <c r="T1214" s="235"/>
      <c r="U1214" s="235"/>
    </row>
    <row r="1215" spans="1:21" s="198" customFormat="1" x14ac:dyDescent="0.2">
      <c r="A1215" s="75" t="s">
        <v>1670</v>
      </c>
      <c r="B1215" s="75" t="str">
        <f>survey_src_summary!C54</f>
        <v>56</v>
      </c>
      <c r="C1215" s="76">
        <f>survey_src_summary!D54</f>
        <v>56007</v>
      </c>
      <c r="D1215" s="407" t="str">
        <f>survey_src_summary!E54</f>
        <v>2310000300</v>
      </c>
      <c r="E1215" s="75" t="str">
        <f>survey_src_summary!F54</f>
        <v>Pneumatic devices</v>
      </c>
      <c r="F1215" s="386">
        <f>survey_src_summary!L54</f>
        <v>0</v>
      </c>
      <c r="G1215" s="386">
        <f>survey_src_summary!M54</f>
        <v>3546.5090121066246</v>
      </c>
      <c r="H1215" s="386">
        <f>survey_src_summary!N54</f>
        <v>0</v>
      </c>
      <c r="I1215" s="386">
        <f>survey_src_summary!O54</f>
        <v>0</v>
      </c>
      <c r="J1215" s="386">
        <f>survey_src_summary!P54</f>
        <v>0</v>
      </c>
      <c r="K1215" s="63" t="str">
        <f t="shared" si="18"/>
        <v>Pneumatic devices</v>
      </c>
      <c r="P1215" s="62"/>
      <c r="Q1215" s="62"/>
      <c r="R1215" s="62"/>
      <c r="S1215" s="62"/>
      <c r="T1215" s="62"/>
      <c r="U1215" s="62"/>
    </row>
    <row r="1216" spans="1:21" s="198" customFormat="1" x14ac:dyDescent="0.2">
      <c r="A1216" s="75" t="s">
        <v>1670</v>
      </c>
      <c r="B1216" s="75" t="str">
        <f>survey_src_summary!C55</f>
        <v>49</v>
      </c>
      <c r="C1216" s="76">
        <f>survey_src_summary!D55</f>
        <v>49009</v>
      </c>
      <c r="D1216" s="407" t="str">
        <f>survey_src_summary!E55</f>
        <v>2310000300</v>
      </c>
      <c r="E1216" s="75" t="str">
        <f>survey_src_summary!F55</f>
        <v>Pneumatic devices</v>
      </c>
      <c r="F1216" s="386">
        <f>survey_src_summary!L55</f>
        <v>0</v>
      </c>
      <c r="G1216" s="386">
        <f>survey_src_summary!M55</f>
        <v>33.746273564928842</v>
      </c>
      <c r="H1216" s="386">
        <f>survey_src_summary!N55</f>
        <v>0</v>
      </c>
      <c r="I1216" s="386">
        <f>survey_src_summary!O55</f>
        <v>0</v>
      </c>
      <c r="J1216" s="386">
        <f>survey_src_summary!P55</f>
        <v>0</v>
      </c>
      <c r="K1216" s="63" t="str">
        <f t="shared" si="18"/>
        <v>Pneumatic devices</v>
      </c>
      <c r="P1216" s="62"/>
      <c r="Q1216" s="62"/>
      <c r="R1216" s="62"/>
      <c r="S1216" s="62"/>
      <c r="T1216" s="62"/>
      <c r="U1216" s="62"/>
    </row>
    <row r="1217" spans="1:21" s="198" customFormat="1" x14ac:dyDescent="0.2">
      <c r="A1217" s="75" t="s">
        <v>1670</v>
      </c>
      <c r="B1217" s="75" t="str">
        <f>survey_src_summary!C56</f>
        <v>49</v>
      </c>
      <c r="C1217" s="76">
        <f>survey_src_summary!D56</f>
        <v>49043</v>
      </c>
      <c r="D1217" s="407" t="str">
        <f>survey_src_summary!E56</f>
        <v>2310000300</v>
      </c>
      <c r="E1217" s="75" t="str">
        <f>survey_src_summary!F56</f>
        <v>Pneumatic devices</v>
      </c>
      <c r="F1217" s="386">
        <f>survey_src_summary!L56</f>
        <v>0</v>
      </c>
      <c r="G1217" s="386">
        <f>survey_src_summary!M56</f>
        <v>115.11314674474582</v>
      </c>
      <c r="H1217" s="386">
        <f>survey_src_summary!N56</f>
        <v>0</v>
      </c>
      <c r="I1217" s="386">
        <f>survey_src_summary!O56</f>
        <v>0</v>
      </c>
      <c r="J1217" s="386">
        <f>survey_src_summary!P56</f>
        <v>0</v>
      </c>
      <c r="K1217" s="63" t="str">
        <f t="shared" si="18"/>
        <v>Pneumatic devices</v>
      </c>
      <c r="P1217" s="62"/>
      <c r="Q1217" s="62"/>
      <c r="R1217" s="62"/>
      <c r="S1217" s="62"/>
      <c r="T1217" s="62"/>
      <c r="U1217" s="62"/>
    </row>
    <row r="1218" spans="1:21" s="198" customFormat="1" x14ac:dyDescent="0.2">
      <c r="A1218" s="75" t="s">
        <v>1670</v>
      </c>
      <c r="B1218" s="75" t="str">
        <f>survey_src_summary!C57</f>
        <v>56</v>
      </c>
      <c r="C1218" s="76">
        <f>survey_src_summary!D57</f>
        <v>56001</v>
      </c>
      <c r="D1218" s="407" t="str">
        <f>survey_src_summary!E57</f>
        <v>2310000300</v>
      </c>
      <c r="E1218" s="75" t="str">
        <f>survey_src_summary!F57</f>
        <v>Pneumatic devices</v>
      </c>
      <c r="F1218" s="386">
        <f>survey_src_summary!L57</f>
        <v>0</v>
      </c>
      <c r="G1218" s="386">
        <f>survey_src_summary!M57</f>
        <v>79.402996623361986</v>
      </c>
      <c r="H1218" s="386">
        <f>survey_src_summary!N57</f>
        <v>0</v>
      </c>
      <c r="I1218" s="386">
        <f>survey_src_summary!O57</f>
        <v>0</v>
      </c>
      <c r="J1218" s="386">
        <f>survey_src_summary!P57</f>
        <v>0</v>
      </c>
      <c r="K1218" s="63" t="str">
        <f t="shared" si="18"/>
        <v>Pneumatic devices</v>
      </c>
      <c r="P1218" s="62"/>
      <c r="Q1218" s="62"/>
      <c r="R1218" s="62"/>
      <c r="S1218" s="62"/>
      <c r="T1218" s="62"/>
      <c r="U1218" s="62"/>
    </row>
    <row r="1219" spans="1:21" s="198" customFormat="1" x14ac:dyDescent="0.2">
      <c r="A1219" s="75" t="s">
        <v>1670</v>
      </c>
      <c r="B1219" s="75" t="str">
        <f>survey_src_summary!C58</f>
        <v>56</v>
      </c>
      <c r="C1219" s="76">
        <f>survey_src_summary!D58</f>
        <v>56023</v>
      </c>
      <c r="D1219" s="407" t="str">
        <f>survey_src_summary!E58</f>
        <v>2310000300</v>
      </c>
      <c r="E1219" s="75" t="str">
        <f>survey_src_summary!F58</f>
        <v>Pneumatic devices</v>
      </c>
      <c r="F1219" s="386">
        <f>survey_src_summary!L58</f>
        <v>0</v>
      </c>
      <c r="G1219" s="386">
        <f>survey_src_summary!M58</f>
        <v>2902.17952658388</v>
      </c>
      <c r="H1219" s="386">
        <f>survey_src_summary!N58</f>
        <v>0</v>
      </c>
      <c r="I1219" s="386">
        <f>survey_src_summary!O58</f>
        <v>0</v>
      </c>
      <c r="J1219" s="386">
        <f>survey_src_summary!P58</f>
        <v>0</v>
      </c>
      <c r="K1219" s="63" t="str">
        <f t="shared" si="18"/>
        <v>Pneumatic devices</v>
      </c>
      <c r="P1219" s="62"/>
      <c r="Q1219" s="62"/>
      <c r="R1219" s="62"/>
      <c r="S1219" s="62"/>
      <c r="T1219" s="62"/>
      <c r="U1219" s="62"/>
    </row>
    <row r="1220" spans="1:21" s="193" customFormat="1" x14ac:dyDescent="0.2">
      <c r="A1220" s="75" t="s">
        <v>1670</v>
      </c>
      <c r="B1220" s="75" t="str">
        <f>survey_src_summary!C59</f>
        <v>56</v>
      </c>
      <c r="C1220" s="76">
        <f>survey_src_summary!D59</f>
        <v>56035</v>
      </c>
      <c r="D1220" s="407" t="str">
        <f>survey_src_summary!E59</f>
        <v>2310000300</v>
      </c>
      <c r="E1220" s="75" t="str">
        <f>survey_src_summary!F59</f>
        <v>Pneumatic devices</v>
      </c>
      <c r="F1220" s="386">
        <f>survey_src_summary!L59</f>
        <v>0</v>
      </c>
      <c r="G1220" s="386">
        <f>survey_src_summary!M59</f>
        <v>0</v>
      </c>
      <c r="H1220" s="386">
        <f>survey_src_summary!N59</f>
        <v>0</v>
      </c>
      <c r="I1220" s="386">
        <f>survey_src_summary!O59</f>
        <v>0</v>
      </c>
      <c r="J1220" s="386">
        <f>survey_src_summary!P59</f>
        <v>0</v>
      </c>
      <c r="K1220" s="63" t="str">
        <f t="shared" si="18"/>
        <v>Pneumatic devices</v>
      </c>
      <c r="M1220" s="198"/>
      <c r="N1220" s="198"/>
      <c r="O1220" s="198"/>
      <c r="P1220" s="235"/>
      <c r="Q1220" s="235"/>
      <c r="R1220" s="235"/>
      <c r="S1220" s="235"/>
      <c r="T1220" s="235"/>
      <c r="U1220" s="235"/>
    </row>
    <row r="1221" spans="1:21" s="193" customFormat="1" x14ac:dyDescent="0.2">
      <c r="A1221" s="75" t="s">
        <v>1670</v>
      </c>
      <c r="B1221" s="75" t="str">
        <f>survey_src_summary!C60</f>
        <v>56</v>
      </c>
      <c r="C1221" s="76">
        <f>survey_src_summary!D60</f>
        <v>56037</v>
      </c>
      <c r="D1221" s="407" t="str">
        <f>survey_src_summary!E60</f>
        <v>2310000300</v>
      </c>
      <c r="E1221" s="75" t="str">
        <f>survey_src_summary!F60</f>
        <v>Pneumatic devices</v>
      </c>
      <c r="F1221" s="386">
        <f>survey_src_summary!L60</f>
        <v>0</v>
      </c>
      <c r="G1221" s="386">
        <f>survey_src_summary!M60</f>
        <v>6458.184528058945</v>
      </c>
      <c r="H1221" s="386">
        <f>survey_src_summary!N60</f>
        <v>0</v>
      </c>
      <c r="I1221" s="386">
        <f>survey_src_summary!O60</f>
        <v>0</v>
      </c>
      <c r="J1221" s="386">
        <f>survey_src_summary!P60</f>
        <v>0</v>
      </c>
      <c r="K1221" s="63" t="str">
        <f t="shared" si="18"/>
        <v>Pneumatic devices</v>
      </c>
      <c r="M1221" s="198"/>
      <c r="N1221" s="198"/>
      <c r="O1221" s="198"/>
      <c r="P1221" s="235"/>
      <c r="Q1221" s="235"/>
      <c r="R1221" s="235"/>
      <c r="S1221" s="235"/>
      <c r="T1221" s="235"/>
      <c r="U1221" s="235"/>
    </row>
    <row r="1222" spans="1:21" s="193" customFormat="1" x14ac:dyDescent="0.2">
      <c r="A1222" s="75" t="s">
        <v>1670</v>
      </c>
      <c r="B1222" s="75" t="str">
        <f>survey_src_summary!C61</f>
        <v>56</v>
      </c>
      <c r="C1222" s="76">
        <f>survey_src_summary!D61</f>
        <v>56041</v>
      </c>
      <c r="D1222" s="407" t="str">
        <f>survey_src_summary!E61</f>
        <v>2310000300</v>
      </c>
      <c r="E1222" s="75" t="str">
        <f>survey_src_summary!F61</f>
        <v>Pneumatic devices</v>
      </c>
      <c r="F1222" s="386">
        <f>survey_src_summary!L61</f>
        <v>0</v>
      </c>
      <c r="G1222" s="386">
        <f>survey_src_summary!M61</f>
        <v>847.62698895438916</v>
      </c>
      <c r="H1222" s="386">
        <f>survey_src_summary!N61</f>
        <v>0</v>
      </c>
      <c r="I1222" s="386">
        <f>survey_src_summary!O61</f>
        <v>0</v>
      </c>
      <c r="J1222" s="386">
        <f>survey_src_summary!P61</f>
        <v>0</v>
      </c>
      <c r="K1222" s="63" t="str">
        <f t="shared" si="18"/>
        <v>Pneumatic devices</v>
      </c>
      <c r="M1222" s="198"/>
      <c r="N1222" s="198"/>
      <c r="O1222" s="198"/>
      <c r="P1222" s="235"/>
      <c r="Q1222" s="235"/>
      <c r="R1222" s="235"/>
      <c r="S1222" s="235"/>
      <c r="T1222" s="235"/>
      <c r="U1222" s="235"/>
    </row>
    <row r="1223" spans="1:21" s="193" customFormat="1" x14ac:dyDescent="0.2">
      <c r="A1223" s="75" t="s">
        <v>1670</v>
      </c>
      <c r="B1223" s="75" t="str">
        <f>survey_src_summary!C62</f>
        <v>56</v>
      </c>
      <c r="C1223" s="76">
        <f>survey_src_summary!D62</f>
        <v>56007</v>
      </c>
      <c r="D1223" s="407" t="str">
        <f>survey_src_summary!E62</f>
        <v>2310003200</v>
      </c>
      <c r="E1223" s="75" t="str">
        <f>survey_src_summary!F62</f>
        <v>Pneumatic pumps</v>
      </c>
      <c r="F1223" s="386">
        <f>survey_src_summary!L62</f>
        <v>0</v>
      </c>
      <c r="G1223" s="386">
        <f>survey_src_summary!M62</f>
        <v>969.51352899706421</v>
      </c>
      <c r="H1223" s="386">
        <f>survey_src_summary!N62</f>
        <v>0</v>
      </c>
      <c r="I1223" s="386">
        <f>survey_src_summary!O62</f>
        <v>0</v>
      </c>
      <c r="J1223" s="386">
        <f>survey_src_summary!P62</f>
        <v>0</v>
      </c>
      <c r="K1223" s="63" t="str">
        <f t="shared" ref="K1223:K1286" si="19">IF(E1223="Unpermitted Fugitives","Fugitives",IF(E1223="Natural Gas Processing Facilities, Pump Seals","Fugitives",IF(E1223="Natural Gas Production, All Equipt Leak Fugitives","Fugitives",IF(E1223="External Combustion Boilers","Heaters",IF(E1223="Permitted Tank Losses","Condensate tank ",IF(E1223="Permitted Fugitives","Fugitives",IF(E1223="Process Heaters","Heaters",E1223)))))))</f>
        <v>Pneumatic pumps</v>
      </c>
      <c r="M1223" s="198"/>
      <c r="N1223" s="198"/>
      <c r="O1223" s="198"/>
      <c r="P1223" s="235"/>
      <c r="Q1223" s="235"/>
      <c r="R1223" s="235"/>
      <c r="S1223" s="235"/>
      <c r="T1223" s="235"/>
      <c r="U1223" s="235"/>
    </row>
    <row r="1224" spans="1:21" s="193" customFormat="1" x14ac:dyDescent="0.2">
      <c r="A1224" s="75" t="s">
        <v>1670</v>
      </c>
      <c r="B1224" s="75" t="str">
        <f>survey_src_summary!C63</f>
        <v>49</v>
      </c>
      <c r="C1224" s="76">
        <f>survey_src_summary!D63</f>
        <v>49009</v>
      </c>
      <c r="D1224" s="407" t="str">
        <f>survey_src_summary!E63</f>
        <v>2310003200</v>
      </c>
      <c r="E1224" s="75" t="str">
        <f>survey_src_summary!F63</f>
        <v>Pneumatic pumps</v>
      </c>
      <c r="F1224" s="386">
        <f>survey_src_summary!L63</f>
        <v>0</v>
      </c>
      <c r="G1224" s="386">
        <f>survey_src_summary!M63</f>
        <v>9.6052648568468051</v>
      </c>
      <c r="H1224" s="386">
        <f>survey_src_summary!N63</f>
        <v>0</v>
      </c>
      <c r="I1224" s="386">
        <f>survey_src_summary!O63</f>
        <v>0</v>
      </c>
      <c r="J1224" s="386">
        <f>survey_src_summary!P63</f>
        <v>0</v>
      </c>
      <c r="K1224" s="63" t="str">
        <f t="shared" si="19"/>
        <v>Pneumatic pumps</v>
      </c>
      <c r="M1224" s="198"/>
      <c r="N1224" s="198"/>
      <c r="O1224" s="198"/>
      <c r="P1224" s="235"/>
      <c r="Q1224" s="235"/>
      <c r="R1224" s="235"/>
      <c r="S1224" s="235"/>
      <c r="T1224" s="235"/>
      <c r="U1224" s="235"/>
    </row>
    <row r="1225" spans="1:21" s="194" customFormat="1" x14ac:dyDescent="0.2">
      <c r="A1225" s="75" t="s">
        <v>1670</v>
      </c>
      <c r="B1225" s="75" t="str">
        <f>survey_src_summary!C64</f>
        <v>49</v>
      </c>
      <c r="C1225" s="76">
        <f>survey_src_summary!D64</f>
        <v>49043</v>
      </c>
      <c r="D1225" s="407" t="str">
        <f>survey_src_summary!E64</f>
        <v>2310003200</v>
      </c>
      <c r="E1225" s="75" t="str">
        <f>survey_src_summary!F64</f>
        <v>Pneumatic pumps</v>
      </c>
      <c r="F1225" s="386">
        <f>survey_src_summary!L64</f>
        <v>0</v>
      </c>
      <c r="G1225" s="386">
        <f>survey_src_summary!M64</f>
        <v>32.764869900700923</v>
      </c>
      <c r="H1225" s="386">
        <f>survey_src_summary!N64</f>
        <v>0</v>
      </c>
      <c r="I1225" s="386">
        <f>survey_src_summary!O64</f>
        <v>0</v>
      </c>
      <c r="J1225" s="386">
        <f>survey_src_summary!P64</f>
        <v>0</v>
      </c>
      <c r="K1225" s="63" t="str">
        <f t="shared" si="19"/>
        <v>Pneumatic pumps</v>
      </c>
      <c r="M1225" s="198"/>
      <c r="N1225" s="198"/>
      <c r="O1225" s="198"/>
      <c r="P1225" s="236"/>
      <c r="Q1225" s="236"/>
      <c r="R1225" s="236"/>
      <c r="S1225" s="236"/>
      <c r="T1225" s="236"/>
      <c r="U1225" s="236"/>
    </row>
    <row r="1226" spans="1:21" s="194" customFormat="1" x14ac:dyDescent="0.2">
      <c r="A1226" s="75" t="s">
        <v>1670</v>
      </c>
      <c r="B1226" s="75" t="str">
        <f>survey_src_summary!C65</f>
        <v>56</v>
      </c>
      <c r="C1226" s="76">
        <f>survey_src_summary!D65</f>
        <v>56001</v>
      </c>
      <c r="D1226" s="407" t="str">
        <f>survey_src_summary!E65</f>
        <v>2310003200</v>
      </c>
      <c r="E1226" s="75" t="str">
        <f>survey_src_summary!F65</f>
        <v>Pneumatic pumps</v>
      </c>
      <c r="F1226" s="386">
        <f>survey_src_summary!L65</f>
        <v>0</v>
      </c>
      <c r="G1226" s="386">
        <f>survey_src_summary!M65</f>
        <v>22.60062319258072</v>
      </c>
      <c r="H1226" s="386">
        <f>survey_src_summary!N65</f>
        <v>0</v>
      </c>
      <c r="I1226" s="386">
        <f>survey_src_summary!O65</f>
        <v>0</v>
      </c>
      <c r="J1226" s="386">
        <f>survey_src_summary!P65</f>
        <v>0</v>
      </c>
      <c r="K1226" s="63" t="str">
        <f t="shared" si="19"/>
        <v>Pneumatic pumps</v>
      </c>
      <c r="M1226" s="198"/>
      <c r="N1226" s="198"/>
      <c r="O1226" s="198"/>
      <c r="P1226" s="236"/>
      <c r="Q1226" s="236"/>
      <c r="R1226" s="236"/>
      <c r="S1226" s="236"/>
      <c r="T1226" s="236"/>
      <c r="U1226" s="236"/>
    </row>
    <row r="1227" spans="1:21" s="194" customFormat="1" x14ac:dyDescent="0.2">
      <c r="A1227" s="75" t="s">
        <v>1670</v>
      </c>
      <c r="B1227" s="75" t="str">
        <f>survey_src_summary!C66</f>
        <v>56</v>
      </c>
      <c r="C1227" s="76">
        <f>survey_src_summary!D66</f>
        <v>56023</v>
      </c>
      <c r="D1227" s="407" t="str">
        <f>survey_src_summary!E66</f>
        <v>2310003200</v>
      </c>
      <c r="E1227" s="75" t="str">
        <f>survey_src_summary!F66</f>
        <v>Pneumatic pumps</v>
      </c>
      <c r="F1227" s="386">
        <f>survey_src_summary!L66</f>
        <v>0</v>
      </c>
      <c r="G1227" s="386">
        <f>survey_src_summary!M66</f>
        <v>826.05277768882513</v>
      </c>
      <c r="H1227" s="386">
        <f>survey_src_summary!N66</f>
        <v>0</v>
      </c>
      <c r="I1227" s="386">
        <f>survey_src_summary!O66</f>
        <v>0</v>
      </c>
      <c r="J1227" s="386">
        <f>survey_src_summary!P66</f>
        <v>0</v>
      </c>
      <c r="K1227" s="63" t="str">
        <f t="shared" si="19"/>
        <v>Pneumatic pumps</v>
      </c>
      <c r="M1227" s="198"/>
      <c r="N1227" s="198"/>
      <c r="O1227" s="198"/>
      <c r="P1227" s="236"/>
      <c r="Q1227" s="236"/>
      <c r="R1227" s="236"/>
      <c r="S1227" s="236"/>
      <c r="T1227" s="236"/>
      <c r="U1227" s="236"/>
    </row>
    <row r="1228" spans="1:21" s="194" customFormat="1" x14ac:dyDescent="0.2">
      <c r="A1228" s="75" t="s">
        <v>1670</v>
      </c>
      <c r="B1228" s="75" t="str">
        <f>survey_src_summary!C67</f>
        <v>56</v>
      </c>
      <c r="C1228" s="76">
        <f>survey_src_summary!D67</f>
        <v>56035</v>
      </c>
      <c r="D1228" s="407" t="str">
        <f>survey_src_summary!E67</f>
        <v>2310003200</v>
      </c>
      <c r="E1228" s="75" t="str">
        <f>survey_src_summary!F67</f>
        <v>Pneumatic pumps</v>
      </c>
      <c r="F1228" s="386">
        <f>survey_src_summary!L67</f>
        <v>0</v>
      </c>
      <c r="G1228" s="386">
        <f>survey_src_summary!M67</f>
        <v>4153.2032816536694</v>
      </c>
      <c r="H1228" s="386">
        <f>survey_src_summary!N67</f>
        <v>0</v>
      </c>
      <c r="I1228" s="386">
        <f>survey_src_summary!O67</f>
        <v>0</v>
      </c>
      <c r="J1228" s="386">
        <f>survey_src_summary!P67</f>
        <v>0</v>
      </c>
      <c r="K1228" s="63" t="str">
        <f t="shared" si="19"/>
        <v>Pneumatic pumps</v>
      </c>
      <c r="M1228" s="198"/>
      <c r="N1228" s="198"/>
      <c r="O1228" s="198"/>
      <c r="P1228" s="236"/>
      <c r="Q1228" s="236"/>
      <c r="R1228" s="236"/>
      <c r="S1228" s="236"/>
      <c r="T1228" s="236"/>
      <c r="U1228" s="236"/>
    </row>
    <row r="1229" spans="1:21" s="194" customFormat="1" x14ac:dyDescent="0.2">
      <c r="A1229" s="75" t="s">
        <v>1670</v>
      </c>
      <c r="B1229" s="75" t="str">
        <f>survey_src_summary!C68</f>
        <v>56</v>
      </c>
      <c r="C1229" s="76">
        <f>survey_src_summary!D68</f>
        <v>56037</v>
      </c>
      <c r="D1229" s="407" t="str">
        <f>survey_src_summary!E68</f>
        <v>2310003200</v>
      </c>
      <c r="E1229" s="75" t="str">
        <f>survey_src_summary!F68</f>
        <v>Pneumatic pumps</v>
      </c>
      <c r="F1229" s="386">
        <f>survey_src_summary!L68</f>
        <v>0</v>
      </c>
      <c r="G1229" s="386">
        <f>survey_src_summary!M68</f>
        <v>1821.2628884878936</v>
      </c>
      <c r="H1229" s="386">
        <f>survey_src_summary!N68</f>
        <v>0</v>
      </c>
      <c r="I1229" s="386">
        <f>survey_src_summary!O68</f>
        <v>0</v>
      </c>
      <c r="J1229" s="386">
        <f>survey_src_summary!P68</f>
        <v>0</v>
      </c>
      <c r="K1229" s="63" t="str">
        <f t="shared" si="19"/>
        <v>Pneumatic pumps</v>
      </c>
      <c r="M1229" s="198"/>
      <c r="N1229" s="198"/>
      <c r="O1229" s="198"/>
      <c r="P1229" s="236"/>
      <c r="Q1229" s="236"/>
      <c r="R1229" s="236"/>
      <c r="S1229" s="236"/>
      <c r="T1229" s="236"/>
      <c r="U1229" s="236"/>
    </row>
    <row r="1230" spans="1:21" s="198" customFormat="1" x14ac:dyDescent="0.2">
      <c r="A1230" s="75" t="s">
        <v>1670</v>
      </c>
      <c r="B1230" s="75" t="str">
        <f>survey_src_summary!C69</f>
        <v>56</v>
      </c>
      <c r="C1230" s="76">
        <f>survey_src_summary!D69</f>
        <v>56041</v>
      </c>
      <c r="D1230" s="407" t="str">
        <f>survey_src_summary!E69</f>
        <v>2310003200</v>
      </c>
      <c r="E1230" s="75" t="str">
        <f>survey_src_summary!F69</f>
        <v>Pneumatic pumps</v>
      </c>
      <c r="F1230" s="386">
        <f>survey_src_summary!L69</f>
        <v>0</v>
      </c>
      <c r="G1230" s="386">
        <f>survey_src_summary!M69</f>
        <v>241.26165258079914</v>
      </c>
      <c r="H1230" s="386">
        <f>survey_src_summary!N69</f>
        <v>0</v>
      </c>
      <c r="I1230" s="386">
        <f>survey_src_summary!O69</f>
        <v>0</v>
      </c>
      <c r="J1230" s="386">
        <f>survey_src_summary!P69</f>
        <v>0</v>
      </c>
      <c r="K1230" s="63" t="str">
        <f t="shared" si="19"/>
        <v>Pneumatic pumps</v>
      </c>
      <c r="P1230" s="62"/>
      <c r="Q1230" s="62"/>
      <c r="R1230" s="62"/>
      <c r="S1230" s="62"/>
      <c r="T1230" s="62"/>
      <c r="U1230" s="62"/>
    </row>
    <row r="1231" spans="1:21" s="194" customFormat="1" x14ac:dyDescent="0.2">
      <c r="A1231" s="75" t="s">
        <v>1670</v>
      </c>
      <c r="B1231" s="75" t="str">
        <f>survey_src_summary!C70</f>
        <v>56</v>
      </c>
      <c r="C1231" s="76">
        <f>survey_src_summary!D70</f>
        <v>56007</v>
      </c>
      <c r="D1231" s="407" t="str">
        <f>survey_src_summary!E70</f>
        <v>2310000230</v>
      </c>
      <c r="E1231" s="75" t="str">
        <f>survey_src_summary!F70</f>
        <v>Workover rigs</v>
      </c>
      <c r="F1231" s="386">
        <f>survey_src_summary!L70</f>
        <v>13.639079885117935</v>
      </c>
      <c r="G1231" s="386">
        <f>survey_src_summary!M70</f>
        <v>1.4908367975492058</v>
      </c>
      <c r="H1231" s="386">
        <f>survey_src_summary!N70</f>
        <v>8.9692454754148887</v>
      </c>
      <c r="I1231" s="386">
        <f>survey_src_summary!O70</f>
        <v>1.7612952869243512</v>
      </c>
      <c r="J1231" s="386">
        <f>survey_src_summary!P70</f>
        <v>0.56409765456257377</v>
      </c>
      <c r="K1231" s="63" t="str">
        <f t="shared" si="19"/>
        <v>Workover rigs</v>
      </c>
      <c r="M1231" s="198"/>
      <c r="N1231" s="198"/>
      <c r="O1231" s="198"/>
      <c r="P1231" s="236"/>
      <c r="Q1231" s="236"/>
      <c r="R1231" s="236"/>
      <c r="S1231" s="236"/>
      <c r="T1231" s="236"/>
      <c r="U1231" s="236"/>
    </row>
    <row r="1232" spans="1:21" s="198" customFormat="1" x14ac:dyDescent="0.2">
      <c r="A1232" s="75" t="s">
        <v>1670</v>
      </c>
      <c r="B1232" s="75" t="str">
        <f>survey_src_summary!C71</f>
        <v>49</v>
      </c>
      <c r="C1232" s="76">
        <f>survey_src_summary!D71</f>
        <v>49009</v>
      </c>
      <c r="D1232" s="407" t="str">
        <f>survey_src_summary!E71</f>
        <v>2310000230</v>
      </c>
      <c r="E1232" s="75" t="str">
        <f>survey_src_summary!F71</f>
        <v>Workover rigs</v>
      </c>
      <c r="F1232" s="386">
        <f>survey_src_summary!L71</f>
        <v>0.12553565676610987</v>
      </c>
      <c r="G1232" s="386">
        <f>survey_src_summary!M71</f>
        <v>1.3721833003972114E-2</v>
      </c>
      <c r="H1232" s="386">
        <f>survey_src_summary!N71</f>
        <v>8.2553964852221495E-2</v>
      </c>
      <c r="I1232" s="386">
        <f>survey_src_summary!O71</f>
        <v>1.6211163983602582E-2</v>
      </c>
      <c r="J1232" s="386">
        <f>survey_src_summary!P71</f>
        <v>5.1920195601319729E-3</v>
      </c>
      <c r="K1232" s="63" t="str">
        <f t="shared" si="19"/>
        <v>Workover rigs</v>
      </c>
      <c r="P1232" s="62"/>
      <c r="Q1232" s="62"/>
      <c r="R1232" s="62"/>
      <c r="S1232" s="62"/>
      <c r="T1232" s="62"/>
      <c r="U1232" s="62"/>
    </row>
    <row r="1233" spans="1:21" s="198" customFormat="1" x14ac:dyDescent="0.2">
      <c r="A1233" s="75" t="s">
        <v>1670</v>
      </c>
      <c r="B1233" s="75" t="str">
        <f>survey_src_summary!C72</f>
        <v>49</v>
      </c>
      <c r="C1233" s="76">
        <f>survey_src_summary!D72</f>
        <v>49043</v>
      </c>
      <c r="D1233" s="407" t="str">
        <f>survey_src_summary!E72</f>
        <v>2310000230</v>
      </c>
      <c r="E1233" s="75" t="str">
        <f>survey_src_summary!F72</f>
        <v>Workover rigs</v>
      </c>
      <c r="F1233" s="386">
        <f>survey_src_summary!L72</f>
        <v>0.42821926549049827</v>
      </c>
      <c r="G1233" s="386">
        <f>survey_src_summary!M72</f>
        <v>4.6807045914388473E-2</v>
      </c>
      <c r="H1233" s="386">
        <f>survey_src_summary!N72</f>
        <v>0.28160284578118577</v>
      </c>
      <c r="I1233" s="386">
        <f>survey_src_summary!O72</f>
        <v>5.5298493771678676E-2</v>
      </c>
      <c r="J1233" s="386">
        <f>survey_src_summary!P72</f>
        <v>1.7710687622357116E-2</v>
      </c>
      <c r="K1233" s="63" t="str">
        <f t="shared" si="19"/>
        <v>Workover rigs</v>
      </c>
      <c r="P1233" s="62"/>
      <c r="Q1233" s="62"/>
      <c r="R1233" s="62"/>
      <c r="S1233" s="62"/>
      <c r="T1233" s="62"/>
      <c r="U1233" s="62"/>
    </row>
    <row r="1234" spans="1:21" s="198" customFormat="1" x14ac:dyDescent="0.2">
      <c r="A1234" s="75" t="s">
        <v>1670</v>
      </c>
      <c r="B1234" s="75" t="str">
        <f>survey_src_summary!C73</f>
        <v>56</v>
      </c>
      <c r="C1234" s="76">
        <f>survey_src_summary!D73</f>
        <v>56001</v>
      </c>
      <c r="D1234" s="407" t="str">
        <f>survey_src_summary!E73</f>
        <v>2310000230</v>
      </c>
      <c r="E1234" s="75" t="str">
        <f>survey_src_summary!F73</f>
        <v>Workover rigs</v>
      </c>
      <c r="F1234" s="386">
        <f>survey_src_summary!L73</f>
        <v>0.29537801592025853</v>
      </c>
      <c r="G1234" s="386">
        <f>survey_src_summary!M73</f>
        <v>3.2286665891699089E-2</v>
      </c>
      <c r="H1234" s="386">
        <f>survey_src_summary!N73</f>
        <v>0.19424462318169763</v>
      </c>
      <c r="I1234" s="386">
        <f>survey_src_summary!O73</f>
        <v>3.8143915255535489E-2</v>
      </c>
      <c r="J1234" s="386">
        <f>survey_src_summary!P73</f>
        <v>1.2216516612075231E-2</v>
      </c>
      <c r="K1234" s="63" t="str">
        <f t="shared" si="19"/>
        <v>Workover rigs</v>
      </c>
      <c r="P1234" s="62"/>
      <c r="Q1234" s="62"/>
      <c r="R1234" s="62"/>
      <c r="S1234" s="62"/>
      <c r="T1234" s="62"/>
      <c r="U1234" s="62"/>
    </row>
    <row r="1235" spans="1:21" s="193" customFormat="1" x14ac:dyDescent="0.2">
      <c r="A1235" s="75" t="s">
        <v>1670</v>
      </c>
      <c r="B1235" s="75" t="str">
        <f>survey_src_summary!C74</f>
        <v>56</v>
      </c>
      <c r="C1235" s="76">
        <f>survey_src_summary!D74</f>
        <v>56023</v>
      </c>
      <c r="D1235" s="407" t="str">
        <f>survey_src_summary!E74</f>
        <v>2310000230</v>
      </c>
      <c r="E1235" s="75" t="str">
        <f>survey_src_summary!F74</f>
        <v>Workover rigs</v>
      </c>
      <c r="F1235" s="386">
        <f>survey_src_summary!L74</f>
        <v>10.796066481885449</v>
      </c>
      <c r="G1235" s="386">
        <f>survey_src_summary!M74</f>
        <v>1.1800776383416018</v>
      </c>
      <c r="H1235" s="386">
        <f>survey_src_summary!N74</f>
        <v>7.0996409772910489</v>
      </c>
      <c r="I1235" s="386">
        <f>survey_src_summary!O74</f>
        <v>1.394160102589822</v>
      </c>
      <c r="J1235" s="386">
        <f>survey_src_summary!P74</f>
        <v>0.44651368217134962</v>
      </c>
      <c r="K1235" s="63" t="str">
        <f t="shared" si="19"/>
        <v>Workover rigs</v>
      </c>
      <c r="M1235" s="198"/>
      <c r="N1235" s="198"/>
      <c r="O1235" s="198"/>
      <c r="P1235" s="235"/>
      <c r="Q1235" s="235"/>
      <c r="R1235" s="235"/>
      <c r="S1235" s="235"/>
      <c r="T1235" s="235"/>
      <c r="U1235" s="235"/>
    </row>
    <row r="1236" spans="1:21" s="193" customFormat="1" x14ac:dyDescent="0.2">
      <c r="A1236" s="75" t="s">
        <v>1670</v>
      </c>
      <c r="B1236" s="75" t="str">
        <f>survey_src_summary!C75</f>
        <v>56</v>
      </c>
      <c r="C1236" s="76">
        <f>survey_src_summary!D75</f>
        <v>56035</v>
      </c>
      <c r="D1236" s="407" t="str">
        <f>survey_src_summary!E75</f>
        <v>2310000230</v>
      </c>
      <c r="E1236" s="75" t="str">
        <f>survey_src_summary!F75</f>
        <v>Workover rigs</v>
      </c>
      <c r="F1236" s="386">
        <f>survey_src_summary!L75</f>
        <v>0</v>
      </c>
      <c r="G1236" s="386">
        <f>survey_src_summary!M75</f>
        <v>0</v>
      </c>
      <c r="H1236" s="386">
        <f>survey_src_summary!N75</f>
        <v>0</v>
      </c>
      <c r="I1236" s="386">
        <f>survey_src_summary!O75</f>
        <v>0</v>
      </c>
      <c r="J1236" s="386">
        <f>survey_src_summary!P75</f>
        <v>0</v>
      </c>
      <c r="K1236" s="63" t="str">
        <f t="shared" si="19"/>
        <v>Workover rigs</v>
      </c>
      <c r="M1236" s="198"/>
      <c r="N1236" s="198"/>
      <c r="O1236" s="198"/>
      <c r="P1236" s="235"/>
      <c r="Q1236" s="235"/>
      <c r="R1236" s="235"/>
      <c r="S1236" s="235"/>
      <c r="T1236" s="235"/>
      <c r="U1236" s="235"/>
    </row>
    <row r="1237" spans="1:21" s="193" customFormat="1" x14ac:dyDescent="0.2">
      <c r="A1237" s="75" t="s">
        <v>1670</v>
      </c>
      <c r="B1237" s="75" t="str">
        <f>survey_src_summary!C76</f>
        <v>56</v>
      </c>
      <c r="C1237" s="76">
        <f>survey_src_summary!D76</f>
        <v>56037</v>
      </c>
      <c r="D1237" s="407" t="str">
        <f>survey_src_summary!E76</f>
        <v>2310000230</v>
      </c>
      <c r="E1237" s="75" t="str">
        <f>survey_src_summary!F76</f>
        <v>Workover rigs</v>
      </c>
      <c r="F1237" s="386">
        <f>survey_src_summary!L76</f>
        <v>24.213612855063189</v>
      </c>
      <c r="G1237" s="386">
        <f>survey_src_summary!M76</f>
        <v>2.6466994364720331</v>
      </c>
      <c r="H1237" s="386">
        <f>survey_src_summary!N76</f>
        <v>15.923202985319664</v>
      </c>
      <c r="I1237" s="386">
        <f>survey_src_summary!O76</f>
        <v>3.1268474530725214</v>
      </c>
      <c r="J1237" s="386">
        <f>survey_src_summary!P76</f>
        <v>1.0014489492748668</v>
      </c>
      <c r="K1237" s="63" t="str">
        <f t="shared" si="19"/>
        <v>Workover rigs</v>
      </c>
      <c r="M1237" s="198"/>
      <c r="N1237" s="198"/>
      <c r="O1237" s="198"/>
      <c r="P1237" s="235"/>
      <c r="Q1237" s="235"/>
      <c r="R1237" s="235"/>
      <c r="S1237" s="235"/>
      <c r="T1237" s="235"/>
      <c r="U1237" s="235"/>
    </row>
    <row r="1238" spans="1:21" s="193" customFormat="1" x14ac:dyDescent="0.2">
      <c r="A1238" s="75" t="s">
        <v>1670</v>
      </c>
      <c r="B1238" s="75" t="str">
        <f>survey_src_summary!C77</f>
        <v>56</v>
      </c>
      <c r="C1238" s="76">
        <f>survey_src_summary!D77</f>
        <v>56041</v>
      </c>
      <c r="D1238" s="407" t="str">
        <f>survey_src_summary!E77</f>
        <v>2310000230</v>
      </c>
      <c r="E1238" s="75" t="str">
        <f>survey_src_summary!F77</f>
        <v>Workover rigs</v>
      </c>
      <c r="F1238" s="386">
        <f>survey_src_summary!L77</f>
        <v>3.1531603199487597</v>
      </c>
      <c r="G1238" s="386">
        <f>survey_src_summary!M77</f>
        <v>0.34466015839388786</v>
      </c>
      <c r="H1238" s="386">
        <f>survey_src_summary!N77</f>
        <v>2.0735613524646226</v>
      </c>
      <c r="I1238" s="386">
        <f>survey_src_summary!O77</f>
        <v>0.40718629535284134</v>
      </c>
      <c r="J1238" s="386">
        <f>survey_src_summary!P77</f>
        <v>0.13041131483390309</v>
      </c>
      <c r="K1238" s="63" t="str">
        <f t="shared" si="19"/>
        <v>Workover rigs</v>
      </c>
      <c r="M1238" s="198"/>
      <c r="N1238" s="198"/>
      <c r="O1238" s="198"/>
      <c r="P1238" s="235"/>
      <c r="Q1238" s="235"/>
      <c r="R1238" s="235"/>
      <c r="S1238" s="235"/>
      <c r="T1238" s="235"/>
      <c r="U1238" s="235"/>
    </row>
    <row r="1239" spans="1:21" s="198" customFormat="1" x14ac:dyDescent="0.2">
      <c r="A1239" s="75" t="s">
        <v>1670</v>
      </c>
      <c r="B1239" s="75" t="str">
        <f>survey_src_summary!C78</f>
        <v>56</v>
      </c>
      <c r="C1239" s="76">
        <f>survey_src_summary!D78</f>
        <v>56007</v>
      </c>
      <c r="D1239" s="407" t="str">
        <f>survey_src_summary!E78</f>
        <v>2310000801</v>
      </c>
      <c r="E1239" s="75" t="str">
        <f>survey_src_summary!F78</f>
        <v>Gas Well Truck Loading</v>
      </c>
      <c r="F1239" s="386">
        <f>survey_src_summary!L78</f>
        <v>0</v>
      </c>
      <c r="G1239" s="386">
        <f>survey_src_summary!M78</f>
        <v>55.59366824405388</v>
      </c>
      <c r="H1239" s="386">
        <f>survey_src_summary!N78</f>
        <v>0</v>
      </c>
      <c r="I1239" s="386">
        <f>survey_src_summary!O78</f>
        <v>0</v>
      </c>
      <c r="J1239" s="386">
        <f>survey_src_summary!P78</f>
        <v>0</v>
      </c>
      <c r="K1239" s="63" t="str">
        <f t="shared" si="19"/>
        <v>Gas Well Truck Loading</v>
      </c>
      <c r="P1239" s="62"/>
      <c r="Q1239" s="62"/>
      <c r="R1239" s="62"/>
      <c r="S1239" s="62"/>
      <c r="T1239" s="62"/>
      <c r="U1239" s="62"/>
    </row>
    <row r="1240" spans="1:21" s="198" customFormat="1" x14ac:dyDescent="0.2">
      <c r="A1240" s="75" t="s">
        <v>1670</v>
      </c>
      <c r="B1240" s="75" t="str">
        <f>survey_src_summary!C79</f>
        <v>49</v>
      </c>
      <c r="C1240" s="76">
        <f>survey_src_summary!D79</f>
        <v>49009</v>
      </c>
      <c r="D1240" s="407" t="str">
        <f>survey_src_summary!E79</f>
        <v>2310000801</v>
      </c>
      <c r="E1240" s="75" t="str">
        <f>survey_src_summary!F79</f>
        <v>Gas Well Truck Loading</v>
      </c>
      <c r="F1240" s="386">
        <f>survey_src_summary!L79</f>
        <v>0</v>
      </c>
      <c r="G1240" s="386">
        <f>survey_src_summary!M79</f>
        <v>3.849568431560537E-2</v>
      </c>
      <c r="H1240" s="386">
        <f>survey_src_summary!N79</f>
        <v>0</v>
      </c>
      <c r="I1240" s="386">
        <f>survey_src_summary!O79</f>
        <v>0</v>
      </c>
      <c r="J1240" s="386">
        <f>survey_src_summary!P79</f>
        <v>0</v>
      </c>
      <c r="K1240" s="63" t="str">
        <f t="shared" si="19"/>
        <v>Gas Well Truck Loading</v>
      </c>
      <c r="P1240" s="62"/>
      <c r="Q1240" s="62"/>
      <c r="R1240" s="62"/>
      <c r="S1240" s="62"/>
      <c r="T1240" s="62"/>
      <c r="U1240" s="62"/>
    </row>
    <row r="1241" spans="1:21" s="198" customFormat="1" x14ac:dyDescent="0.2">
      <c r="A1241" s="75" t="s">
        <v>1670</v>
      </c>
      <c r="B1241" s="75" t="str">
        <f>survey_src_summary!C80</f>
        <v>49</v>
      </c>
      <c r="C1241" s="76">
        <f>survey_src_summary!D80</f>
        <v>49043</v>
      </c>
      <c r="D1241" s="407" t="str">
        <f>survey_src_summary!E80</f>
        <v>2310000801</v>
      </c>
      <c r="E1241" s="75" t="str">
        <f>survey_src_summary!F80</f>
        <v>Gas Well Truck Loading</v>
      </c>
      <c r="F1241" s="386">
        <f>survey_src_summary!L80</f>
        <v>0</v>
      </c>
      <c r="G1241" s="386">
        <f>survey_src_summary!M80</f>
        <v>9.6383522587371839</v>
      </c>
      <c r="H1241" s="386">
        <f>survey_src_summary!N80</f>
        <v>0</v>
      </c>
      <c r="I1241" s="386">
        <f>survey_src_summary!O80</f>
        <v>0</v>
      </c>
      <c r="J1241" s="386">
        <f>survey_src_summary!P80</f>
        <v>0</v>
      </c>
      <c r="K1241" s="63" t="str">
        <f t="shared" si="19"/>
        <v>Gas Well Truck Loading</v>
      </c>
      <c r="P1241" s="62"/>
      <c r="Q1241" s="62"/>
      <c r="R1241" s="62"/>
      <c r="S1241" s="62"/>
      <c r="T1241" s="62"/>
      <c r="U1241" s="62"/>
    </row>
    <row r="1242" spans="1:21" s="198" customFormat="1" x14ac:dyDescent="0.2">
      <c r="A1242" s="75" t="s">
        <v>1670</v>
      </c>
      <c r="B1242" s="75" t="str">
        <f>survey_src_summary!C81</f>
        <v>56</v>
      </c>
      <c r="C1242" s="76">
        <f>survey_src_summary!D81</f>
        <v>56001</v>
      </c>
      <c r="D1242" s="407" t="str">
        <f>survey_src_summary!E81</f>
        <v>2310000801</v>
      </c>
      <c r="E1242" s="75" t="str">
        <f>survey_src_summary!F81</f>
        <v>Gas Well Truck Loading</v>
      </c>
      <c r="F1242" s="386">
        <f>survey_src_summary!L81</f>
        <v>0</v>
      </c>
      <c r="G1242" s="386">
        <f>survey_src_summary!M81</f>
        <v>0</v>
      </c>
      <c r="H1242" s="386">
        <f>survey_src_summary!N81</f>
        <v>0</v>
      </c>
      <c r="I1242" s="386">
        <f>survey_src_summary!O81</f>
        <v>0</v>
      </c>
      <c r="J1242" s="386">
        <f>survey_src_summary!P81</f>
        <v>0</v>
      </c>
      <c r="K1242" s="63" t="str">
        <f t="shared" si="19"/>
        <v>Gas Well Truck Loading</v>
      </c>
      <c r="P1242" s="62"/>
      <c r="Q1242" s="62"/>
      <c r="R1242" s="62"/>
      <c r="S1242" s="62"/>
      <c r="T1242" s="62"/>
      <c r="U1242" s="62"/>
    </row>
    <row r="1243" spans="1:21" s="198" customFormat="1" x14ac:dyDescent="0.2">
      <c r="A1243" s="75" t="s">
        <v>1670</v>
      </c>
      <c r="B1243" s="75" t="str">
        <f>survey_src_summary!C82</f>
        <v>56</v>
      </c>
      <c r="C1243" s="76">
        <f>survey_src_summary!D82</f>
        <v>56023</v>
      </c>
      <c r="D1243" s="407" t="str">
        <f>survey_src_summary!E82</f>
        <v>2310000801</v>
      </c>
      <c r="E1243" s="75" t="str">
        <f>survey_src_summary!F82</f>
        <v>Gas Well Truck Loading</v>
      </c>
      <c r="F1243" s="386">
        <f>survey_src_summary!L82</f>
        <v>0</v>
      </c>
      <c r="G1243" s="386">
        <f>survey_src_summary!M82</f>
        <v>33.008963344371026</v>
      </c>
      <c r="H1243" s="386">
        <f>survey_src_summary!N82</f>
        <v>0</v>
      </c>
      <c r="I1243" s="386">
        <f>survey_src_summary!O82</f>
        <v>0</v>
      </c>
      <c r="J1243" s="386">
        <f>survey_src_summary!P82</f>
        <v>0</v>
      </c>
      <c r="K1243" s="63" t="str">
        <f t="shared" si="19"/>
        <v>Gas Well Truck Loading</v>
      </c>
      <c r="P1243" s="62"/>
      <c r="Q1243" s="62"/>
      <c r="R1243" s="62"/>
      <c r="S1243" s="62"/>
      <c r="T1243" s="62"/>
      <c r="U1243" s="62"/>
    </row>
    <row r="1244" spans="1:21" s="193" customFormat="1" x14ac:dyDescent="0.2">
      <c r="A1244" s="75" t="s">
        <v>1670</v>
      </c>
      <c r="B1244" s="75" t="str">
        <f>survey_src_summary!C83</f>
        <v>56</v>
      </c>
      <c r="C1244" s="76">
        <f>survey_src_summary!D83</f>
        <v>56035</v>
      </c>
      <c r="D1244" s="407" t="str">
        <f>survey_src_summary!E83</f>
        <v>2310000801</v>
      </c>
      <c r="E1244" s="75" t="str">
        <f>survey_src_summary!F83</f>
        <v>Gas Well Truck Loading</v>
      </c>
      <c r="F1244" s="386">
        <f>survey_src_summary!L83</f>
        <v>0</v>
      </c>
      <c r="G1244" s="386">
        <f>survey_src_summary!M83</f>
        <v>437.88432428066324</v>
      </c>
      <c r="H1244" s="386">
        <f>survey_src_summary!N83</f>
        <v>0</v>
      </c>
      <c r="I1244" s="386">
        <f>survey_src_summary!O83</f>
        <v>0</v>
      </c>
      <c r="J1244" s="386">
        <f>survey_src_summary!P83</f>
        <v>0</v>
      </c>
      <c r="K1244" s="63" t="str">
        <f t="shared" si="19"/>
        <v>Gas Well Truck Loading</v>
      </c>
      <c r="M1244" s="198"/>
      <c r="N1244" s="198"/>
      <c r="O1244" s="198"/>
      <c r="P1244" s="235"/>
      <c r="Q1244" s="235"/>
      <c r="R1244" s="235"/>
      <c r="S1244" s="235"/>
      <c r="T1244" s="235"/>
      <c r="U1244" s="235"/>
    </row>
    <row r="1245" spans="1:21" s="193" customFormat="1" x14ac:dyDescent="0.2">
      <c r="A1245" s="75" t="s">
        <v>1670</v>
      </c>
      <c r="B1245" s="75" t="str">
        <f>survey_src_summary!C84</f>
        <v>56</v>
      </c>
      <c r="C1245" s="76">
        <f>survey_src_summary!D84</f>
        <v>56037</v>
      </c>
      <c r="D1245" s="407" t="str">
        <f>survey_src_summary!E84</f>
        <v>2310000801</v>
      </c>
      <c r="E1245" s="75" t="str">
        <f>survey_src_summary!F84</f>
        <v>Gas Well Truck Loading</v>
      </c>
      <c r="F1245" s="386">
        <f>survey_src_summary!L84</f>
        <v>0</v>
      </c>
      <c r="G1245" s="386">
        <f>survey_src_summary!M84</f>
        <v>98.840237825293997</v>
      </c>
      <c r="H1245" s="386">
        <f>survey_src_summary!N84</f>
        <v>0</v>
      </c>
      <c r="I1245" s="386">
        <f>survey_src_summary!O84</f>
        <v>0</v>
      </c>
      <c r="J1245" s="386">
        <f>survey_src_summary!P84</f>
        <v>0</v>
      </c>
      <c r="K1245" s="63" t="str">
        <f t="shared" si="19"/>
        <v>Gas Well Truck Loading</v>
      </c>
      <c r="M1245" s="198"/>
      <c r="N1245" s="198"/>
      <c r="O1245" s="198"/>
      <c r="P1245" s="235"/>
      <c r="Q1245" s="235"/>
      <c r="R1245" s="235"/>
      <c r="S1245" s="235"/>
      <c r="T1245" s="235"/>
      <c r="U1245" s="235"/>
    </row>
    <row r="1246" spans="1:21" s="193" customFormat="1" x14ac:dyDescent="0.2">
      <c r="A1246" s="75" t="s">
        <v>1670</v>
      </c>
      <c r="B1246" s="75" t="str">
        <f>survey_src_summary!C85</f>
        <v>56</v>
      </c>
      <c r="C1246" s="76">
        <f>survey_src_summary!D85</f>
        <v>56041</v>
      </c>
      <c r="D1246" s="407" t="str">
        <f>survey_src_summary!E85</f>
        <v>2310000801</v>
      </c>
      <c r="E1246" s="75" t="str">
        <f>survey_src_summary!F85</f>
        <v>Gas Well Truck Loading</v>
      </c>
      <c r="F1246" s="386">
        <f>survey_src_summary!L85</f>
        <v>0</v>
      </c>
      <c r="G1246" s="386">
        <f>survey_src_summary!M85</f>
        <v>27.897302941378221</v>
      </c>
      <c r="H1246" s="386">
        <f>survey_src_summary!N85</f>
        <v>0</v>
      </c>
      <c r="I1246" s="386">
        <f>survey_src_summary!O85</f>
        <v>0</v>
      </c>
      <c r="J1246" s="386">
        <f>survey_src_summary!P85</f>
        <v>0</v>
      </c>
      <c r="K1246" s="63" t="str">
        <f t="shared" si="19"/>
        <v>Gas Well Truck Loading</v>
      </c>
      <c r="M1246" s="198"/>
      <c r="N1246" s="198"/>
      <c r="O1246" s="198"/>
      <c r="P1246" s="235"/>
      <c r="Q1246" s="235"/>
      <c r="R1246" s="235"/>
      <c r="S1246" s="235"/>
      <c r="T1246" s="235"/>
      <c r="U1246" s="235"/>
    </row>
    <row r="1247" spans="1:21" s="193" customFormat="1" x14ac:dyDescent="0.2">
      <c r="A1247" s="75" t="s">
        <v>1670</v>
      </c>
      <c r="B1247" s="75" t="str">
        <f>survey_src_summary!C86</f>
        <v>56</v>
      </c>
      <c r="C1247" s="76">
        <f>survey_src_summary!D86</f>
        <v>56007</v>
      </c>
      <c r="D1247" s="407" t="str">
        <f>survey_src_summary!E86</f>
        <v>2310000802</v>
      </c>
      <c r="E1247" s="75" t="str">
        <f>survey_src_summary!F86</f>
        <v>Oil Well Truck Loading</v>
      </c>
      <c r="F1247" s="386">
        <f>survey_src_summary!L86</f>
        <v>0</v>
      </c>
      <c r="G1247" s="386">
        <f>survey_src_summary!M86</f>
        <v>71.616048783297899</v>
      </c>
      <c r="H1247" s="386">
        <f>survey_src_summary!N86</f>
        <v>0</v>
      </c>
      <c r="I1247" s="386">
        <f>survey_src_summary!O86</f>
        <v>0</v>
      </c>
      <c r="J1247" s="386">
        <f>survey_src_summary!P86</f>
        <v>0</v>
      </c>
      <c r="K1247" s="63" t="str">
        <f t="shared" si="19"/>
        <v>Oil Well Truck Loading</v>
      </c>
      <c r="M1247" s="198"/>
      <c r="N1247" s="198"/>
      <c r="O1247" s="198"/>
      <c r="P1247" s="235"/>
      <c r="Q1247" s="235"/>
      <c r="R1247" s="235"/>
      <c r="S1247" s="235"/>
      <c r="T1247" s="235"/>
      <c r="U1247" s="235"/>
    </row>
    <row r="1248" spans="1:21" s="193" customFormat="1" x14ac:dyDescent="0.2">
      <c r="A1248" s="75" t="s">
        <v>1670</v>
      </c>
      <c r="B1248" s="75" t="str">
        <f>survey_src_summary!C87</f>
        <v>49</v>
      </c>
      <c r="C1248" s="76">
        <f>survey_src_summary!D87</f>
        <v>49009</v>
      </c>
      <c r="D1248" s="407" t="str">
        <f>survey_src_summary!E87</f>
        <v>2310000802</v>
      </c>
      <c r="E1248" s="75" t="str">
        <f>survey_src_summary!F87</f>
        <v>Oil Well Truck Loading</v>
      </c>
      <c r="F1248" s="386">
        <f>survey_src_summary!L87</f>
        <v>0</v>
      </c>
      <c r="G1248" s="386">
        <f>survey_src_summary!M87</f>
        <v>0</v>
      </c>
      <c r="H1248" s="386">
        <f>survey_src_summary!N87</f>
        <v>0</v>
      </c>
      <c r="I1248" s="386">
        <f>survey_src_summary!O87</f>
        <v>0</v>
      </c>
      <c r="J1248" s="386">
        <f>survey_src_summary!P87</f>
        <v>0</v>
      </c>
      <c r="K1248" s="63" t="str">
        <f t="shared" si="19"/>
        <v>Oil Well Truck Loading</v>
      </c>
      <c r="M1248" s="198"/>
      <c r="N1248" s="198"/>
      <c r="O1248" s="198"/>
      <c r="P1248" s="235"/>
      <c r="Q1248" s="235"/>
      <c r="R1248" s="235"/>
      <c r="S1248" s="235"/>
      <c r="T1248" s="235"/>
      <c r="U1248" s="235"/>
    </row>
    <row r="1249" spans="1:21" s="194" customFormat="1" x14ac:dyDescent="0.2">
      <c r="A1249" s="75" t="s">
        <v>1670</v>
      </c>
      <c r="B1249" s="75" t="str">
        <f>survey_src_summary!C88</f>
        <v>49</v>
      </c>
      <c r="C1249" s="76">
        <f>survey_src_summary!D88</f>
        <v>49043</v>
      </c>
      <c r="D1249" s="407" t="str">
        <f>survey_src_summary!E88</f>
        <v>2310000802</v>
      </c>
      <c r="E1249" s="75" t="str">
        <f>survey_src_summary!F88</f>
        <v>Oil Well Truck Loading</v>
      </c>
      <c r="F1249" s="386">
        <f>survey_src_summary!L88</f>
        <v>0</v>
      </c>
      <c r="G1249" s="386">
        <f>survey_src_summary!M88</f>
        <v>27.248160520602859</v>
      </c>
      <c r="H1249" s="386">
        <f>survey_src_summary!N88</f>
        <v>0</v>
      </c>
      <c r="I1249" s="386">
        <f>survey_src_summary!O88</f>
        <v>0</v>
      </c>
      <c r="J1249" s="386">
        <f>survey_src_summary!P88</f>
        <v>0</v>
      </c>
      <c r="K1249" s="63" t="str">
        <f t="shared" si="19"/>
        <v>Oil Well Truck Loading</v>
      </c>
      <c r="M1249" s="198"/>
      <c r="N1249" s="198"/>
      <c r="O1249" s="198"/>
      <c r="P1249" s="236"/>
      <c r="Q1249" s="236"/>
      <c r="R1249" s="236"/>
      <c r="S1249" s="236"/>
      <c r="T1249" s="236"/>
      <c r="U1249" s="236"/>
    </row>
    <row r="1250" spans="1:21" s="194" customFormat="1" x14ac:dyDescent="0.2">
      <c r="A1250" s="75" t="s">
        <v>1670</v>
      </c>
      <c r="B1250" s="75" t="str">
        <f>survey_src_summary!C89</f>
        <v>56</v>
      </c>
      <c r="C1250" s="76">
        <f>survey_src_summary!D89</f>
        <v>56001</v>
      </c>
      <c r="D1250" s="407" t="str">
        <f>survey_src_summary!E89</f>
        <v>2310000802</v>
      </c>
      <c r="E1250" s="75" t="str">
        <f>survey_src_summary!F89</f>
        <v>Oil Well Truck Loading</v>
      </c>
      <c r="F1250" s="386">
        <f>survey_src_summary!L89</f>
        <v>0</v>
      </c>
      <c r="G1250" s="386">
        <f>survey_src_summary!M89</f>
        <v>6.8753251230561876</v>
      </c>
      <c r="H1250" s="386">
        <f>survey_src_summary!N89</f>
        <v>0</v>
      </c>
      <c r="I1250" s="386">
        <f>survey_src_summary!O89</f>
        <v>0</v>
      </c>
      <c r="J1250" s="386">
        <f>survey_src_summary!P89</f>
        <v>0</v>
      </c>
      <c r="K1250" s="63" t="str">
        <f t="shared" si="19"/>
        <v>Oil Well Truck Loading</v>
      </c>
      <c r="M1250" s="198"/>
      <c r="N1250" s="198"/>
      <c r="O1250" s="198"/>
      <c r="P1250" s="236"/>
      <c r="Q1250" s="236"/>
      <c r="R1250" s="236"/>
      <c r="S1250" s="236"/>
      <c r="T1250" s="236"/>
      <c r="U1250" s="236"/>
    </row>
    <row r="1251" spans="1:21" s="194" customFormat="1" x14ac:dyDescent="0.2">
      <c r="A1251" s="75" t="s">
        <v>1670</v>
      </c>
      <c r="B1251" s="75" t="str">
        <f>survey_src_summary!C90</f>
        <v>56</v>
      </c>
      <c r="C1251" s="76">
        <f>survey_src_summary!D90</f>
        <v>56023</v>
      </c>
      <c r="D1251" s="407" t="str">
        <f>survey_src_summary!E90</f>
        <v>2310000802</v>
      </c>
      <c r="E1251" s="75" t="str">
        <f>survey_src_summary!F90</f>
        <v>Oil Well Truck Loading</v>
      </c>
      <c r="F1251" s="386">
        <f>survey_src_summary!L90</f>
        <v>0</v>
      </c>
      <c r="G1251" s="386">
        <f>survey_src_summary!M90</f>
        <v>19.631392081971249</v>
      </c>
      <c r="H1251" s="386">
        <f>survey_src_summary!N90</f>
        <v>0</v>
      </c>
      <c r="I1251" s="386">
        <f>survey_src_summary!O90</f>
        <v>0</v>
      </c>
      <c r="J1251" s="386">
        <f>survey_src_summary!P90</f>
        <v>0</v>
      </c>
      <c r="K1251" s="63" t="str">
        <f t="shared" si="19"/>
        <v>Oil Well Truck Loading</v>
      </c>
      <c r="M1251" s="198"/>
      <c r="N1251" s="198"/>
      <c r="O1251" s="198"/>
      <c r="P1251" s="236"/>
      <c r="Q1251" s="236"/>
      <c r="R1251" s="236"/>
      <c r="S1251" s="236"/>
      <c r="T1251" s="236"/>
      <c r="U1251" s="236"/>
    </row>
    <row r="1252" spans="1:21" s="194" customFormat="1" x14ac:dyDescent="0.2">
      <c r="A1252" s="75" t="s">
        <v>1670</v>
      </c>
      <c r="B1252" s="75" t="str">
        <f>survey_src_summary!C91</f>
        <v>56</v>
      </c>
      <c r="C1252" s="76">
        <f>survey_src_summary!D91</f>
        <v>56035</v>
      </c>
      <c r="D1252" s="407" t="str">
        <f>survey_src_summary!E91</f>
        <v>2310000802</v>
      </c>
      <c r="E1252" s="75" t="str">
        <f>survey_src_summary!F91</f>
        <v>Oil Well Truck Loading</v>
      </c>
      <c r="F1252" s="386">
        <f>survey_src_summary!L91</f>
        <v>0</v>
      </c>
      <c r="G1252" s="386">
        <f>survey_src_summary!M91</f>
        <v>0</v>
      </c>
      <c r="H1252" s="386">
        <f>survey_src_summary!N91</f>
        <v>0</v>
      </c>
      <c r="I1252" s="386">
        <f>survey_src_summary!O91</f>
        <v>0</v>
      </c>
      <c r="J1252" s="386">
        <f>survey_src_summary!P91</f>
        <v>0</v>
      </c>
      <c r="K1252" s="63" t="str">
        <f t="shared" si="19"/>
        <v>Oil Well Truck Loading</v>
      </c>
      <c r="M1252" s="198"/>
      <c r="N1252" s="198"/>
      <c r="O1252" s="198"/>
      <c r="P1252" s="236"/>
      <c r="Q1252" s="236"/>
      <c r="R1252" s="236"/>
      <c r="S1252" s="236"/>
      <c r="T1252" s="236"/>
      <c r="U1252" s="236"/>
    </row>
    <row r="1253" spans="1:21" s="194" customFormat="1" x14ac:dyDescent="0.2">
      <c r="A1253" s="75" t="s">
        <v>1670</v>
      </c>
      <c r="B1253" s="75" t="str">
        <f>survey_src_summary!C92</f>
        <v>56</v>
      </c>
      <c r="C1253" s="76">
        <f>survey_src_summary!D92</f>
        <v>56037</v>
      </c>
      <c r="D1253" s="407" t="str">
        <f>survey_src_summary!E92</f>
        <v>2310000802</v>
      </c>
      <c r="E1253" s="75" t="str">
        <f>survey_src_summary!F92</f>
        <v>Oil Well Truck Loading</v>
      </c>
      <c r="F1253" s="386">
        <f>survey_src_summary!L92</f>
        <v>0</v>
      </c>
      <c r="G1253" s="386">
        <f>survey_src_summary!M92</f>
        <v>469.00991842940914</v>
      </c>
      <c r="H1253" s="386">
        <f>survey_src_summary!N92</f>
        <v>0</v>
      </c>
      <c r="I1253" s="386">
        <f>survey_src_summary!O92</f>
        <v>0</v>
      </c>
      <c r="J1253" s="386">
        <f>survey_src_summary!P92</f>
        <v>0</v>
      </c>
      <c r="K1253" s="63" t="str">
        <f t="shared" si="19"/>
        <v>Oil Well Truck Loading</v>
      </c>
      <c r="M1253" s="198"/>
      <c r="N1253" s="198"/>
      <c r="O1253" s="198"/>
      <c r="P1253" s="236"/>
      <c r="Q1253" s="236"/>
      <c r="R1253" s="236"/>
      <c r="S1253" s="236"/>
      <c r="T1253" s="236"/>
      <c r="U1253" s="236"/>
    </row>
    <row r="1254" spans="1:21" s="198" customFormat="1" x14ac:dyDescent="0.2">
      <c r="A1254" s="75" t="s">
        <v>1670</v>
      </c>
      <c r="B1254" s="75" t="str">
        <f>survey_src_summary!C93</f>
        <v>56</v>
      </c>
      <c r="C1254" s="76">
        <f>survey_src_summary!D93</f>
        <v>56041</v>
      </c>
      <c r="D1254" s="407" t="str">
        <f>survey_src_summary!E93</f>
        <v>2310000802</v>
      </c>
      <c r="E1254" s="75" t="str">
        <f>survey_src_summary!F93</f>
        <v>Oil Well Truck Loading</v>
      </c>
      <c r="F1254" s="386">
        <f>survey_src_summary!L93</f>
        <v>0</v>
      </c>
      <c r="G1254" s="386">
        <f>survey_src_summary!M93</f>
        <v>103.40050412071267</v>
      </c>
      <c r="H1254" s="386">
        <f>survey_src_summary!N93</f>
        <v>0</v>
      </c>
      <c r="I1254" s="386">
        <f>survey_src_summary!O93</f>
        <v>0</v>
      </c>
      <c r="J1254" s="386">
        <f>survey_src_summary!P93</f>
        <v>0</v>
      </c>
      <c r="K1254" s="63" t="str">
        <f t="shared" si="19"/>
        <v>Oil Well Truck Loading</v>
      </c>
      <c r="P1254" s="62"/>
      <c r="Q1254" s="62"/>
      <c r="R1254" s="62"/>
      <c r="S1254" s="62"/>
      <c r="T1254" s="62"/>
      <c r="U1254" s="62"/>
    </row>
    <row r="1255" spans="1:21" s="194" customFormat="1" x14ac:dyDescent="0.2">
      <c r="A1255" s="75" t="s">
        <v>1670</v>
      </c>
      <c r="B1255" s="75" t="str">
        <f>survey_src_summary!C94</f>
        <v>56</v>
      </c>
      <c r="C1255" s="76">
        <f>survey_src_summary!D94</f>
        <v>56007</v>
      </c>
      <c r="D1255" s="407" t="str">
        <f>survey_src_summary!E94</f>
        <v>2310002230</v>
      </c>
      <c r="E1255" s="75" t="str">
        <f>survey_src_summary!F94</f>
        <v xml:space="preserve">Condensate tank </v>
      </c>
      <c r="F1255" s="386">
        <f>survey_src_summary!L94</f>
        <v>0</v>
      </c>
      <c r="G1255" s="386">
        <f>survey_src_summary!M94</f>
        <v>3756.0295028364753</v>
      </c>
      <c r="H1255" s="386">
        <f>survey_src_summary!N94</f>
        <v>0</v>
      </c>
      <c r="I1255" s="386">
        <f>survey_src_summary!O94</f>
        <v>0</v>
      </c>
      <c r="J1255" s="386">
        <f>survey_src_summary!P94</f>
        <v>0</v>
      </c>
      <c r="K1255" s="63" t="str">
        <f t="shared" si="19"/>
        <v xml:space="preserve">Condensate tank </v>
      </c>
      <c r="M1255" s="198"/>
      <c r="N1255" s="198"/>
      <c r="O1255" s="198"/>
      <c r="P1255" s="236"/>
      <c r="Q1255" s="236"/>
      <c r="R1255" s="236"/>
      <c r="S1255" s="236"/>
      <c r="T1255" s="236"/>
      <c r="U1255" s="236"/>
    </row>
    <row r="1256" spans="1:21" s="198" customFormat="1" x14ac:dyDescent="0.2">
      <c r="A1256" s="75" t="s">
        <v>1670</v>
      </c>
      <c r="B1256" s="75" t="str">
        <f>survey_src_summary!C95</f>
        <v>49</v>
      </c>
      <c r="C1256" s="76">
        <f>survey_src_summary!D95</f>
        <v>49009</v>
      </c>
      <c r="D1256" s="407" t="str">
        <f>survey_src_summary!E95</f>
        <v>2310002230</v>
      </c>
      <c r="E1256" s="75" t="str">
        <f>survey_src_summary!F95</f>
        <v xml:space="preserve">Condensate tank </v>
      </c>
      <c r="F1256" s="386">
        <f>survey_src_summary!L95</f>
        <v>0</v>
      </c>
      <c r="G1256" s="386">
        <f>survey_src_summary!M95</f>
        <v>7.6523429036836887</v>
      </c>
      <c r="H1256" s="386">
        <f>survey_src_summary!N95</f>
        <v>0</v>
      </c>
      <c r="I1256" s="386">
        <f>survey_src_summary!O95</f>
        <v>0</v>
      </c>
      <c r="J1256" s="386">
        <f>survey_src_summary!P95</f>
        <v>0</v>
      </c>
      <c r="K1256" s="63" t="str">
        <f t="shared" si="19"/>
        <v xml:space="preserve">Condensate tank </v>
      </c>
      <c r="P1256" s="62"/>
      <c r="Q1256" s="62"/>
      <c r="R1256" s="62"/>
      <c r="S1256" s="62"/>
      <c r="T1256" s="62"/>
      <c r="U1256" s="62"/>
    </row>
    <row r="1257" spans="1:21" s="198" customFormat="1" x14ac:dyDescent="0.2">
      <c r="A1257" s="75" t="s">
        <v>1670</v>
      </c>
      <c r="B1257" s="75" t="str">
        <f>survey_src_summary!C96</f>
        <v>49</v>
      </c>
      <c r="C1257" s="76">
        <f>survey_src_summary!D96</f>
        <v>49043</v>
      </c>
      <c r="D1257" s="407" t="str">
        <f>survey_src_summary!E96</f>
        <v>2310002230</v>
      </c>
      <c r="E1257" s="75" t="str">
        <f>survey_src_summary!F96</f>
        <v xml:space="preserve">Condensate tank </v>
      </c>
      <c r="F1257" s="386">
        <f>survey_src_summary!L96</f>
        <v>0</v>
      </c>
      <c r="G1257" s="386">
        <f>survey_src_summary!M96</f>
        <v>1092.1116640629029</v>
      </c>
      <c r="H1257" s="386">
        <f>survey_src_summary!N96</f>
        <v>0</v>
      </c>
      <c r="I1257" s="386">
        <f>survey_src_summary!O96</f>
        <v>0</v>
      </c>
      <c r="J1257" s="386">
        <f>survey_src_summary!P96</f>
        <v>0</v>
      </c>
      <c r="K1257" s="63" t="str">
        <f t="shared" si="19"/>
        <v xml:space="preserve">Condensate tank </v>
      </c>
      <c r="P1257" s="62"/>
      <c r="Q1257" s="62"/>
      <c r="R1257" s="62"/>
      <c r="S1257" s="62"/>
      <c r="T1257" s="62"/>
      <c r="U1257" s="62"/>
    </row>
    <row r="1258" spans="1:21" s="198" customFormat="1" x14ac:dyDescent="0.2">
      <c r="A1258" s="75" t="s">
        <v>1670</v>
      </c>
      <c r="B1258" s="75" t="str">
        <f>survey_src_summary!C97</f>
        <v>56</v>
      </c>
      <c r="C1258" s="76">
        <f>survey_src_summary!D97</f>
        <v>56001</v>
      </c>
      <c r="D1258" s="407" t="str">
        <f>survey_src_summary!E97</f>
        <v>2310002230</v>
      </c>
      <c r="E1258" s="75" t="str">
        <f>survey_src_summary!F97</f>
        <v xml:space="preserve">Condensate tank </v>
      </c>
      <c r="F1258" s="386">
        <f>survey_src_summary!L97</f>
        <v>0</v>
      </c>
      <c r="G1258" s="386">
        <f>survey_src_summary!M97</f>
        <v>0</v>
      </c>
      <c r="H1258" s="386">
        <f>survey_src_summary!N97</f>
        <v>0</v>
      </c>
      <c r="I1258" s="386">
        <f>survey_src_summary!O97</f>
        <v>0</v>
      </c>
      <c r="J1258" s="386">
        <f>survey_src_summary!P97</f>
        <v>0</v>
      </c>
      <c r="K1258" s="63" t="str">
        <f t="shared" si="19"/>
        <v xml:space="preserve">Condensate tank </v>
      </c>
      <c r="P1258" s="62"/>
      <c r="Q1258" s="62"/>
      <c r="R1258" s="62"/>
      <c r="S1258" s="62"/>
      <c r="T1258" s="62"/>
      <c r="U1258" s="62"/>
    </row>
    <row r="1259" spans="1:21" s="193" customFormat="1" x14ac:dyDescent="0.2">
      <c r="A1259" s="75" t="s">
        <v>1670</v>
      </c>
      <c r="B1259" s="75" t="str">
        <f>survey_src_summary!C98</f>
        <v>56</v>
      </c>
      <c r="C1259" s="76">
        <f>survey_src_summary!D98</f>
        <v>56023</v>
      </c>
      <c r="D1259" s="407" t="str">
        <f>survey_src_summary!E98</f>
        <v>2310002230</v>
      </c>
      <c r="E1259" s="75" t="str">
        <f>survey_src_summary!F98</f>
        <v xml:space="preserve">Condensate tank </v>
      </c>
      <c r="F1259" s="386">
        <f>survey_src_summary!L98</f>
        <v>0</v>
      </c>
      <c r="G1259" s="386">
        <f>survey_src_summary!M98</f>
        <v>6144.3599573418624</v>
      </c>
      <c r="H1259" s="386">
        <f>survey_src_summary!N98</f>
        <v>0</v>
      </c>
      <c r="I1259" s="386">
        <f>survey_src_summary!O98</f>
        <v>0</v>
      </c>
      <c r="J1259" s="386">
        <f>survey_src_summary!P98</f>
        <v>0</v>
      </c>
      <c r="K1259" s="63" t="str">
        <f t="shared" si="19"/>
        <v xml:space="preserve">Condensate tank </v>
      </c>
      <c r="M1259" s="198"/>
      <c r="N1259" s="198"/>
      <c r="O1259" s="198"/>
      <c r="P1259" s="235"/>
      <c r="Q1259" s="235"/>
      <c r="R1259" s="235"/>
      <c r="S1259" s="235"/>
      <c r="T1259" s="235"/>
      <c r="U1259" s="235"/>
    </row>
    <row r="1260" spans="1:21" s="193" customFormat="1" x14ac:dyDescent="0.2">
      <c r="A1260" s="75" t="s">
        <v>1670</v>
      </c>
      <c r="B1260" s="75" t="str">
        <f>survey_src_summary!C99</f>
        <v>56</v>
      </c>
      <c r="C1260" s="76">
        <f>survey_src_summary!D99</f>
        <v>56035</v>
      </c>
      <c r="D1260" s="407" t="str">
        <f>survey_src_summary!E99</f>
        <v>2310002230</v>
      </c>
      <c r="E1260" s="75" t="str">
        <f>survey_src_summary!F99</f>
        <v xml:space="preserve">Condensate tank </v>
      </c>
      <c r="F1260" s="386">
        <f>survey_src_summary!L99</f>
        <v>0</v>
      </c>
      <c r="G1260" s="386">
        <f>survey_src_summary!M99</f>
        <v>2172.1946661574166</v>
      </c>
      <c r="H1260" s="386">
        <f>survey_src_summary!N99</f>
        <v>0</v>
      </c>
      <c r="I1260" s="386">
        <f>survey_src_summary!O99</f>
        <v>0</v>
      </c>
      <c r="J1260" s="386">
        <f>survey_src_summary!P99</f>
        <v>0</v>
      </c>
      <c r="K1260" s="63" t="str">
        <f t="shared" si="19"/>
        <v xml:space="preserve">Condensate tank </v>
      </c>
      <c r="M1260" s="198"/>
      <c r="N1260" s="198"/>
      <c r="O1260" s="198"/>
      <c r="P1260" s="235"/>
      <c r="Q1260" s="235"/>
      <c r="R1260" s="235"/>
      <c r="S1260" s="235"/>
      <c r="T1260" s="235"/>
      <c r="U1260" s="235"/>
    </row>
    <row r="1261" spans="1:21" s="193" customFormat="1" x14ac:dyDescent="0.2">
      <c r="A1261" s="75" t="s">
        <v>1670</v>
      </c>
      <c r="B1261" s="75" t="str">
        <f>survey_src_summary!C100</f>
        <v>56</v>
      </c>
      <c r="C1261" s="76">
        <f>survey_src_summary!D100</f>
        <v>56037</v>
      </c>
      <c r="D1261" s="407" t="str">
        <f>survey_src_summary!E100</f>
        <v>2310002230</v>
      </c>
      <c r="E1261" s="75" t="str">
        <f>survey_src_summary!F100</f>
        <v xml:space="preserve">Condensate tank </v>
      </c>
      <c r="F1261" s="386">
        <f>survey_src_summary!L100</f>
        <v>0</v>
      </c>
      <c r="G1261" s="386">
        <f>survey_src_summary!M100</f>
        <v>6209.9747913206838</v>
      </c>
      <c r="H1261" s="386">
        <f>survey_src_summary!N100</f>
        <v>0</v>
      </c>
      <c r="I1261" s="386">
        <f>survey_src_summary!O100</f>
        <v>0</v>
      </c>
      <c r="J1261" s="386">
        <f>survey_src_summary!P100</f>
        <v>0</v>
      </c>
      <c r="K1261" s="63" t="str">
        <f t="shared" si="19"/>
        <v xml:space="preserve">Condensate tank </v>
      </c>
      <c r="M1261" s="198"/>
      <c r="N1261" s="198"/>
      <c r="O1261" s="198"/>
      <c r="P1261" s="235"/>
      <c r="Q1261" s="235"/>
      <c r="R1261" s="235"/>
      <c r="S1261" s="235"/>
      <c r="T1261" s="235"/>
      <c r="U1261" s="235"/>
    </row>
    <row r="1262" spans="1:21" s="193" customFormat="1" x14ac:dyDescent="0.2">
      <c r="A1262" s="75" t="s">
        <v>1670</v>
      </c>
      <c r="B1262" s="75" t="str">
        <f>survey_src_summary!C101</f>
        <v>56</v>
      </c>
      <c r="C1262" s="76">
        <f>survey_src_summary!D101</f>
        <v>56041</v>
      </c>
      <c r="D1262" s="407" t="str">
        <f>survey_src_summary!E101</f>
        <v>2310002230</v>
      </c>
      <c r="E1262" s="75" t="str">
        <f>survey_src_summary!F101</f>
        <v xml:space="preserve">Condensate tank </v>
      </c>
      <c r="F1262" s="386">
        <f>survey_src_summary!L101</f>
        <v>0</v>
      </c>
      <c r="G1262" s="386">
        <f>survey_src_summary!M101</f>
        <v>5649.888021654544</v>
      </c>
      <c r="H1262" s="386">
        <f>survey_src_summary!N101</f>
        <v>0</v>
      </c>
      <c r="I1262" s="386">
        <f>survey_src_summary!O101</f>
        <v>0</v>
      </c>
      <c r="J1262" s="386">
        <f>survey_src_summary!P101</f>
        <v>0</v>
      </c>
      <c r="K1262" s="63" t="str">
        <f t="shared" si="19"/>
        <v xml:space="preserve">Condensate tank </v>
      </c>
      <c r="M1262" s="198"/>
      <c r="N1262" s="198"/>
      <c r="O1262" s="198"/>
      <c r="P1262" s="235"/>
      <c r="Q1262" s="235"/>
      <c r="R1262" s="235"/>
      <c r="S1262" s="235"/>
      <c r="T1262" s="235"/>
      <c r="U1262" s="235"/>
    </row>
    <row r="1263" spans="1:21" s="198" customFormat="1" x14ac:dyDescent="0.2">
      <c r="A1263" s="75" t="s">
        <v>1670</v>
      </c>
      <c r="B1263" s="75" t="str">
        <f>survey_src_summary!C102</f>
        <v>56</v>
      </c>
      <c r="C1263" s="76">
        <f>survey_src_summary!D102</f>
        <v>56007</v>
      </c>
      <c r="D1263" s="407" t="str">
        <f>survey_src_summary!E102</f>
        <v>2310002240</v>
      </c>
      <c r="E1263" s="75" t="str">
        <f>survey_src_summary!F102</f>
        <v>Oil Tank</v>
      </c>
      <c r="F1263" s="386">
        <f>survey_src_summary!L102</f>
        <v>0</v>
      </c>
      <c r="G1263" s="386">
        <f>survey_src_summary!M102</f>
        <v>81.314865478465734</v>
      </c>
      <c r="H1263" s="386">
        <f>survey_src_summary!N102</f>
        <v>0</v>
      </c>
      <c r="I1263" s="386">
        <f>survey_src_summary!O102</f>
        <v>0</v>
      </c>
      <c r="J1263" s="386">
        <f>survey_src_summary!P102</f>
        <v>0</v>
      </c>
      <c r="K1263" s="63" t="str">
        <f t="shared" si="19"/>
        <v>Oil Tank</v>
      </c>
      <c r="P1263" s="62"/>
      <c r="Q1263" s="62"/>
      <c r="R1263" s="62"/>
      <c r="S1263" s="62"/>
      <c r="T1263" s="62"/>
      <c r="U1263" s="62"/>
    </row>
    <row r="1264" spans="1:21" s="198" customFormat="1" x14ac:dyDescent="0.2">
      <c r="A1264" s="75" t="s">
        <v>1670</v>
      </c>
      <c r="B1264" s="75" t="str">
        <f>survey_src_summary!C103</f>
        <v>49</v>
      </c>
      <c r="C1264" s="76">
        <f>survey_src_summary!D103</f>
        <v>49009</v>
      </c>
      <c r="D1264" s="407" t="str">
        <f>survey_src_summary!E103</f>
        <v>2310002240</v>
      </c>
      <c r="E1264" s="75" t="str">
        <f>survey_src_summary!F103</f>
        <v>Oil Tank</v>
      </c>
      <c r="F1264" s="386">
        <f>survey_src_summary!L103</f>
        <v>0</v>
      </c>
      <c r="G1264" s="386">
        <f>survey_src_summary!M103</f>
        <v>0</v>
      </c>
      <c r="H1264" s="386">
        <f>survey_src_summary!N103</f>
        <v>0</v>
      </c>
      <c r="I1264" s="386">
        <f>survey_src_summary!O103</f>
        <v>0</v>
      </c>
      <c r="J1264" s="386">
        <f>survey_src_summary!P103</f>
        <v>0</v>
      </c>
      <c r="K1264" s="63" t="str">
        <f t="shared" si="19"/>
        <v>Oil Tank</v>
      </c>
      <c r="P1264" s="62"/>
      <c r="Q1264" s="62"/>
      <c r="R1264" s="62"/>
      <c r="S1264" s="62"/>
      <c r="T1264" s="62"/>
      <c r="U1264" s="62"/>
    </row>
    <row r="1265" spans="1:21" s="198" customFormat="1" x14ac:dyDescent="0.2">
      <c r="A1265" s="75" t="s">
        <v>1670</v>
      </c>
      <c r="B1265" s="75" t="str">
        <f>survey_src_summary!C104</f>
        <v>49</v>
      </c>
      <c r="C1265" s="76">
        <f>survey_src_summary!D104</f>
        <v>49043</v>
      </c>
      <c r="D1265" s="407" t="str">
        <f>survey_src_summary!E104</f>
        <v>2310002240</v>
      </c>
      <c r="E1265" s="75" t="str">
        <f>survey_src_summary!F104</f>
        <v>Oil Tank</v>
      </c>
      <c r="F1265" s="386">
        <f>survey_src_summary!L104</f>
        <v>0</v>
      </c>
      <c r="G1265" s="386">
        <f>survey_src_summary!M104</f>
        <v>92.740778807709347</v>
      </c>
      <c r="H1265" s="386">
        <f>survey_src_summary!N104</f>
        <v>0</v>
      </c>
      <c r="I1265" s="386">
        <f>survey_src_summary!O104</f>
        <v>0</v>
      </c>
      <c r="J1265" s="386">
        <f>survey_src_summary!P104</f>
        <v>0</v>
      </c>
      <c r="K1265" s="63" t="str">
        <f t="shared" si="19"/>
        <v>Oil Tank</v>
      </c>
      <c r="P1265" s="62"/>
      <c r="Q1265" s="62"/>
      <c r="R1265" s="62"/>
      <c r="S1265" s="62"/>
      <c r="T1265" s="62"/>
      <c r="U1265" s="62"/>
    </row>
    <row r="1266" spans="1:21" s="198" customFormat="1" x14ac:dyDescent="0.2">
      <c r="A1266" s="75" t="s">
        <v>1670</v>
      </c>
      <c r="B1266" s="75" t="str">
        <f>survey_src_summary!C105</f>
        <v>56</v>
      </c>
      <c r="C1266" s="76">
        <f>survey_src_summary!D105</f>
        <v>56001</v>
      </c>
      <c r="D1266" s="407" t="str">
        <f>survey_src_summary!E105</f>
        <v>2310002240</v>
      </c>
      <c r="E1266" s="75" t="str">
        <f>survey_src_summary!F105</f>
        <v>Oil Tank</v>
      </c>
      <c r="F1266" s="386">
        <f>survey_src_summary!L105</f>
        <v>0</v>
      </c>
      <c r="G1266" s="386">
        <f>survey_src_summary!M105</f>
        <v>23.400589041095884</v>
      </c>
      <c r="H1266" s="386">
        <f>survey_src_summary!N105</f>
        <v>0</v>
      </c>
      <c r="I1266" s="386">
        <f>survey_src_summary!O105</f>
        <v>0</v>
      </c>
      <c r="J1266" s="386">
        <f>survey_src_summary!P105</f>
        <v>0</v>
      </c>
      <c r="K1266" s="63" t="str">
        <f t="shared" si="19"/>
        <v>Oil Tank</v>
      </c>
      <c r="P1266" s="62"/>
      <c r="Q1266" s="62"/>
      <c r="R1266" s="62"/>
      <c r="S1266" s="62"/>
      <c r="T1266" s="62"/>
      <c r="U1266" s="62"/>
    </row>
    <row r="1267" spans="1:21" s="198" customFormat="1" x14ac:dyDescent="0.2">
      <c r="A1267" s="75" t="s">
        <v>1670</v>
      </c>
      <c r="B1267" s="75" t="str">
        <f>survey_src_summary!C106</f>
        <v>56</v>
      </c>
      <c r="C1267" s="76">
        <f>survey_src_summary!D106</f>
        <v>56023</v>
      </c>
      <c r="D1267" s="407" t="str">
        <f>survey_src_summary!E106</f>
        <v>2310002240</v>
      </c>
      <c r="E1267" s="75" t="str">
        <f>survey_src_summary!F106</f>
        <v>Oil Tank</v>
      </c>
      <c r="F1267" s="386">
        <f>survey_src_summary!L106</f>
        <v>0</v>
      </c>
      <c r="G1267" s="386">
        <f>survey_src_summary!M106</f>
        <v>66.816642150390251</v>
      </c>
      <c r="H1267" s="386">
        <f>survey_src_summary!N106</f>
        <v>0</v>
      </c>
      <c r="I1267" s="386">
        <f>survey_src_summary!O106</f>
        <v>0</v>
      </c>
      <c r="J1267" s="386">
        <f>survey_src_summary!P106</f>
        <v>0</v>
      </c>
      <c r="K1267" s="63" t="str">
        <f t="shared" si="19"/>
        <v>Oil Tank</v>
      </c>
      <c r="P1267" s="62"/>
      <c r="Q1267" s="62"/>
      <c r="R1267" s="62"/>
      <c r="S1267" s="62"/>
      <c r="T1267" s="62"/>
      <c r="U1267" s="62"/>
    </row>
    <row r="1268" spans="1:21" s="193" customFormat="1" x14ac:dyDescent="0.2">
      <c r="A1268" s="75" t="s">
        <v>1670</v>
      </c>
      <c r="B1268" s="75" t="str">
        <f>survey_src_summary!C107</f>
        <v>56</v>
      </c>
      <c r="C1268" s="76">
        <f>survey_src_summary!D107</f>
        <v>56035</v>
      </c>
      <c r="D1268" s="407" t="str">
        <f>survey_src_summary!E107</f>
        <v>2310002240</v>
      </c>
      <c r="E1268" s="75" t="str">
        <f>survey_src_summary!F107</f>
        <v>Oil Tank</v>
      </c>
      <c r="F1268" s="386">
        <f>survey_src_summary!L107</f>
        <v>0</v>
      </c>
      <c r="G1268" s="386">
        <f>survey_src_summary!M107</f>
        <v>0</v>
      </c>
      <c r="H1268" s="386">
        <f>survey_src_summary!N107</f>
        <v>0</v>
      </c>
      <c r="I1268" s="386">
        <f>survey_src_summary!O107</f>
        <v>0</v>
      </c>
      <c r="J1268" s="386">
        <f>survey_src_summary!P107</f>
        <v>0</v>
      </c>
      <c r="K1268" s="63" t="str">
        <f t="shared" si="19"/>
        <v>Oil Tank</v>
      </c>
      <c r="M1268" s="198"/>
      <c r="N1268" s="198"/>
      <c r="O1268" s="198"/>
      <c r="P1268" s="235"/>
      <c r="Q1268" s="235"/>
      <c r="R1268" s="235"/>
      <c r="S1268" s="235"/>
      <c r="T1268" s="235"/>
      <c r="U1268" s="235"/>
    </row>
    <row r="1269" spans="1:21" s="193" customFormat="1" x14ac:dyDescent="0.2">
      <c r="A1269" s="75" t="s">
        <v>1670</v>
      </c>
      <c r="B1269" s="75" t="str">
        <f>survey_src_summary!C108</f>
        <v>56</v>
      </c>
      <c r="C1269" s="76">
        <f>survey_src_summary!D108</f>
        <v>56037</v>
      </c>
      <c r="D1269" s="407" t="str">
        <f>survey_src_summary!E108</f>
        <v>2310002240</v>
      </c>
      <c r="E1269" s="75" t="str">
        <f>survey_src_summary!F108</f>
        <v>Oil Tank</v>
      </c>
      <c r="F1269" s="386">
        <f>survey_src_summary!L108</f>
        <v>0</v>
      </c>
      <c r="G1269" s="386">
        <f>survey_src_summary!M108</f>
        <v>532.52698344966382</v>
      </c>
      <c r="H1269" s="386">
        <f>survey_src_summary!N108</f>
        <v>0</v>
      </c>
      <c r="I1269" s="386">
        <f>survey_src_summary!O108</f>
        <v>0</v>
      </c>
      <c r="J1269" s="386">
        <f>survey_src_summary!P108</f>
        <v>0</v>
      </c>
      <c r="K1269" s="63" t="str">
        <f t="shared" si="19"/>
        <v>Oil Tank</v>
      </c>
      <c r="M1269" s="198"/>
      <c r="N1269" s="198"/>
      <c r="O1269" s="198"/>
      <c r="P1269" s="235"/>
      <c r="Q1269" s="235"/>
      <c r="R1269" s="235"/>
      <c r="S1269" s="235"/>
      <c r="T1269" s="235"/>
      <c r="U1269" s="235"/>
    </row>
    <row r="1270" spans="1:21" s="193" customFormat="1" x14ac:dyDescent="0.2">
      <c r="A1270" s="75" t="s">
        <v>1670</v>
      </c>
      <c r="B1270" s="75" t="str">
        <f>survey_src_summary!C109</f>
        <v>56</v>
      </c>
      <c r="C1270" s="76">
        <f>survey_src_summary!D109</f>
        <v>56041</v>
      </c>
      <c r="D1270" s="407" t="str">
        <f>survey_src_summary!E109</f>
        <v>2310002240</v>
      </c>
      <c r="E1270" s="75" t="str">
        <f>survey_src_summary!F109</f>
        <v>Oil Tank</v>
      </c>
      <c r="F1270" s="386">
        <f>survey_src_summary!L109</f>
        <v>0</v>
      </c>
      <c r="G1270" s="386">
        <f>survey_src_summary!M109</f>
        <v>351.92993207794296</v>
      </c>
      <c r="H1270" s="386">
        <f>survey_src_summary!N109</f>
        <v>0</v>
      </c>
      <c r="I1270" s="386">
        <f>survey_src_summary!O109</f>
        <v>0</v>
      </c>
      <c r="J1270" s="386">
        <f>survey_src_summary!P109</f>
        <v>0</v>
      </c>
      <c r="K1270" s="63" t="str">
        <f t="shared" si="19"/>
        <v>Oil Tank</v>
      </c>
      <c r="M1270" s="198"/>
      <c r="N1270" s="198"/>
      <c r="O1270" s="198"/>
      <c r="P1270" s="235"/>
      <c r="Q1270" s="235"/>
      <c r="R1270" s="235"/>
      <c r="S1270" s="235"/>
      <c r="T1270" s="235"/>
      <c r="U1270" s="235"/>
    </row>
    <row r="1271" spans="1:21" s="193" customFormat="1" x14ac:dyDescent="0.2">
      <c r="A1271" s="75" t="s">
        <v>1670</v>
      </c>
      <c r="B1271" s="75" t="str">
        <f>survey_src_summary!C110</f>
        <v>56</v>
      </c>
      <c r="C1271" s="76">
        <f>survey_src_summary!D110</f>
        <v>56007</v>
      </c>
      <c r="D1271" s="407" t="str">
        <f>survey_src_summary!E110</f>
        <v>2310002231</v>
      </c>
      <c r="E1271" s="75" t="str">
        <f>survey_src_summary!F110</f>
        <v>Tank flaring</v>
      </c>
      <c r="F1271" s="386">
        <f>survey_src_summary!L110</f>
        <v>7.6382001676882538</v>
      </c>
      <c r="G1271" s="386">
        <f>survey_src_summary!M110</f>
        <v>0</v>
      </c>
      <c r="H1271" s="386">
        <f>survey_src_summary!N110</f>
        <v>41.560795030068441</v>
      </c>
      <c r="I1271" s="386">
        <f>survey_src_summary!O110</f>
        <v>0</v>
      </c>
      <c r="J1271" s="386">
        <f>survey_src_summary!P110</f>
        <v>0</v>
      </c>
      <c r="K1271" s="63" t="str">
        <f t="shared" si="19"/>
        <v>Tank flaring</v>
      </c>
      <c r="M1271" s="198"/>
      <c r="N1271" s="198"/>
      <c r="O1271" s="198"/>
      <c r="P1271" s="235"/>
      <c r="Q1271" s="235"/>
      <c r="R1271" s="235"/>
      <c r="S1271" s="235"/>
      <c r="T1271" s="235"/>
      <c r="U1271" s="235"/>
    </row>
    <row r="1272" spans="1:21" s="193" customFormat="1" x14ac:dyDescent="0.2">
      <c r="A1272" s="75" t="s">
        <v>1670</v>
      </c>
      <c r="B1272" s="75" t="str">
        <f>survey_src_summary!C111</f>
        <v>49</v>
      </c>
      <c r="C1272" s="76">
        <f>survey_src_summary!D111</f>
        <v>49009</v>
      </c>
      <c r="D1272" s="407" t="str">
        <f>survey_src_summary!E111</f>
        <v>2310002231</v>
      </c>
      <c r="E1272" s="75" t="str">
        <f>survey_src_summary!F111</f>
        <v>Tank flaring</v>
      </c>
      <c r="F1272" s="386">
        <f>survey_src_summary!L111</f>
        <v>2.5746231239446834E-4</v>
      </c>
      <c r="G1272" s="386">
        <f>survey_src_summary!M111</f>
        <v>0</v>
      </c>
      <c r="H1272" s="386">
        <f>survey_src_summary!N111</f>
        <v>1.4008978762640187E-3</v>
      </c>
      <c r="I1272" s="386">
        <f>survey_src_summary!O111</f>
        <v>0</v>
      </c>
      <c r="J1272" s="386">
        <f>survey_src_summary!P111</f>
        <v>0</v>
      </c>
      <c r="K1272" s="63" t="str">
        <f t="shared" si="19"/>
        <v>Tank flaring</v>
      </c>
      <c r="M1272" s="198"/>
      <c r="N1272" s="198"/>
      <c r="O1272" s="198"/>
      <c r="P1272" s="235"/>
      <c r="Q1272" s="235"/>
      <c r="R1272" s="235"/>
      <c r="S1272" s="235"/>
      <c r="T1272" s="235"/>
      <c r="U1272" s="235"/>
    </row>
    <row r="1273" spans="1:21" s="194" customFormat="1" x14ac:dyDescent="0.2">
      <c r="A1273" s="75" t="s">
        <v>1670</v>
      </c>
      <c r="B1273" s="75" t="str">
        <f>survey_src_summary!C112</f>
        <v>49</v>
      </c>
      <c r="C1273" s="76">
        <f>survey_src_summary!D112</f>
        <v>49043</v>
      </c>
      <c r="D1273" s="407" t="str">
        <f>survey_src_summary!E112</f>
        <v>2310002231</v>
      </c>
      <c r="E1273" s="75" t="str">
        <f>survey_src_summary!F112</f>
        <v>Tank flaring</v>
      </c>
      <c r="F1273" s="386">
        <f>survey_src_summary!L112</f>
        <v>0</v>
      </c>
      <c r="G1273" s="386">
        <f>survey_src_summary!M112</f>
        <v>0</v>
      </c>
      <c r="H1273" s="386">
        <f>survey_src_summary!N112</f>
        <v>0</v>
      </c>
      <c r="I1273" s="386">
        <f>survey_src_summary!O112</f>
        <v>0</v>
      </c>
      <c r="J1273" s="386">
        <f>survey_src_summary!P112</f>
        <v>0</v>
      </c>
      <c r="K1273" s="63" t="str">
        <f t="shared" si="19"/>
        <v>Tank flaring</v>
      </c>
      <c r="M1273" s="198"/>
      <c r="N1273" s="198"/>
      <c r="O1273" s="198"/>
      <c r="P1273" s="236"/>
      <c r="Q1273" s="236"/>
      <c r="R1273" s="236"/>
      <c r="S1273" s="236"/>
      <c r="T1273" s="236"/>
      <c r="U1273" s="236"/>
    </row>
    <row r="1274" spans="1:21" s="194" customFormat="1" x14ac:dyDescent="0.2">
      <c r="A1274" s="75" t="s">
        <v>1670</v>
      </c>
      <c r="B1274" s="75" t="str">
        <f>survey_src_summary!C113</f>
        <v>56</v>
      </c>
      <c r="C1274" s="76">
        <f>survey_src_summary!D113</f>
        <v>56001</v>
      </c>
      <c r="D1274" s="407" t="str">
        <f>survey_src_summary!E113</f>
        <v>2310002231</v>
      </c>
      <c r="E1274" s="75" t="str">
        <f>survey_src_summary!F113</f>
        <v>Tank flaring</v>
      </c>
      <c r="F1274" s="386">
        <f>survey_src_summary!L113</f>
        <v>0</v>
      </c>
      <c r="G1274" s="386">
        <f>survey_src_summary!M113</f>
        <v>0</v>
      </c>
      <c r="H1274" s="386">
        <f>survey_src_summary!N113</f>
        <v>0</v>
      </c>
      <c r="I1274" s="386">
        <f>survey_src_summary!O113</f>
        <v>0</v>
      </c>
      <c r="J1274" s="386">
        <f>survey_src_summary!P113</f>
        <v>0</v>
      </c>
      <c r="K1274" s="63" t="str">
        <f t="shared" si="19"/>
        <v>Tank flaring</v>
      </c>
      <c r="M1274" s="198"/>
      <c r="N1274" s="198"/>
      <c r="O1274" s="198"/>
      <c r="P1274" s="236"/>
      <c r="Q1274" s="236"/>
      <c r="R1274" s="236"/>
      <c r="S1274" s="236"/>
      <c r="T1274" s="236"/>
      <c r="U1274" s="236"/>
    </row>
    <row r="1275" spans="1:21" s="194" customFormat="1" x14ac:dyDescent="0.2">
      <c r="A1275" s="75" t="s">
        <v>1670</v>
      </c>
      <c r="B1275" s="75" t="str">
        <f>survey_src_summary!C114</f>
        <v>56</v>
      </c>
      <c r="C1275" s="76">
        <f>survey_src_summary!D114</f>
        <v>56023</v>
      </c>
      <c r="D1275" s="407" t="str">
        <f>survey_src_summary!E114</f>
        <v>2310002231</v>
      </c>
      <c r="E1275" s="75" t="str">
        <f>survey_src_summary!F114</f>
        <v>Tank flaring</v>
      </c>
      <c r="F1275" s="386">
        <f>survey_src_summary!L114</f>
        <v>0.9670034712453075</v>
      </c>
      <c r="G1275" s="386">
        <f>survey_src_summary!M114</f>
        <v>0</v>
      </c>
      <c r="H1275" s="386">
        <f>survey_src_summary!N114</f>
        <v>5.2616365347171135</v>
      </c>
      <c r="I1275" s="386">
        <f>survey_src_summary!O114</f>
        <v>0</v>
      </c>
      <c r="J1275" s="386">
        <f>survey_src_summary!P114</f>
        <v>0</v>
      </c>
      <c r="K1275" s="63" t="str">
        <f t="shared" si="19"/>
        <v>Tank flaring</v>
      </c>
      <c r="M1275" s="198"/>
      <c r="N1275" s="198"/>
      <c r="O1275" s="198"/>
      <c r="P1275" s="236"/>
      <c r="Q1275" s="236"/>
      <c r="R1275" s="236"/>
      <c r="S1275" s="236"/>
      <c r="T1275" s="236"/>
      <c r="U1275" s="236"/>
    </row>
    <row r="1276" spans="1:21" s="194" customFormat="1" x14ac:dyDescent="0.2">
      <c r="A1276" s="75" t="s">
        <v>1670</v>
      </c>
      <c r="B1276" s="75" t="str">
        <f>survey_src_summary!C115</f>
        <v>56</v>
      </c>
      <c r="C1276" s="76">
        <f>survey_src_summary!D115</f>
        <v>56035</v>
      </c>
      <c r="D1276" s="407" t="str">
        <f>survey_src_summary!E115</f>
        <v>2310002231</v>
      </c>
      <c r="E1276" s="75" t="str">
        <f>survey_src_summary!F115</f>
        <v>Tank flaring</v>
      </c>
      <c r="F1276" s="386">
        <f>survey_src_summary!L115</f>
        <v>300.20291089844142</v>
      </c>
      <c r="G1276" s="386">
        <f>survey_src_summary!M115</f>
        <v>0</v>
      </c>
      <c r="H1276" s="386">
        <f>survey_src_summary!N115</f>
        <v>75.050727724610354</v>
      </c>
      <c r="I1276" s="386">
        <f>survey_src_summary!O115</f>
        <v>0</v>
      </c>
      <c r="J1276" s="386">
        <f>survey_src_summary!P115</f>
        <v>0</v>
      </c>
      <c r="K1276" s="63" t="str">
        <f t="shared" si="19"/>
        <v>Tank flaring</v>
      </c>
      <c r="M1276" s="198"/>
      <c r="N1276" s="198"/>
      <c r="O1276" s="198"/>
      <c r="P1276" s="236"/>
      <c r="Q1276" s="236"/>
      <c r="R1276" s="236"/>
      <c r="S1276" s="236"/>
      <c r="T1276" s="236"/>
      <c r="U1276" s="236"/>
    </row>
    <row r="1277" spans="1:21" s="194" customFormat="1" x14ac:dyDescent="0.2">
      <c r="A1277" s="75" t="s">
        <v>1670</v>
      </c>
      <c r="B1277" s="75" t="str">
        <f>survey_src_summary!C116</f>
        <v>56</v>
      </c>
      <c r="C1277" s="76">
        <f>survey_src_summary!D116</f>
        <v>56037</v>
      </c>
      <c r="D1277" s="407" t="str">
        <f>survey_src_summary!E116</f>
        <v>2310002231</v>
      </c>
      <c r="E1277" s="75" t="str">
        <f>survey_src_summary!F116</f>
        <v>Tank flaring</v>
      </c>
      <c r="F1277" s="386">
        <f>survey_src_summary!L116</f>
        <v>16.133631752888824</v>
      </c>
      <c r="G1277" s="386">
        <f>survey_src_summary!M116</f>
        <v>0</v>
      </c>
      <c r="H1277" s="386">
        <f>survey_src_summary!N116</f>
        <v>87.785937478953912</v>
      </c>
      <c r="I1277" s="386">
        <f>survey_src_summary!O116</f>
        <v>0</v>
      </c>
      <c r="J1277" s="386">
        <f>survey_src_summary!P116</f>
        <v>0</v>
      </c>
      <c r="K1277" s="63" t="str">
        <f t="shared" si="19"/>
        <v>Tank flaring</v>
      </c>
      <c r="M1277" s="198"/>
      <c r="N1277" s="198"/>
      <c r="O1277" s="198"/>
      <c r="P1277" s="236"/>
      <c r="Q1277" s="236"/>
      <c r="R1277" s="236"/>
      <c r="S1277" s="236"/>
      <c r="T1277" s="236"/>
      <c r="U1277" s="236"/>
    </row>
    <row r="1278" spans="1:21" s="198" customFormat="1" x14ac:dyDescent="0.2">
      <c r="A1278" s="75" t="s">
        <v>1670</v>
      </c>
      <c r="B1278" s="75" t="str">
        <f>survey_src_summary!C117</f>
        <v>56</v>
      </c>
      <c r="C1278" s="76">
        <f>survey_src_summary!D117</f>
        <v>56041</v>
      </c>
      <c r="D1278" s="407" t="str">
        <f>survey_src_summary!E117</f>
        <v>2310002231</v>
      </c>
      <c r="E1278" s="75" t="str">
        <f>survey_src_summary!F117</f>
        <v>Tank flaring</v>
      </c>
      <c r="F1278" s="386">
        <f>survey_src_summary!L117</f>
        <v>0</v>
      </c>
      <c r="G1278" s="386">
        <f>survey_src_summary!M117</f>
        <v>0</v>
      </c>
      <c r="H1278" s="386">
        <f>survey_src_summary!N117</f>
        <v>0</v>
      </c>
      <c r="I1278" s="386">
        <f>survey_src_summary!O117</f>
        <v>0</v>
      </c>
      <c r="J1278" s="386">
        <f>survey_src_summary!P117</f>
        <v>0</v>
      </c>
      <c r="K1278" s="63" t="str">
        <f t="shared" si="19"/>
        <v>Tank flaring</v>
      </c>
      <c r="P1278" s="62"/>
      <c r="Q1278" s="62"/>
      <c r="R1278" s="62"/>
      <c r="S1278" s="62"/>
      <c r="T1278" s="62"/>
      <c r="U1278" s="62"/>
    </row>
    <row r="1279" spans="1:21" s="194" customFormat="1" x14ac:dyDescent="0.2">
      <c r="A1279" s="75" t="s">
        <v>1670</v>
      </c>
      <c r="B1279" s="75" t="str">
        <f>survey_src_summary!C118</f>
        <v>56</v>
      </c>
      <c r="C1279" s="76">
        <f>survey_src_summary!D118</f>
        <v>56007</v>
      </c>
      <c r="D1279" s="407" t="str">
        <f>survey_src_summary!E118</f>
        <v>2310001611</v>
      </c>
      <c r="E1279" s="75" t="str">
        <f>survey_src_summary!F118</f>
        <v>Initial completion Flaring</v>
      </c>
      <c r="F1279" s="386">
        <f>survey_src_summary!L118</f>
        <v>0.62936378980847074</v>
      </c>
      <c r="G1279" s="386">
        <f>survey_src_summary!M118</f>
        <v>0</v>
      </c>
      <c r="H1279" s="386">
        <f>survey_src_summary!N118</f>
        <v>3.4244794445460909</v>
      </c>
      <c r="I1279" s="386">
        <f>survey_src_summary!O118</f>
        <v>0</v>
      </c>
      <c r="J1279" s="386">
        <f>survey_src_summary!P118</f>
        <v>0</v>
      </c>
      <c r="K1279" s="63" t="str">
        <f t="shared" si="19"/>
        <v>Initial completion Flaring</v>
      </c>
      <c r="M1279" s="198"/>
      <c r="N1279" s="198"/>
      <c r="O1279" s="198"/>
      <c r="P1279" s="236"/>
      <c r="Q1279" s="236"/>
      <c r="R1279" s="236"/>
      <c r="S1279" s="236"/>
      <c r="T1279" s="236"/>
      <c r="U1279" s="236"/>
    </row>
    <row r="1280" spans="1:21" s="198" customFormat="1" x14ac:dyDescent="0.2">
      <c r="A1280" s="75" t="s">
        <v>1670</v>
      </c>
      <c r="B1280" s="75" t="str">
        <f>survey_src_summary!C119</f>
        <v>49</v>
      </c>
      <c r="C1280" s="76">
        <f>survey_src_summary!D119</f>
        <v>49009</v>
      </c>
      <c r="D1280" s="407" t="str">
        <f>survey_src_summary!E119</f>
        <v>2310001611</v>
      </c>
      <c r="E1280" s="75" t="str">
        <f>survey_src_summary!F119</f>
        <v>Initial completion Flaring</v>
      </c>
      <c r="F1280" s="386">
        <f>survey_src_summary!L119</f>
        <v>0</v>
      </c>
      <c r="G1280" s="386">
        <f>survey_src_summary!M119</f>
        <v>0</v>
      </c>
      <c r="H1280" s="386">
        <f>survey_src_summary!N119</f>
        <v>0</v>
      </c>
      <c r="I1280" s="386">
        <f>survey_src_summary!O119</f>
        <v>0</v>
      </c>
      <c r="J1280" s="386">
        <f>survey_src_summary!P119</f>
        <v>0</v>
      </c>
      <c r="K1280" s="63" t="str">
        <f t="shared" si="19"/>
        <v>Initial completion Flaring</v>
      </c>
      <c r="P1280" s="62"/>
      <c r="Q1280" s="62"/>
      <c r="R1280" s="62"/>
      <c r="S1280" s="62"/>
      <c r="T1280" s="62"/>
      <c r="U1280" s="62"/>
    </row>
    <row r="1281" spans="1:21" s="198" customFormat="1" x14ac:dyDescent="0.2">
      <c r="A1281" s="75" t="s">
        <v>1670</v>
      </c>
      <c r="B1281" s="75" t="str">
        <f>survey_src_summary!C120</f>
        <v>49</v>
      </c>
      <c r="C1281" s="76">
        <f>survey_src_summary!D120</f>
        <v>49043</v>
      </c>
      <c r="D1281" s="407" t="str">
        <f>survey_src_summary!E120</f>
        <v>2310001611</v>
      </c>
      <c r="E1281" s="75" t="str">
        <f>survey_src_summary!F120</f>
        <v>Initial completion Flaring</v>
      </c>
      <c r="F1281" s="386">
        <f>survey_src_summary!L120</f>
        <v>4.2524580392464236E-3</v>
      </c>
      <c r="G1281" s="386">
        <f>survey_src_summary!M120</f>
        <v>0</v>
      </c>
      <c r="H1281" s="386">
        <f>survey_src_summary!N120</f>
        <v>2.3138374625311424E-2</v>
      </c>
      <c r="I1281" s="386">
        <f>survey_src_summary!O120</f>
        <v>0</v>
      </c>
      <c r="J1281" s="386">
        <f>survey_src_summary!P120</f>
        <v>0</v>
      </c>
      <c r="K1281" s="63" t="str">
        <f t="shared" si="19"/>
        <v>Initial completion Flaring</v>
      </c>
      <c r="P1281" s="62"/>
      <c r="Q1281" s="62"/>
      <c r="R1281" s="62"/>
      <c r="S1281" s="62"/>
      <c r="T1281" s="62"/>
      <c r="U1281" s="62"/>
    </row>
    <row r="1282" spans="1:21" s="198" customFormat="1" x14ac:dyDescent="0.2">
      <c r="A1282" s="75" t="s">
        <v>1670</v>
      </c>
      <c r="B1282" s="75" t="str">
        <f>survey_src_summary!C121</f>
        <v>56</v>
      </c>
      <c r="C1282" s="76">
        <f>survey_src_summary!D121</f>
        <v>56001</v>
      </c>
      <c r="D1282" s="407" t="str">
        <f>survey_src_summary!E121</f>
        <v>2310001611</v>
      </c>
      <c r="E1282" s="75" t="str">
        <f>survey_src_summary!F121</f>
        <v>Initial completion Flaring</v>
      </c>
      <c r="F1282" s="386">
        <f>survey_src_summary!L121</f>
        <v>0</v>
      </c>
      <c r="G1282" s="386">
        <f>survey_src_summary!M121</f>
        <v>0</v>
      </c>
      <c r="H1282" s="386">
        <f>survey_src_summary!N121</f>
        <v>0</v>
      </c>
      <c r="I1282" s="386">
        <f>survey_src_summary!O121</f>
        <v>0</v>
      </c>
      <c r="J1282" s="386">
        <f>survey_src_summary!P121</f>
        <v>0</v>
      </c>
      <c r="K1282" s="63" t="str">
        <f t="shared" si="19"/>
        <v>Initial completion Flaring</v>
      </c>
      <c r="P1282" s="62"/>
      <c r="Q1282" s="62"/>
      <c r="R1282" s="62"/>
      <c r="S1282" s="62"/>
      <c r="T1282" s="62"/>
      <c r="U1282" s="62"/>
    </row>
    <row r="1283" spans="1:21" s="193" customFormat="1" x14ac:dyDescent="0.2">
      <c r="A1283" s="75" t="s">
        <v>1670</v>
      </c>
      <c r="B1283" s="75" t="str">
        <f>survey_src_summary!C122</f>
        <v>56</v>
      </c>
      <c r="C1283" s="76">
        <f>survey_src_summary!D122</f>
        <v>56023</v>
      </c>
      <c r="D1283" s="407" t="str">
        <f>survey_src_summary!E122</f>
        <v>2310001611</v>
      </c>
      <c r="E1283" s="75" t="str">
        <f>survey_src_summary!F122</f>
        <v>Initial completion Flaring</v>
      </c>
      <c r="F1283" s="386">
        <f>survey_src_summary!L122</f>
        <v>0.21900158902119082</v>
      </c>
      <c r="G1283" s="386">
        <f>survey_src_summary!M122</f>
        <v>0</v>
      </c>
      <c r="H1283" s="386">
        <f>survey_src_summary!N122</f>
        <v>1.1916262932035384</v>
      </c>
      <c r="I1283" s="386">
        <f>survey_src_summary!O122</f>
        <v>0</v>
      </c>
      <c r="J1283" s="386">
        <f>survey_src_summary!P122</f>
        <v>0</v>
      </c>
      <c r="K1283" s="63" t="str">
        <f t="shared" si="19"/>
        <v>Initial completion Flaring</v>
      </c>
      <c r="M1283" s="198"/>
      <c r="N1283" s="198"/>
      <c r="O1283" s="198"/>
      <c r="P1283" s="235"/>
      <c r="Q1283" s="235"/>
      <c r="R1283" s="235"/>
      <c r="S1283" s="235"/>
      <c r="T1283" s="235"/>
      <c r="U1283" s="235"/>
    </row>
    <row r="1284" spans="1:21" s="193" customFormat="1" x14ac:dyDescent="0.2">
      <c r="A1284" s="75" t="s">
        <v>1670</v>
      </c>
      <c r="B1284" s="75" t="str">
        <f>survey_src_summary!C123</f>
        <v>56</v>
      </c>
      <c r="C1284" s="76">
        <f>survey_src_summary!D123</f>
        <v>56035</v>
      </c>
      <c r="D1284" s="407" t="str">
        <f>survey_src_summary!E123</f>
        <v>2310001611</v>
      </c>
      <c r="E1284" s="75" t="str">
        <f>survey_src_summary!F123</f>
        <v>Initial completion Flaring</v>
      </c>
      <c r="F1284" s="386">
        <f>survey_src_summary!L123</f>
        <v>1913.9800921537073</v>
      </c>
      <c r="G1284" s="386">
        <f>survey_src_summary!M123</f>
        <v>0</v>
      </c>
      <c r="H1284" s="386">
        <f>survey_src_summary!N123</f>
        <v>2218.3157697480119</v>
      </c>
      <c r="I1284" s="386">
        <f>survey_src_summary!O123</f>
        <v>34.4568380936363</v>
      </c>
      <c r="J1284" s="386">
        <f>survey_src_summary!P123</f>
        <v>117.26052161643773</v>
      </c>
      <c r="K1284" s="63" t="str">
        <f t="shared" si="19"/>
        <v>Initial completion Flaring</v>
      </c>
      <c r="M1284" s="198"/>
      <c r="N1284" s="198"/>
      <c r="O1284" s="198"/>
      <c r="P1284" s="235"/>
      <c r="Q1284" s="235"/>
      <c r="R1284" s="235"/>
      <c r="S1284" s="235"/>
      <c r="T1284" s="235"/>
      <c r="U1284" s="235"/>
    </row>
    <row r="1285" spans="1:21" s="193" customFormat="1" x14ac:dyDescent="0.2">
      <c r="A1285" s="75" t="s">
        <v>1670</v>
      </c>
      <c r="B1285" s="75" t="str">
        <f>survey_src_summary!C124</f>
        <v>56</v>
      </c>
      <c r="C1285" s="76">
        <f>survey_src_summary!D124</f>
        <v>56037</v>
      </c>
      <c r="D1285" s="407" t="str">
        <f>survey_src_summary!E124</f>
        <v>2310001611</v>
      </c>
      <c r="E1285" s="75" t="str">
        <f>survey_src_summary!F124</f>
        <v>Initial completion Flaring</v>
      </c>
      <c r="F1285" s="386">
        <f>survey_src_summary!L124</f>
        <v>0.6102277286318617</v>
      </c>
      <c r="G1285" s="386">
        <f>survey_src_summary!M124</f>
        <v>0</v>
      </c>
      <c r="H1285" s="386">
        <f>survey_src_summary!N124</f>
        <v>3.3203567587321894</v>
      </c>
      <c r="I1285" s="386">
        <f>survey_src_summary!O124</f>
        <v>0</v>
      </c>
      <c r="J1285" s="386">
        <f>survey_src_summary!P124</f>
        <v>0</v>
      </c>
      <c r="K1285" s="63" t="str">
        <f t="shared" si="19"/>
        <v>Initial completion Flaring</v>
      </c>
      <c r="M1285" s="198"/>
      <c r="N1285" s="198"/>
      <c r="O1285" s="198"/>
      <c r="P1285" s="235"/>
      <c r="Q1285" s="235"/>
      <c r="R1285" s="235"/>
      <c r="S1285" s="235"/>
      <c r="T1285" s="235"/>
      <c r="U1285" s="235"/>
    </row>
    <row r="1286" spans="1:21" s="193" customFormat="1" x14ac:dyDescent="0.2">
      <c r="A1286" s="75" t="s">
        <v>1670</v>
      </c>
      <c r="B1286" s="75" t="str">
        <f>survey_src_summary!C125</f>
        <v>56</v>
      </c>
      <c r="C1286" s="76">
        <f>survey_src_summary!D125</f>
        <v>56041</v>
      </c>
      <c r="D1286" s="407" t="str">
        <f>survey_src_summary!E125</f>
        <v>2310001611</v>
      </c>
      <c r="E1286" s="75" t="str">
        <f>survey_src_summary!F125</f>
        <v>Initial completion Flaring</v>
      </c>
      <c r="F1286" s="386">
        <f>survey_src_summary!L125</f>
        <v>4.677703843171066E-2</v>
      </c>
      <c r="G1286" s="386">
        <f>survey_src_summary!M125</f>
        <v>0</v>
      </c>
      <c r="H1286" s="386">
        <f>survey_src_summary!N125</f>
        <v>0.25452212087842568</v>
      </c>
      <c r="I1286" s="386">
        <f>survey_src_summary!O125</f>
        <v>0</v>
      </c>
      <c r="J1286" s="386">
        <f>survey_src_summary!P125</f>
        <v>0</v>
      </c>
      <c r="K1286" s="63" t="str">
        <f t="shared" si="19"/>
        <v>Initial completion Flaring</v>
      </c>
      <c r="M1286" s="198"/>
      <c r="N1286" s="198"/>
      <c r="O1286" s="198"/>
      <c r="P1286" s="235"/>
      <c r="Q1286" s="235"/>
      <c r="R1286" s="235"/>
      <c r="S1286" s="235"/>
      <c r="T1286" s="235"/>
      <c r="U1286" s="235"/>
    </row>
    <row r="1287" spans="1:21" s="196" customFormat="1" x14ac:dyDescent="0.2">
      <c r="A1287" s="75" t="s">
        <v>1670</v>
      </c>
      <c r="B1287" s="75" t="str">
        <f>survey_src_summary!C126</f>
        <v>56</v>
      </c>
      <c r="C1287" s="76">
        <f>survey_src_summary!D126</f>
        <v>56007</v>
      </c>
      <c r="D1287" s="407" t="str">
        <f>survey_src_summary!E126</f>
        <v>2310001631</v>
      </c>
      <c r="E1287" s="75" t="str">
        <f>survey_src_summary!F126</f>
        <v>Blowdown Flaring</v>
      </c>
      <c r="F1287" s="386">
        <f>survey_src_summary!L126</f>
        <v>8.4079934667103599E-4</v>
      </c>
      <c r="G1287" s="386">
        <f>survey_src_summary!M126</f>
        <v>0</v>
      </c>
      <c r="H1287" s="386">
        <f>survey_src_summary!N126</f>
        <v>4.5749376215924011E-3</v>
      </c>
      <c r="I1287" s="386">
        <f>survey_src_summary!O126</f>
        <v>0</v>
      </c>
      <c r="J1287" s="386">
        <f>survey_src_summary!P126</f>
        <v>0</v>
      </c>
      <c r="K1287" s="63" t="str">
        <f t="shared" ref="K1287:K1342" si="20">IF(E1287="Unpermitted Fugitives","Fugitives",IF(E1287="Natural Gas Processing Facilities, Pump Seals","Fugitives",IF(E1287="Natural Gas Production, All Equipt Leak Fugitives","Fugitives",IF(E1287="External Combustion Boilers","Heaters",IF(E1287="Permitted Tank Losses","Condensate tank ",IF(E1287="Permitted Fugitives","Fugitives",IF(E1287="Process Heaters","Heaters",E1287)))))))</f>
        <v>Blowdown Flaring</v>
      </c>
      <c r="P1287" s="62"/>
      <c r="Q1287" s="62"/>
      <c r="R1287" s="62"/>
      <c r="S1287" s="62"/>
      <c r="T1287" s="62"/>
      <c r="U1287" s="62"/>
    </row>
    <row r="1288" spans="1:21" s="196" customFormat="1" x14ac:dyDescent="0.2">
      <c r="A1288" s="75" t="s">
        <v>1670</v>
      </c>
      <c r="B1288" s="75" t="str">
        <f>survey_src_summary!C127</f>
        <v>49</v>
      </c>
      <c r="C1288" s="76">
        <f>survey_src_summary!D127</f>
        <v>49009</v>
      </c>
      <c r="D1288" s="407" t="str">
        <f>survey_src_summary!E127</f>
        <v>2310001631</v>
      </c>
      <c r="E1288" s="75" t="str">
        <f>survey_src_summary!F127</f>
        <v>Blowdown Flaring</v>
      </c>
      <c r="F1288" s="386">
        <f>survey_src_summary!L127</f>
        <v>7.5342136602477849E-6</v>
      </c>
      <c r="G1288" s="386">
        <f>survey_src_summary!M127</f>
        <v>0</v>
      </c>
      <c r="H1288" s="386">
        <f>survey_src_summary!N127</f>
        <v>4.0994986092524707E-5</v>
      </c>
      <c r="I1288" s="386">
        <f>survey_src_summary!O127</f>
        <v>0</v>
      </c>
      <c r="J1288" s="386">
        <f>survey_src_summary!P127</f>
        <v>0</v>
      </c>
      <c r="K1288" s="63" t="str">
        <f t="shared" si="20"/>
        <v>Blowdown Flaring</v>
      </c>
      <c r="P1288" s="62"/>
      <c r="Q1288" s="62"/>
      <c r="R1288" s="62"/>
      <c r="S1288" s="62"/>
      <c r="T1288" s="62"/>
      <c r="U1288" s="62"/>
    </row>
    <row r="1289" spans="1:21" s="196" customFormat="1" x14ac:dyDescent="0.2">
      <c r="A1289" s="75" t="s">
        <v>1670</v>
      </c>
      <c r="B1289" s="75" t="str">
        <f>survey_src_summary!C128</f>
        <v>49</v>
      </c>
      <c r="C1289" s="76">
        <f>survey_src_summary!D128</f>
        <v>49043</v>
      </c>
      <c r="D1289" s="407" t="str">
        <f>survey_src_summary!E128</f>
        <v>2310001631</v>
      </c>
      <c r="E1289" s="75" t="str">
        <f>survey_src_summary!F128</f>
        <v>Blowdown Flaring</v>
      </c>
      <c r="F1289" s="386">
        <f>survey_src_summary!L128</f>
        <v>8.1850707416528186E-5</v>
      </c>
      <c r="G1289" s="386">
        <f>survey_src_summary!M128</f>
        <v>0</v>
      </c>
      <c r="H1289" s="386">
        <f>survey_src_summary!N128</f>
        <v>4.4536414329581506E-4</v>
      </c>
      <c r="I1289" s="386">
        <f>survey_src_summary!O128</f>
        <v>0</v>
      </c>
      <c r="J1289" s="386">
        <f>survey_src_summary!P128</f>
        <v>0</v>
      </c>
      <c r="K1289" s="63" t="str">
        <f t="shared" si="20"/>
        <v>Blowdown Flaring</v>
      </c>
      <c r="P1289" s="62"/>
      <c r="Q1289" s="62"/>
      <c r="R1289" s="62"/>
      <c r="S1289" s="62"/>
      <c r="T1289" s="62"/>
      <c r="U1289" s="62"/>
    </row>
    <row r="1290" spans="1:21" s="196" customFormat="1" x14ac:dyDescent="0.2">
      <c r="A1290" s="75" t="s">
        <v>1670</v>
      </c>
      <c r="B1290" s="75" t="str">
        <f>survey_src_summary!C129</f>
        <v>56</v>
      </c>
      <c r="C1290" s="76">
        <f>survey_src_summary!D129</f>
        <v>56001</v>
      </c>
      <c r="D1290" s="407" t="str">
        <f>survey_src_summary!E129</f>
        <v>2310001631</v>
      </c>
      <c r="E1290" s="75" t="str">
        <f>survey_src_summary!F129</f>
        <v>Blowdown Flaring</v>
      </c>
      <c r="F1290" s="386">
        <f>survey_src_summary!L129</f>
        <v>4.4060055005893073E-8</v>
      </c>
      <c r="G1290" s="386">
        <f>survey_src_summary!M129</f>
        <v>0</v>
      </c>
      <c r="H1290" s="386">
        <f>survey_src_summary!N129</f>
        <v>2.3973853459088878E-7</v>
      </c>
      <c r="I1290" s="386">
        <f>survey_src_summary!O129</f>
        <v>0</v>
      </c>
      <c r="J1290" s="386">
        <f>survey_src_summary!P129</f>
        <v>0</v>
      </c>
      <c r="K1290" s="63" t="str">
        <f t="shared" si="20"/>
        <v>Blowdown Flaring</v>
      </c>
      <c r="P1290" s="62"/>
      <c r="Q1290" s="62"/>
      <c r="R1290" s="62"/>
      <c r="S1290" s="62"/>
      <c r="T1290" s="62"/>
      <c r="U1290" s="62"/>
    </row>
    <row r="1291" spans="1:21" s="196" customFormat="1" x14ac:dyDescent="0.2">
      <c r="A1291" s="75" t="s">
        <v>1670</v>
      </c>
      <c r="B1291" s="75" t="str">
        <f>survey_src_summary!C130</f>
        <v>56</v>
      </c>
      <c r="C1291" s="76">
        <f>survey_src_summary!D130</f>
        <v>56023</v>
      </c>
      <c r="D1291" s="407" t="str">
        <f>survey_src_summary!E130</f>
        <v>2310001631</v>
      </c>
      <c r="E1291" s="75" t="str">
        <f>survey_src_summary!F130</f>
        <v>Blowdown Flaring</v>
      </c>
      <c r="F1291" s="386">
        <f>survey_src_summary!L130</f>
        <v>6.2460485138382863E-4</v>
      </c>
      <c r="G1291" s="386">
        <f>survey_src_summary!M130</f>
        <v>0</v>
      </c>
      <c r="H1291" s="386">
        <f>survey_src_summary!N130</f>
        <v>3.3985852207649497E-3</v>
      </c>
      <c r="I1291" s="386">
        <f>survey_src_summary!O130</f>
        <v>0</v>
      </c>
      <c r="J1291" s="386">
        <f>survey_src_summary!P130</f>
        <v>0</v>
      </c>
      <c r="K1291" s="63" t="str">
        <f t="shared" si="20"/>
        <v>Blowdown Flaring</v>
      </c>
      <c r="P1291" s="62"/>
      <c r="Q1291" s="62"/>
      <c r="R1291" s="62"/>
      <c r="S1291" s="62"/>
      <c r="T1291" s="62"/>
      <c r="U1291" s="62"/>
    </row>
    <row r="1292" spans="1:21" s="193" customFormat="1" x14ac:dyDescent="0.2">
      <c r="A1292" s="75" t="s">
        <v>1670</v>
      </c>
      <c r="B1292" s="75" t="str">
        <f>survey_src_summary!C131</f>
        <v>56</v>
      </c>
      <c r="C1292" s="76">
        <f>survey_src_summary!D131</f>
        <v>56035</v>
      </c>
      <c r="D1292" s="407" t="str">
        <f>survey_src_summary!E131</f>
        <v>2310001631</v>
      </c>
      <c r="E1292" s="75" t="str">
        <f>survey_src_summary!F131</f>
        <v>Blowdown Flaring</v>
      </c>
      <c r="F1292" s="386">
        <f>survey_src_summary!L131</f>
        <v>0</v>
      </c>
      <c r="G1292" s="386">
        <f>survey_src_summary!M131</f>
        <v>0</v>
      </c>
      <c r="H1292" s="386">
        <f>survey_src_summary!N131</f>
        <v>0</v>
      </c>
      <c r="I1292" s="386">
        <f>survey_src_summary!O131</f>
        <v>0</v>
      </c>
      <c r="J1292" s="386">
        <f>survey_src_summary!P131</f>
        <v>0</v>
      </c>
      <c r="K1292" s="63" t="str">
        <f t="shared" si="20"/>
        <v>Blowdown Flaring</v>
      </c>
      <c r="M1292" s="196"/>
      <c r="N1292" s="196"/>
      <c r="O1292" s="196"/>
      <c r="P1292" s="235"/>
      <c r="Q1292" s="235"/>
      <c r="R1292" s="235"/>
      <c r="S1292" s="235"/>
      <c r="T1292" s="235"/>
      <c r="U1292" s="235"/>
    </row>
    <row r="1293" spans="1:21" s="193" customFormat="1" x14ac:dyDescent="0.2">
      <c r="A1293" s="75" t="s">
        <v>1670</v>
      </c>
      <c r="B1293" s="75" t="str">
        <f>survey_src_summary!C132</f>
        <v>56</v>
      </c>
      <c r="C1293" s="76">
        <f>survey_src_summary!D132</f>
        <v>56037</v>
      </c>
      <c r="D1293" s="407" t="str">
        <f>survey_src_summary!E132</f>
        <v>2310001631</v>
      </c>
      <c r="E1293" s="75" t="str">
        <f>survey_src_summary!F132</f>
        <v>Blowdown Flaring</v>
      </c>
      <c r="F1293" s="386">
        <f>survey_src_summary!L132</f>
        <v>1.6772590183275814E-3</v>
      </c>
      <c r="G1293" s="386">
        <f>survey_src_summary!M132</f>
        <v>0</v>
      </c>
      <c r="H1293" s="386">
        <f>survey_src_summary!N132</f>
        <v>9.1262623056059568E-3</v>
      </c>
      <c r="I1293" s="386">
        <f>survey_src_summary!O132</f>
        <v>0</v>
      </c>
      <c r="J1293" s="386">
        <f>survey_src_summary!P132</f>
        <v>0</v>
      </c>
      <c r="K1293" s="63" t="str">
        <f t="shared" si="20"/>
        <v>Blowdown Flaring</v>
      </c>
      <c r="M1293" s="196"/>
      <c r="N1293" s="196"/>
      <c r="O1293" s="196"/>
      <c r="P1293" s="235"/>
      <c r="Q1293" s="235"/>
      <c r="R1293" s="235"/>
      <c r="S1293" s="235"/>
      <c r="T1293" s="235"/>
      <c r="U1293" s="235"/>
    </row>
    <row r="1294" spans="1:21" s="193" customFormat="1" x14ac:dyDescent="0.2">
      <c r="A1294" s="75" t="s">
        <v>1670</v>
      </c>
      <c r="B1294" s="75" t="str">
        <f>survey_src_summary!C133</f>
        <v>56</v>
      </c>
      <c r="C1294" s="76">
        <f>survey_src_summary!D133</f>
        <v>56041</v>
      </c>
      <c r="D1294" s="407" t="str">
        <f>survey_src_summary!E133</f>
        <v>2310001631</v>
      </c>
      <c r="E1294" s="75" t="str">
        <f>survey_src_summary!F133</f>
        <v>Blowdown Flaring</v>
      </c>
      <c r="F1294" s="386">
        <f>survey_src_summary!L133</f>
        <v>8.8958898344104103E-4</v>
      </c>
      <c r="G1294" s="386">
        <f>survey_src_summary!M133</f>
        <v>0</v>
      </c>
      <c r="H1294" s="386">
        <f>survey_src_summary!N133</f>
        <v>4.840410645193899E-3</v>
      </c>
      <c r="I1294" s="386">
        <f>survey_src_summary!O133</f>
        <v>0</v>
      </c>
      <c r="J1294" s="386">
        <f>survey_src_summary!P133</f>
        <v>0</v>
      </c>
      <c r="K1294" s="63" t="str">
        <f t="shared" si="20"/>
        <v>Blowdown Flaring</v>
      </c>
      <c r="M1294" s="196"/>
      <c r="N1294" s="196"/>
      <c r="O1294" s="196"/>
      <c r="P1294" s="235"/>
      <c r="Q1294" s="235"/>
      <c r="R1294" s="235"/>
      <c r="S1294" s="235"/>
      <c r="T1294" s="235"/>
      <c r="U1294" s="235"/>
    </row>
    <row r="1295" spans="1:21" s="193" customFormat="1" x14ac:dyDescent="0.2">
      <c r="A1295" s="75" t="s">
        <v>1670</v>
      </c>
      <c r="B1295" s="75" t="str">
        <f>survey_src_summary!C134</f>
        <v>56</v>
      </c>
      <c r="C1295" s="76">
        <f>survey_src_summary!D134</f>
        <v>56007</v>
      </c>
      <c r="D1295" s="407" t="str">
        <f>survey_src_summary!E134</f>
        <v>2310001621</v>
      </c>
      <c r="E1295" s="75" t="str">
        <f>survey_src_summary!F134</f>
        <v>Recompletion Flaring</v>
      </c>
      <c r="F1295" s="386">
        <f>survey_src_summary!L134</f>
        <v>1.7964229932410684E-3</v>
      </c>
      <c r="G1295" s="386">
        <f>survey_src_summary!M134</f>
        <v>0</v>
      </c>
      <c r="H1295" s="386">
        <f>survey_src_summary!N134</f>
        <v>9.7746545220469879E-3</v>
      </c>
      <c r="I1295" s="386">
        <f>survey_src_summary!O134</f>
        <v>0</v>
      </c>
      <c r="J1295" s="386">
        <f>survey_src_summary!P134</f>
        <v>0</v>
      </c>
      <c r="K1295" s="63" t="str">
        <f t="shared" si="20"/>
        <v>Recompletion Flaring</v>
      </c>
      <c r="M1295" s="196"/>
      <c r="N1295" s="196"/>
      <c r="O1295" s="196"/>
      <c r="P1295" s="235"/>
      <c r="Q1295" s="235"/>
      <c r="R1295" s="235"/>
      <c r="S1295" s="235"/>
      <c r="T1295" s="235"/>
      <c r="U1295" s="235"/>
    </row>
    <row r="1296" spans="1:21" s="193" customFormat="1" x14ac:dyDescent="0.2">
      <c r="A1296" s="75" t="s">
        <v>1670</v>
      </c>
      <c r="B1296" s="75" t="str">
        <f>survey_src_summary!C135</f>
        <v>49</v>
      </c>
      <c r="C1296" s="76">
        <f>survey_src_summary!D135</f>
        <v>49009</v>
      </c>
      <c r="D1296" s="407" t="str">
        <f>survey_src_summary!E135</f>
        <v>2310001621</v>
      </c>
      <c r="E1296" s="75" t="str">
        <f>survey_src_summary!F135</f>
        <v>Recompletion Flaring</v>
      </c>
      <c r="F1296" s="386">
        <f>survey_src_summary!L135</f>
        <v>1.6534483424525262E-5</v>
      </c>
      <c r="G1296" s="386">
        <f>survey_src_summary!M135</f>
        <v>0</v>
      </c>
      <c r="H1296" s="386">
        <f>survey_src_summary!N135</f>
        <v>8.9967042162858031E-5</v>
      </c>
      <c r="I1296" s="386">
        <f>survey_src_summary!O135</f>
        <v>0</v>
      </c>
      <c r="J1296" s="386">
        <f>survey_src_summary!P135</f>
        <v>0</v>
      </c>
      <c r="K1296" s="63" t="str">
        <f t="shared" si="20"/>
        <v>Recompletion Flaring</v>
      </c>
      <c r="M1296" s="196"/>
      <c r="N1296" s="196"/>
      <c r="O1296" s="196"/>
      <c r="P1296" s="235"/>
      <c r="Q1296" s="235"/>
      <c r="R1296" s="235"/>
      <c r="S1296" s="235"/>
      <c r="T1296" s="235"/>
      <c r="U1296" s="235"/>
    </row>
    <row r="1297" spans="1:21" s="194" customFormat="1" x14ac:dyDescent="0.2">
      <c r="A1297" s="75" t="s">
        <v>1670</v>
      </c>
      <c r="B1297" s="75" t="str">
        <f>survey_src_summary!C136</f>
        <v>49</v>
      </c>
      <c r="C1297" s="76">
        <f>survey_src_summary!D136</f>
        <v>49043</v>
      </c>
      <c r="D1297" s="407" t="str">
        <f>survey_src_summary!E136</f>
        <v>2310001621</v>
      </c>
      <c r="E1297" s="75" t="str">
        <f>survey_src_summary!F136</f>
        <v>Recompletion Flaring</v>
      </c>
      <c r="F1297" s="386">
        <f>survey_src_summary!L136</f>
        <v>5.6401380529730723E-5</v>
      </c>
      <c r="G1297" s="386">
        <f>survey_src_summary!M136</f>
        <v>0</v>
      </c>
      <c r="H1297" s="386">
        <f>survey_src_summary!N136</f>
        <v>3.0688986464706415E-4</v>
      </c>
      <c r="I1297" s="386">
        <f>survey_src_summary!O136</f>
        <v>0</v>
      </c>
      <c r="J1297" s="386">
        <f>survey_src_summary!P136</f>
        <v>0</v>
      </c>
      <c r="K1297" s="63" t="str">
        <f t="shared" si="20"/>
        <v>Recompletion Flaring</v>
      </c>
      <c r="M1297" s="196"/>
      <c r="N1297" s="196"/>
      <c r="O1297" s="196"/>
      <c r="P1297" s="236"/>
      <c r="Q1297" s="236"/>
      <c r="R1297" s="236"/>
      <c r="S1297" s="236"/>
      <c r="T1297" s="236"/>
      <c r="U1297" s="236"/>
    </row>
    <row r="1298" spans="1:21" s="194" customFormat="1" x14ac:dyDescent="0.2">
      <c r="A1298" s="75" t="s">
        <v>1670</v>
      </c>
      <c r="B1298" s="75" t="str">
        <f>survey_src_summary!C137</f>
        <v>56</v>
      </c>
      <c r="C1298" s="76">
        <f>survey_src_summary!D137</f>
        <v>56001</v>
      </c>
      <c r="D1298" s="407" t="str">
        <f>survey_src_summary!E137</f>
        <v>2310001621</v>
      </c>
      <c r="E1298" s="75" t="str">
        <f>survey_src_summary!F137</f>
        <v>Recompletion Flaring</v>
      </c>
      <c r="F1298" s="386">
        <f>survey_src_summary!L137</f>
        <v>3.8904666881235915E-5</v>
      </c>
      <c r="G1298" s="386">
        <f>survey_src_summary!M137</f>
        <v>0</v>
      </c>
      <c r="H1298" s="386">
        <f>survey_src_summary!N137</f>
        <v>2.116871580302542E-4</v>
      </c>
      <c r="I1298" s="386">
        <f>survey_src_summary!O137</f>
        <v>0</v>
      </c>
      <c r="J1298" s="386">
        <f>survey_src_summary!P137</f>
        <v>0</v>
      </c>
      <c r="K1298" s="63" t="str">
        <f t="shared" si="20"/>
        <v>Recompletion Flaring</v>
      </c>
      <c r="M1298" s="196"/>
      <c r="N1298" s="196"/>
      <c r="O1298" s="196"/>
      <c r="P1298" s="236"/>
      <c r="Q1298" s="236"/>
      <c r="R1298" s="236"/>
      <c r="S1298" s="236"/>
      <c r="T1298" s="236"/>
      <c r="U1298" s="236"/>
    </row>
    <row r="1299" spans="1:21" s="194" customFormat="1" x14ac:dyDescent="0.2">
      <c r="A1299" s="75" t="s">
        <v>1670</v>
      </c>
      <c r="B1299" s="75" t="str">
        <f>survey_src_summary!C138</f>
        <v>56</v>
      </c>
      <c r="C1299" s="76">
        <f>survey_src_summary!D138</f>
        <v>56023</v>
      </c>
      <c r="D1299" s="407" t="str">
        <f>survey_src_summary!E138</f>
        <v>2310001621</v>
      </c>
      <c r="E1299" s="75" t="str">
        <f>survey_src_summary!F138</f>
        <v>Recompletion Flaring</v>
      </c>
      <c r="F1299" s="386">
        <f>survey_src_summary!L138</f>
        <v>1.4219655745091725E-3</v>
      </c>
      <c r="G1299" s="386">
        <f>survey_src_summary!M138</f>
        <v>0</v>
      </c>
      <c r="H1299" s="386">
        <f>survey_src_summary!N138</f>
        <v>7.7371656260057904E-3</v>
      </c>
      <c r="I1299" s="386">
        <f>survey_src_summary!O138</f>
        <v>0</v>
      </c>
      <c r="J1299" s="386">
        <f>survey_src_summary!P138</f>
        <v>0</v>
      </c>
      <c r="K1299" s="63" t="str">
        <f t="shared" si="20"/>
        <v>Recompletion Flaring</v>
      </c>
      <c r="M1299" s="196"/>
      <c r="N1299" s="196"/>
      <c r="O1299" s="196"/>
      <c r="P1299" s="236"/>
      <c r="Q1299" s="236"/>
      <c r="R1299" s="236"/>
      <c r="S1299" s="236"/>
      <c r="T1299" s="236"/>
      <c r="U1299" s="236"/>
    </row>
    <row r="1300" spans="1:21" s="194" customFormat="1" x14ac:dyDescent="0.2">
      <c r="A1300" s="75" t="s">
        <v>1670</v>
      </c>
      <c r="B1300" s="75" t="str">
        <f>survey_src_summary!C139</f>
        <v>56</v>
      </c>
      <c r="C1300" s="76">
        <f>survey_src_summary!D139</f>
        <v>56035</v>
      </c>
      <c r="D1300" s="407" t="str">
        <f>survey_src_summary!E139</f>
        <v>2310001621</v>
      </c>
      <c r="E1300" s="75" t="str">
        <f>survey_src_summary!F139</f>
        <v>Recompletion Flaring</v>
      </c>
      <c r="F1300" s="386">
        <f>survey_src_summary!L139</f>
        <v>0</v>
      </c>
      <c r="G1300" s="386">
        <f>survey_src_summary!M139</f>
        <v>0</v>
      </c>
      <c r="H1300" s="386">
        <f>survey_src_summary!N139</f>
        <v>0</v>
      </c>
      <c r="I1300" s="386">
        <f>survey_src_summary!O139</f>
        <v>0</v>
      </c>
      <c r="J1300" s="386">
        <f>survey_src_summary!P139</f>
        <v>0</v>
      </c>
      <c r="K1300" s="63" t="str">
        <f t="shared" si="20"/>
        <v>Recompletion Flaring</v>
      </c>
      <c r="M1300" s="196"/>
      <c r="N1300" s="196"/>
      <c r="O1300" s="196"/>
      <c r="P1300" s="236"/>
      <c r="Q1300" s="236"/>
      <c r="R1300" s="236"/>
      <c r="S1300" s="236"/>
      <c r="T1300" s="236"/>
      <c r="U1300" s="236"/>
    </row>
    <row r="1301" spans="1:21" s="194" customFormat="1" x14ac:dyDescent="0.2">
      <c r="A1301" s="75" t="s">
        <v>1670</v>
      </c>
      <c r="B1301" s="75" t="str">
        <f>survey_src_summary!C140</f>
        <v>56</v>
      </c>
      <c r="C1301" s="76">
        <f>survey_src_summary!D140</f>
        <v>56037</v>
      </c>
      <c r="D1301" s="407" t="str">
        <f>survey_src_summary!E140</f>
        <v>2310001621</v>
      </c>
      <c r="E1301" s="75" t="str">
        <f>survey_src_summary!F140</f>
        <v>Recompletion Flaring</v>
      </c>
      <c r="F1301" s="386">
        <f>survey_src_summary!L140</f>
        <v>3.189210067589314E-3</v>
      </c>
      <c r="G1301" s="386">
        <f>survey_src_summary!M140</f>
        <v>0</v>
      </c>
      <c r="H1301" s="386">
        <f>survey_src_summary!N140</f>
        <v>1.7353054779530086E-2</v>
      </c>
      <c r="I1301" s="386">
        <f>survey_src_summary!O140</f>
        <v>0</v>
      </c>
      <c r="J1301" s="386">
        <f>survey_src_summary!P140</f>
        <v>0</v>
      </c>
      <c r="K1301" s="63" t="str">
        <f t="shared" si="20"/>
        <v>Recompletion Flaring</v>
      </c>
      <c r="M1301" s="196"/>
      <c r="N1301" s="196"/>
      <c r="O1301" s="196"/>
      <c r="P1301" s="236"/>
      <c r="Q1301" s="236"/>
      <c r="R1301" s="236"/>
      <c r="S1301" s="236"/>
      <c r="T1301" s="236"/>
      <c r="U1301" s="236"/>
    </row>
    <row r="1302" spans="1:21" s="196" customFormat="1" x14ac:dyDescent="0.2">
      <c r="A1302" s="75" t="s">
        <v>1670</v>
      </c>
      <c r="B1302" s="75" t="str">
        <f>survey_src_summary!C141</f>
        <v>56</v>
      </c>
      <c r="C1302" s="76">
        <f>survey_src_summary!D141</f>
        <v>56041</v>
      </c>
      <c r="D1302" s="407" t="str">
        <f>survey_src_summary!E141</f>
        <v>2310001621</v>
      </c>
      <c r="E1302" s="75" t="str">
        <f>survey_src_summary!F141</f>
        <v>Recompletion Flaring</v>
      </c>
      <c r="F1302" s="386">
        <f>survey_src_summary!L141</f>
        <v>4.1530731895719341E-4</v>
      </c>
      <c r="G1302" s="386">
        <f>survey_src_summary!M141</f>
        <v>0</v>
      </c>
      <c r="H1302" s="386">
        <f>survey_src_summary!N141</f>
        <v>2.2597604119729635E-3</v>
      </c>
      <c r="I1302" s="386">
        <f>survey_src_summary!O141</f>
        <v>0</v>
      </c>
      <c r="J1302" s="386">
        <f>survey_src_summary!P141</f>
        <v>0</v>
      </c>
      <c r="K1302" s="63" t="str">
        <f t="shared" si="20"/>
        <v>Recompletion Flaring</v>
      </c>
      <c r="P1302" s="62"/>
      <c r="Q1302" s="62"/>
      <c r="R1302" s="62"/>
      <c r="S1302" s="62"/>
      <c r="T1302" s="62"/>
      <c r="U1302" s="62"/>
    </row>
    <row r="1303" spans="1:21" s="196" customFormat="1" x14ac:dyDescent="0.2">
      <c r="A1303" s="75" t="s">
        <v>1670</v>
      </c>
      <c r="B1303" s="75" t="str">
        <f>survey_src_summary!C142</f>
        <v>56</v>
      </c>
      <c r="C1303" s="76">
        <f>survey_src_summary!D142</f>
        <v>56007</v>
      </c>
      <c r="D1303" s="407" t="str">
        <f>survey_src_summary!E142</f>
        <v>2310021411</v>
      </c>
      <c r="E1303" s="75" t="str">
        <f>survey_src_summary!F142</f>
        <v>Dehydrator Flaring</v>
      </c>
      <c r="F1303" s="386">
        <f>survey_src_summary!L142</f>
        <v>1.0143534676605288</v>
      </c>
      <c r="G1303" s="386">
        <f>survey_src_summary!M142</f>
        <v>0</v>
      </c>
      <c r="H1303" s="386">
        <f>survey_src_summary!N142</f>
        <v>5.5192762210940511</v>
      </c>
      <c r="I1303" s="386">
        <f>survey_src_summary!O142</f>
        <v>0</v>
      </c>
      <c r="J1303" s="386">
        <f>survey_src_summary!P142</f>
        <v>0</v>
      </c>
      <c r="K1303" s="63" t="str">
        <f t="shared" si="20"/>
        <v>Dehydrator Flaring</v>
      </c>
      <c r="P1303" s="62"/>
      <c r="Q1303" s="62"/>
      <c r="R1303" s="62"/>
      <c r="S1303" s="62"/>
      <c r="T1303" s="62"/>
      <c r="U1303" s="62"/>
    </row>
    <row r="1304" spans="1:21" s="196" customFormat="1" x14ac:dyDescent="0.2">
      <c r="A1304" s="75" t="s">
        <v>1670</v>
      </c>
      <c r="B1304" s="75" t="str">
        <f>survey_src_summary!C143</f>
        <v>49</v>
      </c>
      <c r="C1304" s="76">
        <f>survey_src_summary!D143</f>
        <v>49009</v>
      </c>
      <c r="D1304" s="407" t="str">
        <f>survey_src_summary!E143</f>
        <v>2310021411</v>
      </c>
      <c r="E1304" s="75" t="str">
        <f>survey_src_summary!F143</f>
        <v>Dehydrator Flaring</v>
      </c>
      <c r="F1304" s="386">
        <f>survey_src_summary!L143</f>
        <v>5.3844318912546693E-3</v>
      </c>
      <c r="G1304" s="386">
        <f>survey_src_summary!M143</f>
        <v>0</v>
      </c>
      <c r="H1304" s="386">
        <f>survey_src_summary!N143</f>
        <v>2.9297644114179806E-2</v>
      </c>
      <c r="I1304" s="386">
        <f>survey_src_summary!O143</f>
        <v>0</v>
      </c>
      <c r="J1304" s="386">
        <f>survey_src_summary!P143</f>
        <v>0</v>
      </c>
      <c r="K1304" s="63" t="str">
        <f t="shared" si="20"/>
        <v>Dehydrator Flaring</v>
      </c>
      <c r="P1304" s="62"/>
      <c r="Q1304" s="62"/>
      <c r="R1304" s="62"/>
      <c r="S1304" s="62"/>
      <c r="T1304" s="62"/>
      <c r="U1304" s="62"/>
    </row>
    <row r="1305" spans="1:21" s="196" customFormat="1" x14ac:dyDescent="0.2">
      <c r="A1305" s="75" t="s">
        <v>1670</v>
      </c>
      <c r="B1305" s="75" t="str">
        <f>survey_src_summary!C144</f>
        <v>49</v>
      </c>
      <c r="C1305" s="76">
        <f>survey_src_summary!D144</f>
        <v>49043</v>
      </c>
      <c r="D1305" s="407" t="str">
        <f>survey_src_summary!E144</f>
        <v>2310021411</v>
      </c>
      <c r="E1305" s="75" t="str">
        <f>survey_src_summary!F144</f>
        <v>Dehydrator Flaring</v>
      </c>
      <c r="F1305" s="386">
        <f>survey_src_summary!L144</f>
        <v>5.169058211735663E-2</v>
      </c>
      <c r="G1305" s="386">
        <f>survey_src_summary!M144</f>
        <v>0</v>
      </c>
      <c r="H1305" s="386">
        <f>survey_src_summary!N144</f>
        <v>0.28125757916796978</v>
      </c>
      <c r="I1305" s="386">
        <f>survey_src_summary!O144</f>
        <v>0</v>
      </c>
      <c r="J1305" s="386">
        <f>survey_src_summary!P144</f>
        <v>0</v>
      </c>
      <c r="K1305" s="63" t="str">
        <f t="shared" si="20"/>
        <v>Dehydrator Flaring</v>
      </c>
      <c r="P1305" s="62"/>
      <c r="Q1305" s="62"/>
      <c r="R1305" s="62"/>
      <c r="S1305" s="62"/>
      <c r="T1305" s="62"/>
      <c r="U1305" s="62"/>
    </row>
    <row r="1306" spans="1:21" s="196" customFormat="1" x14ac:dyDescent="0.2">
      <c r="A1306" s="75" t="s">
        <v>1670</v>
      </c>
      <c r="B1306" s="75" t="str">
        <f>survey_src_summary!C145</f>
        <v>56</v>
      </c>
      <c r="C1306" s="76">
        <f>survey_src_summary!D145</f>
        <v>56001</v>
      </c>
      <c r="D1306" s="407" t="str">
        <f>survey_src_summary!E145</f>
        <v>2310021411</v>
      </c>
      <c r="E1306" s="75" t="str">
        <f>survey_src_summary!F145</f>
        <v>Dehydrator Flaring</v>
      </c>
      <c r="F1306" s="386">
        <f>survey_src_summary!L145</f>
        <v>2.9963149411724896E-5</v>
      </c>
      <c r="G1306" s="386">
        <f>survey_src_summary!M145</f>
        <v>0</v>
      </c>
      <c r="H1306" s="386">
        <f>survey_src_summary!N145</f>
        <v>1.6303478356379715E-4</v>
      </c>
      <c r="I1306" s="386">
        <f>survey_src_summary!O145</f>
        <v>0</v>
      </c>
      <c r="J1306" s="386">
        <f>survey_src_summary!P145</f>
        <v>0</v>
      </c>
      <c r="K1306" s="63" t="str">
        <f t="shared" si="20"/>
        <v>Dehydrator Flaring</v>
      </c>
      <c r="P1306" s="62"/>
      <c r="Q1306" s="62"/>
      <c r="R1306" s="62"/>
      <c r="S1306" s="62"/>
      <c r="T1306" s="62"/>
      <c r="U1306" s="62"/>
    </row>
    <row r="1307" spans="1:21" s="193" customFormat="1" x14ac:dyDescent="0.2">
      <c r="A1307" s="75" t="s">
        <v>1670</v>
      </c>
      <c r="B1307" s="75" t="str">
        <f>survey_src_summary!C146</f>
        <v>56</v>
      </c>
      <c r="C1307" s="76">
        <f>survey_src_summary!D146</f>
        <v>56023</v>
      </c>
      <c r="D1307" s="407" t="str">
        <f>survey_src_summary!E146</f>
        <v>2310021411</v>
      </c>
      <c r="E1307" s="75" t="str">
        <f>survey_src_summary!F146</f>
        <v>Dehydrator Flaring</v>
      </c>
      <c r="F1307" s="386">
        <f>survey_src_summary!L146</f>
        <v>0.59873312290240466</v>
      </c>
      <c r="G1307" s="386">
        <f>survey_src_summary!M146</f>
        <v>0</v>
      </c>
      <c r="H1307" s="386">
        <f>survey_src_summary!N146</f>
        <v>3.2578125804983777</v>
      </c>
      <c r="I1307" s="386">
        <f>survey_src_summary!O146</f>
        <v>0</v>
      </c>
      <c r="J1307" s="386">
        <f>survey_src_summary!P146</f>
        <v>0</v>
      </c>
      <c r="K1307" s="63" t="str">
        <f t="shared" si="20"/>
        <v>Dehydrator Flaring</v>
      </c>
      <c r="M1307" s="196"/>
      <c r="N1307" s="196"/>
      <c r="O1307" s="196"/>
      <c r="P1307" s="235"/>
      <c r="Q1307" s="235"/>
      <c r="R1307" s="235"/>
      <c r="S1307" s="235"/>
      <c r="T1307" s="235"/>
      <c r="U1307" s="235"/>
    </row>
    <row r="1308" spans="1:21" s="193" customFormat="1" x14ac:dyDescent="0.2">
      <c r="A1308" s="75" t="s">
        <v>1670</v>
      </c>
      <c r="B1308" s="75" t="str">
        <f>survey_src_summary!C147</f>
        <v>56</v>
      </c>
      <c r="C1308" s="76">
        <f>survey_src_summary!D147</f>
        <v>56035</v>
      </c>
      <c r="D1308" s="407" t="str">
        <f>survey_src_summary!E147</f>
        <v>2310021411</v>
      </c>
      <c r="E1308" s="75" t="str">
        <f>survey_src_summary!F147</f>
        <v>Dehydrator Flaring</v>
      </c>
      <c r="F1308" s="386">
        <f>survey_src_summary!L147</f>
        <v>205.15751373937584</v>
      </c>
      <c r="G1308" s="386">
        <f>survey_src_summary!M147</f>
        <v>0</v>
      </c>
      <c r="H1308" s="386">
        <f>survey_src_summary!N147</f>
        <v>51.289378434843961</v>
      </c>
      <c r="I1308" s="386">
        <f>survey_src_summary!O147</f>
        <v>0</v>
      </c>
      <c r="J1308" s="386">
        <f>survey_src_summary!P147</f>
        <v>0</v>
      </c>
      <c r="K1308" s="63" t="str">
        <f t="shared" si="20"/>
        <v>Dehydrator Flaring</v>
      </c>
      <c r="M1308" s="196"/>
      <c r="N1308" s="196"/>
      <c r="O1308" s="196"/>
      <c r="P1308" s="235"/>
      <c r="Q1308" s="235"/>
      <c r="R1308" s="235"/>
      <c r="S1308" s="235"/>
      <c r="T1308" s="235"/>
      <c r="U1308" s="235"/>
    </row>
    <row r="1309" spans="1:21" s="193" customFormat="1" x14ac:dyDescent="0.2">
      <c r="A1309" s="75" t="s">
        <v>1670</v>
      </c>
      <c r="B1309" s="75" t="str">
        <f>survey_src_summary!C148</f>
        <v>56</v>
      </c>
      <c r="C1309" s="76">
        <f>survey_src_summary!D148</f>
        <v>56037</v>
      </c>
      <c r="D1309" s="407" t="str">
        <f>survey_src_summary!E148</f>
        <v>2310021411</v>
      </c>
      <c r="E1309" s="75" t="str">
        <f>survey_src_summary!F148</f>
        <v>Dehydrator Flaring</v>
      </c>
      <c r="F1309" s="386">
        <f>survey_src_summary!L148</f>
        <v>1.2186182306396944</v>
      </c>
      <c r="G1309" s="386">
        <f>survey_src_summary!M148</f>
        <v>0</v>
      </c>
      <c r="H1309" s="386">
        <f>survey_src_summary!N148</f>
        <v>6.6307168431865691</v>
      </c>
      <c r="I1309" s="386">
        <f>survey_src_summary!O148</f>
        <v>0</v>
      </c>
      <c r="J1309" s="386">
        <f>survey_src_summary!P148</f>
        <v>0</v>
      </c>
      <c r="K1309" s="63" t="str">
        <f t="shared" si="20"/>
        <v>Dehydrator Flaring</v>
      </c>
      <c r="M1309" s="196"/>
      <c r="N1309" s="196"/>
      <c r="O1309" s="196"/>
      <c r="P1309" s="235"/>
      <c r="Q1309" s="235"/>
      <c r="R1309" s="235"/>
      <c r="S1309" s="235"/>
      <c r="T1309" s="235"/>
      <c r="U1309" s="235"/>
    </row>
    <row r="1310" spans="1:21" s="193" customFormat="1" x14ac:dyDescent="0.2">
      <c r="A1310" s="75" t="s">
        <v>1670</v>
      </c>
      <c r="B1310" s="75" t="str">
        <f>survey_src_summary!C149</f>
        <v>56</v>
      </c>
      <c r="C1310" s="76">
        <f>survey_src_summary!D149</f>
        <v>56041</v>
      </c>
      <c r="D1310" s="407" t="str">
        <f>survey_src_summary!E149</f>
        <v>2310021411</v>
      </c>
      <c r="E1310" s="75" t="str">
        <f>survey_src_summary!F149</f>
        <v>Dehydrator Flaring</v>
      </c>
      <c r="F1310" s="386">
        <f>survey_src_summary!L149</f>
        <v>0.6442729406391875</v>
      </c>
      <c r="G1310" s="386">
        <f>survey_src_summary!M149</f>
        <v>0</v>
      </c>
      <c r="H1310" s="386">
        <f>survey_src_summary!N149</f>
        <v>3.5056027652426365</v>
      </c>
      <c r="I1310" s="386">
        <f>survey_src_summary!O149</f>
        <v>0</v>
      </c>
      <c r="J1310" s="386">
        <f>survey_src_summary!P149</f>
        <v>0</v>
      </c>
      <c r="K1310" s="63" t="str">
        <f t="shared" si="20"/>
        <v>Dehydrator Flaring</v>
      </c>
      <c r="M1310" s="196"/>
      <c r="N1310" s="196"/>
      <c r="O1310" s="196"/>
      <c r="P1310" s="235"/>
      <c r="Q1310" s="235"/>
      <c r="R1310" s="235"/>
      <c r="S1310" s="235"/>
      <c r="T1310" s="235"/>
      <c r="U1310" s="235"/>
    </row>
    <row r="1311" spans="1:21" s="193" customFormat="1" x14ac:dyDescent="0.2">
      <c r="A1311" s="75" t="s">
        <v>1670</v>
      </c>
      <c r="B1311" s="75" t="str">
        <f>survey_src_summary!C150</f>
        <v>56</v>
      </c>
      <c r="C1311" s="76">
        <f>survey_src_summary!D150</f>
        <v>56007</v>
      </c>
      <c r="D1311" s="407" t="str">
        <f>survey_src_summary!E150</f>
        <v>2310001640</v>
      </c>
      <c r="E1311" s="75" t="str">
        <f>survey_src_summary!F150</f>
        <v xml:space="preserve">Venting - Compressor Startup </v>
      </c>
      <c r="F1311" s="386">
        <f>survey_src_summary!L150</f>
        <v>0</v>
      </c>
      <c r="G1311" s="386">
        <f>survey_src_summary!M150</f>
        <v>9.1713117921584514E-2</v>
      </c>
      <c r="H1311" s="386">
        <f>survey_src_summary!N150</f>
        <v>0</v>
      </c>
      <c r="I1311" s="386">
        <f>survey_src_summary!O150</f>
        <v>0</v>
      </c>
      <c r="J1311" s="386">
        <f>survey_src_summary!P150</f>
        <v>0</v>
      </c>
      <c r="K1311" s="63" t="str">
        <f t="shared" si="20"/>
        <v xml:space="preserve">Venting - Compressor Startup </v>
      </c>
      <c r="M1311" s="196"/>
      <c r="N1311" s="196"/>
      <c r="O1311" s="196"/>
      <c r="P1311" s="235"/>
      <c r="Q1311" s="235"/>
      <c r="R1311" s="235"/>
      <c r="S1311" s="235"/>
      <c r="T1311" s="235"/>
      <c r="U1311" s="235"/>
    </row>
    <row r="1312" spans="1:21" s="194" customFormat="1" x14ac:dyDescent="0.2">
      <c r="A1312" s="75" t="s">
        <v>1670</v>
      </c>
      <c r="B1312" s="75" t="str">
        <f>survey_src_summary!C151</f>
        <v>49</v>
      </c>
      <c r="C1312" s="76">
        <f>survey_src_summary!D151</f>
        <v>49009</v>
      </c>
      <c r="D1312" s="407" t="str">
        <f>survey_src_summary!E151</f>
        <v>2310001640</v>
      </c>
      <c r="E1312" s="75" t="str">
        <f>survey_src_summary!F151</f>
        <v xml:space="preserve">Venting - Compressor Startup </v>
      </c>
      <c r="F1312" s="386">
        <f>survey_src_summary!L151</f>
        <v>0</v>
      </c>
      <c r="G1312" s="386">
        <f>survey_src_summary!M151</f>
        <v>8.2217870265633255E-4</v>
      </c>
      <c r="H1312" s="386">
        <f>survey_src_summary!N151</f>
        <v>0</v>
      </c>
      <c r="I1312" s="386">
        <f>survey_src_summary!O151</f>
        <v>0</v>
      </c>
      <c r="J1312" s="386">
        <f>survey_src_summary!P151</f>
        <v>0</v>
      </c>
      <c r="K1312" s="63" t="str">
        <f t="shared" si="20"/>
        <v xml:space="preserve">Venting - Compressor Startup </v>
      </c>
      <c r="M1312" s="196"/>
      <c r="N1312" s="196"/>
      <c r="O1312" s="196"/>
      <c r="P1312" s="236"/>
      <c r="Q1312" s="236"/>
      <c r="R1312" s="236"/>
      <c r="S1312" s="236"/>
      <c r="T1312" s="236"/>
      <c r="U1312" s="236"/>
    </row>
    <row r="1313" spans="1:21" s="194" customFormat="1" x14ac:dyDescent="0.2">
      <c r="A1313" s="75" t="s">
        <v>1670</v>
      </c>
      <c r="B1313" s="75" t="str">
        <f>survey_src_summary!C152</f>
        <v>49</v>
      </c>
      <c r="C1313" s="76">
        <f>survey_src_summary!D152</f>
        <v>49043</v>
      </c>
      <c r="D1313" s="407" t="str">
        <f>survey_src_summary!E152</f>
        <v>2310001640</v>
      </c>
      <c r="E1313" s="75" t="str">
        <f>survey_src_summary!F152</f>
        <v xml:space="preserve">Venting - Compressor Startup </v>
      </c>
      <c r="F1313" s="386">
        <f>survey_src_summary!L152</f>
        <v>0</v>
      </c>
      <c r="G1313" s="386">
        <f>survey_src_summary!M152</f>
        <v>8.9320414139955479E-3</v>
      </c>
      <c r="H1313" s="386">
        <f>survey_src_summary!N152</f>
        <v>0</v>
      </c>
      <c r="I1313" s="386">
        <f>survey_src_summary!O152</f>
        <v>0</v>
      </c>
      <c r="J1313" s="386">
        <f>survey_src_summary!P152</f>
        <v>0</v>
      </c>
      <c r="K1313" s="63" t="str">
        <f t="shared" si="20"/>
        <v xml:space="preserve">Venting - Compressor Startup </v>
      </c>
      <c r="M1313" s="196"/>
      <c r="N1313" s="196"/>
      <c r="O1313" s="196"/>
      <c r="P1313" s="236"/>
      <c r="Q1313" s="236"/>
      <c r="R1313" s="236"/>
      <c r="S1313" s="236"/>
      <c r="T1313" s="236"/>
      <c r="U1313" s="236"/>
    </row>
    <row r="1314" spans="1:21" s="194" customFormat="1" x14ac:dyDescent="0.2">
      <c r="A1314" s="75" t="s">
        <v>1670</v>
      </c>
      <c r="B1314" s="75" t="str">
        <f>survey_src_summary!C153</f>
        <v>56</v>
      </c>
      <c r="C1314" s="76">
        <f>survey_src_summary!D153</f>
        <v>56001</v>
      </c>
      <c r="D1314" s="407" t="str">
        <f>survey_src_summary!E153</f>
        <v>2310001640</v>
      </c>
      <c r="E1314" s="75" t="str">
        <f>survey_src_summary!F153</f>
        <v xml:space="preserve">Venting - Compressor Startup </v>
      </c>
      <c r="F1314" s="386">
        <f>survey_src_summary!L153</f>
        <v>0</v>
      </c>
      <c r="G1314" s="386">
        <f>survey_src_summary!M153</f>
        <v>4.808098163560768E-6</v>
      </c>
      <c r="H1314" s="386">
        <f>survey_src_summary!N153</f>
        <v>0</v>
      </c>
      <c r="I1314" s="386">
        <f>survey_src_summary!O153</f>
        <v>0</v>
      </c>
      <c r="J1314" s="386">
        <f>survey_src_summary!P153</f>
        <v>0</v>
      </c>
      <c r="K1314" s="63" t="str">
        <f t="shared" si="20"/>
        <v xml:space="preserve">Venting - Compressor Startup </v>
      </c>
      <c r="M1314" s="196"/>
      <c r="N1314" s="196"/>
      <c r="O1314" s="196"/>
      <c r="P1314" s="236"/>
      <c r="Q1314" s="236"/>
      <c r="R1314" s="236"/>
      <c r="S1314" s="236"/>
      <c r="T1314" s="236"/>
      <c r="U1314" s="236"/>
    </row>
    <row r="1315" spans="1:21" s="194" customFormat="1" x14ac:dyDescent="0.2">
      <c r="A1315" s="75" t="s">
        <v>1670</v>
      </c>
      <c r="B1315" s="75" t="str">
        <f>survey_src_summary!C154</f>
        <v>56</v>
      </c>
      <c r="C1315" s="76">
        <f>survey_src_summary!D154</f>
        <v>56023</v>
      </c>
      <c r="D1315" s="407" t="str">
        <f>survey_src_summary!E154</f>
        <v>2310001640</v>
      </c>
      <c r="E1315" s="75" t="str">
        <f>survey_src_summary!F154</f>
        <v xml:space="preserve">Venting - Compressor Startup </v>
      </c>
      <c r="F1315" s="386">
        <f>survey_src_summary!L154</f>
        <v>0</v>
      </c>
      <c r="G1315" s="386">
        <f>survey_src_summary!M154</f>
        <v>6.816063753184276E-2</v>
      </c>
      <c r="H1315" s="386">
        <f>survey_src_summary!N154</f>
        <v>0</v>
      </c>
      <c r="I1315" s="386">
        <f>survey_src_summary!O154</f>
        <v>0</v>
      </c>
      <c r="J1315" s="386">
        <f>survey_src_summary!P154</f>
        <v>0</v>
      </c>
      <c r="K1315" s="63" t="str">
        <f t="shared" si="20"/>
        <v xml:space="preserve">Venting - Compressor Startup </v>
      </c>
      <c r="M1315" s="196"/>
      <c r="N1315" s="196"/>
      <c r="O1315" s="196"/>
      <c r="P1315" s="236"/>
      <c r="Q1315" s="236"/>
      <c r="R1315" s="236"/>
      <c r="S1315" s="236"/>
      <c r="T1315" s="236"/>
      <c r="U1315" s="236"/>
    </row>
    <row r="1316" spans="1:21" s="194" customFormat="1" x14ac:dyDescent="0.2">
      <c r="A1316" s="75" t="s">
        <v>1670</v>
      </c>
      <c r="B1316" s="75" t="str">
        <f>survey_src_summary!C155</f>
        <v>56</v>
      </c>
      <c r="C1316" s="76">
        <f>survey_src_summary!D155</f>
        <v>56035</v>
      </c>
      <c r="D1316" s="407" t="str">
        <f>survey_src_summary!E155</f>
        <v>2310001640</v>
      </c>
      <c r="E1316" s="75" t="str">
        <f>survey_src_summary!F155</f>
        <v xml:space="preserve">Venting - Compressor Startup </v>
      </c>
      <c r="F1316" s="386">
        <f>survey_src_summary!L155</f>
        <v>0</v>
      </c>
      <c r="G1316" s="386">
        <f>survey_src_summary!M155</f>
        <v>0</v>
      </c>
      <c r="H1316" s="386">
        <f>survey_src_summary!N155</f>
        <v>0</v>
      </c>
      <c r="I1316" s="386">
        <f>survey_src_summary!O155</f>
        <v>0</v>
      </c>
      <c r="J1316" s="386">
        <f>survey_src_summary!P155</f>
        <v>0</v>
      </c>
      <c r="K1316" s="63" t="str">
        <f t="shared" si="20"/>
        <v xml:space="preserve">Venting - Compressor Startup </v>
      </c>
      <c r="M1316" s="196"/>
      <c r="N1316" s="196"/>
      <c r="O1316" s="196"/>
      <c r="P1316" s="236"/>
      <c r="Q1316" s="236"/>
      <c r="R1316" s="236"/>
      <c r="S1316" s="236"/>
      <c r="T1316" s="236"/>
      <c r="U1316" s="236"/>
    </row>
    <row r="1317" spans="1:21" s="196" customFormat="1" x14ac:dyDescent="0.2">
      <c r="A1317" s="75" t="s">
        <v>1670</v>
      </c>
      <c r="B1317" s="75" t="str">
        <f>survey_src_summary!C156</f>
        <v>56</v>
      </c>
      <c r="C1317" s="76">
        <f>survey_src_summary!D156</f>
        <v>56037</v>
      </c>
      <c r="D1317" s="407" t="str">
        <f>survey_src_summary!E156</f>
        <v>2310001640</v>
      </c>
      <c r="E1317" s="75" t="str">
        <f>survey_src_summary!F156</f>
        <v xml:space="preserve">Venting - Compressor Startup </v>
      </c>
      <c r="F1317" s="386">
        <f>survey_src_summary!L156</f>
        <v>0</v>
      </c>
      <c r="G1317" s="386">
        <f>survey_src_summary!M156</f>
        <v>0.18302683592473087</v>
      </c>
      <c r="H1317" s="386">
        <f>survey_src_summary!N156</f>
        <v>0</v>
      </c>
      <c r="I1317" s="386">
        <f>survey_src_summary!O156</f>
        <v>0</v>
      </c>
      <c r="J1317" s="386">
        <f>survey_src_summary!P156</f>
        <v>0</v>
      </c>
      <c r="K1317" s="63" t="str">
        <f t="shared" si="20"/>
        <v xml:space="preserve">Venting - Compressor Startup </v>
      </c>
      <c r="P1317" s="62"/>
      <c r="Q1317" s="62"/>
      <c r="R1317" s="62"/>
      <c r="S1317" s="62"/>
      <c r="T1317" s="62"/>
      <c r="U1317" s="62"/>
    </row>
    <row r="1318" spans="1:21" s="196" customFormat="1" x14ac:dyDescent="0.2">
      <c r="A1318" s="75" t="s">
        <v>1670</v>
      </c>
      <c r="B1318" s="75" t="str">
        <f>survey_src_summary!C157</f>
        <v>56</v>
      </c>
      <c r="C1318" s="76">
        <f>survey_src_summary!D157</f>
        <v>56041</v>
      </c>
      <c r="D1318" s="407" t="str">
        <f>survey_src_summary!E157</f>
        <v>2310001640</v>
      </c>
      <c r="E1318" s="75" t="str">
        <f>survey_src_summary!F157</f>
        <v xml:space="preserve">Venting - Compressor Startup </v>
      </c>
      <c r="F1318" s="386">
        <f>survey_src_summary!L157</f>
        <v>0</v>
      </c>
      <c r="G1318" s="386">
        <f>survey_src_summary!M157</f>
        <v>9.7077299541152989E-2</v>
      </c>
      <c r="H1318" s="386">
        <f>survey_src_summary!N157</f>
        <v>0</v>
      </c>
      <c r="I1318" s="386">
        <f>survey_src_summary!O157</f>
        <v>0</v>
      </c>
      <c r="J1318" s="386">
        <f>survey_src_summary!P157</f>
        <v>0</v>
      </c>
      <c r="K1318" s="63" t="str">
        <f t="shared" si="20"/>
        <v xml:space="preserve">Venting - Compressor Startup </v>
      </c>
      <c r="P1318" s="62"/>
      <c r="Q1318" s="62"/>
      <c r="R1318" s="62"/>
      <c r="S1318" s="62"/>
      <c r="T1318" s="62"/>
      <c r="U1318" s="62"/>
    </row>
    <row r="1319" spans="1:21" s="196" customFormat="1" x14ac:dyDescent="0.2">
      <c r="A1319" s="75" t="s">
        <v>1670</v>
      </c>
      <c r="B1319" s="75" t="str">
        <f>survey_src_summary!C158</f>
        <v>56</v>
      </c>
      <c r="C1319" s="76">
        <f>survey_src_summary!D158</f>
        <v>56007</v>
      </c>
      <c r="D1319" s="407" t="str">
        <f>survey_src_summary!E158</f>
        <v>2310001650</v>
      </c>
      <c r="E1319" s="75" t="str">
        <f>survey_src_summary!F158</f>
        <v>Venting - Compressor Shutdown</v>
      </c>
      <c r="F1319" s="386">
        <f>survey_src_summary!L158</f>
        <v>0</v>
      </c>
      <c r="G1319" s="386">
        <f>survey_src_summary!M158</f>
        <v>3.3494823817756515E-2</v>
      </c>
      <c r="H1319" s="386">
        <f>survey_src_summary!N158</f>
        <v>0</v>
      </c>
      <c r="I1319" s="386">
        <f>survey_src_summary!O158</f>
        <v>0</v>
      </c>
      <c r="J1319" s="386">
        <f>survey_src_summary!P158</f>
        <v>0</v>
      </c>
      <c r="K1319" s="63" t="str">
        <f t="shared" si="20"/>
        <v>Venting - Compressor Shutdown</v>
      </c>
      <c r="P1319" s="62"/>
      <c r="Q1319" s="62"/>
      <c r="R1319" s="62"/>
      <c r="S1319" s="62"/>
      <c r="T1319" s="62"/>
      <c r="U1319" s="62"/>
    </row>
    <row r="1320" spans="1:21" s="196" customFormat="1" x14ac:dyDescent="0.2">
      <c r="A1320" s="75" t="s">
        <v>1670</v>
      </c>
      <c r="B1320" s="75" t="str">
        <f>survey_src_summary!C159</f>
        <v>49</v>
      </c>
      <c r="C1320" s="76">
        <f>survey_src_summary!D159</f>
        <v>49009</v>
      </c>
      <c r="D1320" s="407" t="str">
        <f>survey_src_summary!E159</f>
        <v>2310001650</v>
      </c>
      <c r="E1320" s="75" t="str">
        <f>survey_src_summary!F159</f>
        <v>Venting - Compressor Shutdown</v>
      </c>
      <c r="F1320" s="386">
        <f>survey_src_summary!L159</f>
        <v>0</v>
      </c>
      <c r="G1320" s="386">
        <f>survey_src_summary!M159</f>
        <v>3.0027035844241306E-4</v>
      </c>
      <c r="H1320" s="386">
        <f>survey_src_summary!N159</f>
        <v>0</v>
      </c>
      <c r="I1320" s="386">
        <f>survey_src_summary!O159</f>
        <v>0</v>
      </c>
      <c r="J1320" s="386">
        <f>survey_src_summary!P159</f>
        <v>0</v>
      </c>
      <c r="K1320" s="63" t="str">
        <f t="shared" si="20"/>
        <v>Venting - Compressor Shutdown</v>
      </c>
      <c r="P1320" s="62"/>
      <c r="Q1320" s="62"/>
      <c r="R1320" s="62"/>
      <c r="S1320" s="62"/>
      <c r="T1320" s="62"/>
      <c r="U1320" s="62"/>
    </row>
    <row r="1321" spans="1:21" s="196" customFormat="1" x14ac:dyDescent="0.2">
      <c r="A1321" s="75" t="s">
        <v>1670</v>
      </c>
      <c r="B1321" s="75" t="str">
        <f>survey_src_summary!C160</f>
        <v>49</v>
      </c>
      <c r="C1321" s="76">
        <f>survey_src_summary!D160</f>
        <v>49043</v>
      </c>
      <c r="D1321" s="407" t="str">
        <f>survey_src_summary!E160</f>
        <v>2310001650</v>
      </c>
      <c r="E1321" s="75" t="str">
        <f>survey_src_summary!F160</f>
        <v>Venting - Compressor Shutdown</v>
      </c>
      <c r="F1321" s="386">
        <f>survey_src_summary!L160</f>
        <v>0</v>
      </c>
      <c r="G1321" s="386">
        <f>survey_src_summary!M160</f>
        <v>3.2620977268539124E-3</v>
      </c>
      <c r="H1321" s="386">
        <f>survey_src_summary!N160</f>
        <v>0</v>
      </c>
      <c r="I1321" s="386">
        <f>survey_src_summary!O160</f>
        <v>0</v>
      </c>
      <c r="J1321" s="386">
        <f>survey_src_summary!P160</f>
        <v>0</v>
      </c>
      <c r="K1321" s="63" t="str">
        <f t="shared" si="20"/>
        <v>Venting - Compressor Shutdown</v>
      </c>
      <c r="P1321" s="62"/>
      <c r="Q1321" s="62"/>
      <c r="R1321" s="62"/>
      <c r="S1321" s="62"/>
      <c r="T1321" s="62"/>
      <c r="U1321" s="62"/>
    </row>
    <row r="1322" spans="1:21" s="193" customFormat="1" x14ac:dyDescent="0.2">
      <c r="A1322" s="75" t="s">
        <v>1670</v>
      </c>
      <c r="B1322" s="75" t="str">
        <f>survey_src_summary!C161</f>
        <v>56</v>
      </c>
      <c r="C1322" s="76">
        <f>survey_src_summary!D161</f>
        <v>56001</v>
      </c>
      <c r="D1322" s="407" t="str">
        <f>survey_src_summary!E161</f>
        <v>2310001650</v>
      </c>
      <c r="E1322" s="75" t="str">
        <f>survey_src_summary!F161</f>
        <v>Venting - Compressor Shutdown</v>
      </c>
      <c r="F1322" s="386">
        <f>survey_src_summary!L161</f>
        <v>0</v>
      </c>
      <c r="G1322" s="386">
        <f>survey_src_summary!M161</f>
        <v>1.7559800008614099E-6</v>
      </c>
      <c r="H1322" s="386">
        <f>survey_src_summary!N161</f>
        <v>0</v>
      </c>
      <c r="I1322" s="386">
        <f>survey_src_summary!O161</f>
        <v>0</v>
      </c>
      <c r="J1322" s="386">
        <f>survey_src_summary!P161</f>
        <v>0</v>
      </c>
      <c r="K1322" s="63" t="str">
        <f t="shared" si="20"/>
        <v>Venting - Compressor Shutdown</v>
      </c>
      <c r="M1322" s="196"/>
      <c r="N1322" s="196"/>
      <c r="O1322" s="196"/>
      <c r="P1322" s="235"/>
      <c r="Q1322" s="235"/>
      <c r="R1322" s="235"/>
      <c r="S1322" s="235"/>
      <c r="T1322" s="235"/>
      <c r="U1322" s="235"/>
    </row>
    <row r="1323" spans="1:21" s="193" customFormat="1" x14ac:dyDescent="0.2">
      <c r="A1323" s="75" t="s">
        <v>1670</v>
      </c>
      <c r="B1323" s="75" t="str">
        <f>survey_src_summary!C162</f>
        <v>56</v>
      </c>
      <c r="C1323" s="76">
        <f>survey_src_summary!D162</f>
        <v>56023</v>
      </c>
      <c r="D1323" s="407" t="str">
        <f>survey_src_summary!E162</f>
        <v>2310001650</v>
      </c>
      <c r="E1323" s="75" t="str">
        <f>survey_src_summary!F162</f>
        <v>Venting - Compressor Shutdown</v>
      </c>
      <c r="F1323" s="386">
        <f>survey_src_summary!L162</f>
        <v>0</v>
      </c>
      <c r="G1323" s="386">
        <f>survey_src_summary!M162</f>
        <v>2.4893151570607862E-2</v>
      </c>
      <c r="H1323" s="386">
        <f>survey_src_summary!N162</f>
        <v>0</v>
      </c>
      <c r="I1323" s="386">
        <f>survey_src_summary!O162</f>
        <v>0</v>
      </c>
      <c r="J1323" s="386">
        <f>survey_src_summary!P162</f>
        <v>0</v>
      </c>
      <c r="K1323" s="63" t="str">
        <f t="shared" si="20"/>
        <v>Venting - Compressor Shutdown</v>
      </c>
      <c r="M1323" s="196"/>
      <c r="N1323" s="196"/>
      <c r="O1323" s="196"/>
      <c r="P1323" s="235"/>
      <c r="Q1323" s="235"/>
      <c r="R1323" s="235"/>
      <c r="S1323" s="235"/>
      <c r="T1323" s="235"/>
      <c r="U1323" s="235"/>
    </row>
    <row r="1324" spans="1:21" s="193" customFormat="1" x14ac:dyDescent="0.2">
      <c r="A1324" s="75" t="s">
        <v>1670</v>
      </c>
      <c r="B1324" s="75" t="str">
        <f>survey_src_summary!C163</f>
        <v>56</v>
      </c>
      <c r="C1324" s="76">
        <f>survey_src_summary!D163</f>
        <v>56035</v>
      </c>
      <c r="D1324" s="407" t="str">
        <f>survey_src_summary!E163</f>
        <v>2310001650</v>
      </c>
      <c r="E1324" s="75" t="str">
        <f>survey_src_summary!F163</f>
        <v>Venting - Compressor Shutdown</v>
      </c>
      <c r="F1324" s="386">
        <f>survey_src_summary!L163</f>
        <v>0</v>
      </c>
      <c r="G1324" s="386">
        <f>survey_src_summary!M163</f>
        <v>0</v>
      </c>
      <c r="H1324" s="386">
        <f>survey_src_summary!N163</f>
        <v>0</v>
      </c>
      <c r="I1324" s="386">
        <f>survey_src_summary!O163</f>
        <v>0</v>
      </c>
      <c r="J1324" s="386">
        <f>survey_src_summary!P163</f>
        <v>0</v>
      </c>
      <c r="K1324" s="63" t="str">
        <f t="shared" si="20"/>
        <v>Venting - Compressor Shutdown</v>
      </c>
      <c r="M1324" s="196"/>
      <c r="N1324" s="196"/>
      <c r="O1324" s="196"/>
      <c r="P1324" s="235"/>
      <c r="Q1324" s="235"/>
      <c r="R1324" s="235"/>
      <c r="S1324" s="235"/>
      <c r="T1324" s="235"/>
      <c r="U1324" s="235"/>
    </row>
    <row r="1325" spans="1:21" s="193" customFormat="1" x14ac:dyDescent="0.2">
      <c r="A1325" s="75" t="s">
        <v>1670</v>
      </c>
      <c r="B1325" s="75" t="str">
        <f>survey_src_summary!C164</f>
        <v>56</v>
      </c>
      <c r="C1325" s="76">
        <f>survey_src_summary!D164</f>
        <v>56037</v>
      </c>
      <c r="D1325" s="407" t="str">
        <f>survey_src_summary!E164</f>
        <v>2310001650</v>
      </c>
      <c r="E1325" s="75" t="str">
        <f>survey_src_summary!F164</f>
        <v>Venting - Compressor Shutdown</v>
      </c>
      <c r="F1325" s="386">
        <f>survey_src_summary!L164</f>
        <v>0</v>
      </c>
      <c r="G1325" s="386">
        <f>survey_src_summary!M164</f>
        <v>6.6843781589258341E-2</v>
      </c>
      <c r="H1325" s="386">
        <f>survey_src_summary!N164</f>
        <v>0</v>
      </c>
      <c r="I1325" s="386">
        <f>survey_src_summary!O164</f>
        <v>0</v>
      </c>
      <c r="J1325" s="386">
        <f>survey_src_summary!P164</f>
        <v>0</v>
      </c>
      <c r="K1325" s="63" t="str">
        <f t="shared" si="20"/>
        <v>Venting - Compressor Shutdown</v>
      </c>
      <c r="M1325" s="196"/>
      <c r="N1325" s="196"/>
      <c r="O1325" s="196"/>
      <c r="P1325" s="235"/>
      <c r="Q1325" s="235"/>
      <c r="R1325" s="235"/>
      <c r="S1325" s="235"/>
      <c r="T1325" s="235"/>
      <c r="U1325" s="235"/>
    </row>
    <row r="1326" spans="1:21" s="193" customFormat="1" x14ac:dyDescent="0.2">
      <c r="A1326" s="75" t="s">
        <v>1670</v>
      </c>
      <c r="B1326" s="75" t="str">
        <f>survey_src_summary!C165</f>
        <v>56</v>
      </c>
      <c r="C1326" s="76">
        <f>survey_src_summary!D165</f>
        <v>56041</v>
      </c>
      <c r="D1326" s="407" t="str">
        <f>survey_src_summary!E165</f>
        <v>2310001650</v>
      </c>
      <c r="E1326" s="75" t="str">
        <f>survey_src_summary!F165</f>
        <v>Venting - Compressor Shutdown</v>
      </c>
      <c r="F1326" s="386">
        <f>survey_src_summary!L165</f>
        <v>0</v>
      </c>
      <c r="G1326" s="386">
        <f>survey_src_summary!M165</f>
        <v>3.5453892731186265E-2</v>
      </c>
      <c r="H1326" s="386">
        <f>survey_src_summary!N165</f>
        <v>0</v>
      </c>
      <c r="I1326" s="386">
        <f>survey_src_summary!O165</f>
        <v>0</v>
      </c>
      <c r="J1326" s="386">
        <f>survey_src_summary!P165</f>
        <v>0</v>
      </c>
      <c r="K1326" s="63" t="str">
        <f t="shared" si="20"/>
        <v>Venting - Compressor Shutdown</v>
      </c>
      <c r="M1326" s="196"/>
      <c r="N1326" s="196"/>
      <c r="O1326" s="196"/>
      <c r="P1326" s="235"/>
      <c r="Q1326" s="235"/>
      <c r="R1326" s="235"/>
      <c r="S1326" s="235"/>
      <c r="T1326" s="235"/>
      <c r="U1326" s="235"/>
    </row>
    <row r="1327" spans="1:21" s="194" customFormat="1" x14ac:dyDescent="0.2">
      <c r="A1327" s="75" t="s">
        <v>1670</v>
      </c>
      <c r="B1327" s="75" t="str">
        <f>survey_src_summary!C166</f>
        <v>56</v>
      </c>
      <c r="C1327" s="76">
        <f>survey_src_summary!D166</f>
        <v>56007</v>
      </c>
      <c r="D1327" s="407" t="str">
        <f>survey_src_summary!E166</f>
        <v>2310021410</v>
      </c>
      <c r="E1327" s="75" t="str">
        <f>survey_src_summary!F166</f>
        <v>Dehydrator</v>
      </c>
      <c r="F1327" s="386">
        <f>survey_src_summary!L166</f>
        <v>27.353148208761979</v>
      </c>
      <c r="G1327" s="386">
        <f>survey_src_summary!M166</f>
        <v>827.80659136040413</v>
      </c>
      <c r="H1327" s="386">
        <f>survey_src_summary!N166</f>
        <v>22.97664449536007</v>
      </c>
      <c r="I1327" s="386">
        <f>survey_src_summary!O166</f>
        <v>1.6327626106700401</v>
      </c>
      <c r="J1327" s="386">
        <f>survey_src_summary!P166</f>
        <v>2.0788392638659103</v>
      </c>
      <c r="K1327" s="63" t="str">
        <f t="shared" si="20"/>
        <v>Dehydrator</v>
      </c>
      <c r="M1327" s="196"/>
      <c r="N1327" s="196"/>
      <c r="O1327" s="196"/>
      <c r="P1327" s="236"/>
      <c r="Q1327" s="236"/>
      <c r="R1327" s="236"/>
      <c r="S1327" s="236"/>
      <c r="T1327" s="236"/>
      <c r="U1327" s="236"/>
    </row>
    <row r="1328" spans="1:21" s="194" customFormat="1" x14ac:dyDescent="0.2">
      <c r="A1328" s="75" t="s">
        <v>1670</v>
      </c>
      <c r="B1328" s="75" t="str">
        <f>survey_src_summary!C167</f>
        <v>49</v>
      </c>
      <c r="C1328" s="76">
        <f>survey_src_summary!D167</f>
        <v>49009</v>
      </c>
      <c r="D1328" s="407" t="str">
        <f>survey_src_summary!E167</f>
        <v>2310021410</v>
      </c>
      <c r="E1328" s="75" t="str">
        <f>survey_src_summary!F167</f>
        <v>Dehydrator</v>
      </c>
      <c r="F1328" s="386">
        <f>survey_src_summary!L167</f>
        <v>0.24510540321086571</v>
      </c>
      <c r="G1328" s="386">
        <f>survey_src_summary!M167</f>
        <v>7.5064321095286717</v>
      </c>
      <c r="H1328" s="386">
        <f>survey_src_summary!N167</f>
        <v>0.20588853869712723</v>
      </c>
      <c r="I1328" s="386">
        <f>survey_src_summary!O167</f>
        <v>1.4630818177913099E-2</v>
      </c>
      <c r="J1328" s="386">
        <f>survey_src_summary!P167</f>
        <v>1.8628010644025795E-2</v>
      </c>
      <c r="K1328" s="63" t="str">
        <f t="shared" si="20"/>
        <v>Dehydrator</v>
      </c>
      <c r="M1328" s="196"/>
      <c r="N1328" s="196"/>
      <c r="O1328" s="196"/>
      <c r="P1328" s="236"/>
      <c r="Q1328" s="236"/>
      <c r="R1328" s="236"/>
      <c r="S1328" s="236"/>
      <c r="T1328" s="236"/>
      <c r="U1328" s="236"/>
    </row>
    <row r="1329" spans="1:21" s="194" customFormat="1" x14ac:dyDescent="0.2">
      <c r="A1329" s="75" t="s">
        <v>1670</v>
      </c>
      <c r="B1329" s="75" t="str">
        <f>survey_src_summary!C168</f>
        <v>49</v>
      </c>
      <c r="C1329" s="76">
        <f>survey_src_summary!D168</f>
        <v>49043</v>
      </c>
      <c r="D1329" s="407" t="str">
        <f>survey_src_summary!E168</f>
        <v>2310021410</v>
      </c>
      <c r="E1329" s="75" t="str">
        <f>survey_src_summary!F168</f>
        <v>Dehydrator</v>
      </c>
      <c r="F1329" s="386">
        <f>survey_src_summary!L168</f>
        <v>2.6627929003758748</v>
      </c>
      <c r="G1329" s="386">
        <f>survey_src_summary!M168</f>
        <v>71.586206083835407</v>
      </c>
      <c r="H1329" s="386">
        <f>survey_src_summary!N168</f>
        <v>2.2367460363157354</v>
      </c>
      <c r="I1329" s="386">
        <f>survey_src_summary!O168</f>
        <v>0.1589472865978428</v>
      </c>
      <c r="J1329" s="386">
        <f>survey_src_summary!P168</f>
        <v>0.20237226042856651</v>
      </c>
      <c r="K1329" s="63" t="str">
        <f t="shared" si="20"/>
        <v>Dehydrator</v>
      </c>
      <c r="M1329" s="196"/>
      <c r="N1329" s="196"/>
      <c r="O1329" s="196"/>
      <c r="P1329" s="236"/>
      <c r="Q1329" s="236"/>
      <c r="R1329" s="236"/>
      <c r="S1329" s="236"/>
      <c r="T1329" s="236"/>
      <c r="U1329" s="236"/>
    </row>
    <row r="1330" spans="1:21" s="194" customFormat="1" x14ac:dyDescent="0.2">
      <c r="A1330" s="75" t="s">
        <v>1670</v>
      </c>
      <c r="B1330" s="75" t="str">
        <f>survey_src_summary!C169</f>
        <v>56</v>
      </c>
      <c r="C1330" s="76">
        <f>survey_src_summary!D169</f>
        <v>56001</v>
      </c>
      <c r="D1330" s="407" t="str">
        <f>survey_src_summary!E169</f>
        <v>2310021410</v>
      </c>
      <c r="E1330" s="75" t="str">
        <f>survey_src_summary!F169</f>
        <v>Dehydrator</v>
      </c>
      <c r="F1330" s="386">
        <f>survey_src_summary!L169</f>
        <v>1.4333755365463286E-3</v>
      </c>
      <c r="G1330" s="386">
        <f>survey_src_summary!M169</f>
        <v>4.3897588594926859E-2</v>
      </c>
      <c r="H1330" s="386">
        <f>survey_src_summary!N169</f>
        <v>1.2040354506989161E-3</v>
      </c>
      <c r="I1330" s="386">
        <f>survey_src_summary!O169</f>
        <v>8.5560973283955262E-5</v>
      </c>
      <c r="J1330" s="386">
        <f>survey_src_summary!P169</f>
        <v>1.0893654077752096E-4</v>
      </c>
      <c r="K1330" s="63" t="str">
        <f t="shared" si="20"/>
        <v>Dehydrator</v>
      </c>
      <c r="M1330" s="196"/>
      <c r="N1330" s="196"/>
      <c r="O1330" s="196"/>
      <c r="P1330" s="236"/>
      <c r="Q1330" s="236"/>
      <c r="R1330" s="236"/>
      <c r="S1330" s="236"/>
      <c r="T1330" s="236"/>
      <c r="U1330" s="236"/>
    </row>
    <row r="1331" spans="1:21" s="194" customFormat="1" x14ac:dyDescent="0.2">
      <c r="A1331" s="75" t="s">
        <v>1670</v>
      </c>
      <c r="B1331" s="75" t="str">
        <f>survey_src_summary!C170</f>
        <v>56</v>
      </c>
      <c r="C1331" s="76">
        <f>survey_src_summary!D170</f>
        <v>56023</v>
      </c>
      <c r="D1331" s="407" t="str">
        <f>survey_src_summary!E170</f>
        <v>2310021410</v>
      </c>
      <c r="E1331" s="75" t="str">
        <f>survey_src_summary!F170</f>
        <v>Dehydrator</v>
      </c>
      <c r="F1331" s="386">
        <f>survey_src_summary!L170</f>
        <v>20.319841041096943</v>
      </c>
      <c r="G1331" s="386">
        <f>survey_src_summary!M170</f>
        <v>618.29609602725759</v>
      </c>
      <c r="H1331" s="386">
        <f>survey_src_summary!N170</f>
        <v>17.068666474521436</v>
      </c>
      <c r="I1331" s="386">
        <f>survey_src_summary!O170</f>
        <v>1.212930828051229</v>
      </c>
      <c r="J1331" s="386">
        <f>survey_src_summary!P170</f>
        <v>1.5443079191233677</v>
      </c>
      <c r="K1331" s="63" t="str">
        <f t="shared" si="20"/>
        <v>Dehydrator</v>
      </c>
      <c r="M1331" s="196"/>
      <c r="N1331" s="196"/>
      <c r="O1331" s="196"/>
      <c r="P1331" s="236"/>
      <c r="Q1331" s="236"/>
      <c r="R1331" s="236"/>
      <c r="S1331" s="236"/>
      <c r="T1331" s="236"/>
      <c r="U1331" s="236"/>
    </row>
    <row r="1332" spans="1:21" s="196" customFormat="1" x14ac:dyDescent="0.2">
      <c r="A1332" s="75" t="s">
        <v>1670</v>
      </c>
      <c r="B1332" s="75" t="str">
        <f>survey_src_summary!C171</f>
        <v>56</v>
      </c>
      <c r="C1332" s="76">
        <f>survey_src_summary!D171</f>
        <v>56035</v>
      </c>
      <c r="D1332" s="407" t="str">
        <f>survey_src_summary!E171</f>
        <v>2310021410</v>
      </c>
      <c r="E1332" s="75" t="str">
        <f>survey_src_summary!F171</f>
        <v>Dehydrator</v>
      </c>
      <c r="F1332" s="386">
        <f>survey_src_summary!L171</f>
        <v>0</v>
      </c>
      <c r="G1332" s="386">
        <f>survey_src_summary!M171</f>
        <v>3676.452587462546</v>
      </c>
      <c r="H1332" s="386">
        <f>survey_src_summary!N171</f>
        <v>0</v>
      </c>
      <c r="I1332" s="386">
        <f>survey_src_summary!O171</f>
        <v>0</v>
      </c>
      <c r="J1332" s="386">
        <f>survey_src_summary!P171</f>
        <v>0</v>
      </c>
      <c r="K1332" s="63" t="str">
        <f t="shared" si="20"/>
        <v>Dehydrator</v>
      </c>
      <c r="P1332" s="62"/>
      <c r="Q1332" s="62"/>
      <c r="R1332" s="62"/>
      <c r="S1332" s="62"/>
      <c r="T1332" s="62"/>
      <c r="U1332" s="62"/>
    </row>
    <row r="1333" spans="1:21" s="196" customFormat="1" x14ac:dyDescent="0.2">
      <c r="A1333" s="75" t="s">
        <v>1670</v>
      </c>
      <c r="B1333" s="75" t="str">
        <f>survey_src_summary!C172</f>
        <v>56</v>
      </c>
      <c r="C1333" s="76">
        <f>survey_src_summary!D172</f>
        <v>56037</v>
      </c>
      <c r="D1333" s="407" t="str">
        <f>survey_src_summary!E172</f>
        <v>2310021410</v>
      </c>
      <c r="E1333" s="75" t="str">
        <f>survey_src_summary!F172</f>
        <v>Dehydrator</v>
      </c>
      <c r="F1333" s="386">
        <f>survey_src_summary!L172</f>
        <v>54.565116748059175</v>
      </c>
      <c r="G1333" s="386">
        <f>survey_src_summary!M172</f>
        <v>1668.7227885973102</v>
      </c>
      <c r="H1333" s="386">
        <f>survey_src_summary!N172</f>
        <v>45.834698068369711</v>
      </c>
      <c r="I1333" s="386">
        <f>survey_src_summary!O172</f>
        <v>3.257097932315447</v>
      </c>
      <c r="J1333" s="386">
        <f>survey_src_summary!P172</f>
        <v>4.1469488728524988</v>
      </c>
      <c r="K1333" s="63" t="str">
        <f t="shared" si="20"/>
        <v>Dehydrator</v>
      </c>
      <c r="P1333" s="62"/>
      <c r="Q1333" s="62"/>
      <c r="R1333" s="62"/>
      <c r="S1333" s="62"/>
      <c r="T1333" s="62"/>
      <c r="U1333" s="62"/>
    </row>
    <row r="1334" spans="1:21" s="196" customFormat="1" x14ac:dyDescent="0.2">
      <c r="A1334" s="75" t="s">
        <v>1670</v>
      </c>
      <c r="B1334" s="75" t="str">
        <f>survey_src_summary!C173</f>
        <v>56</v>
      </c>
      <c r="C1334" s="76">
        <f>survey_src_summary!D173</f>
        <v>56041</v>
      </c>
      <c r="D1334" s="407" t="str">
        <f>survey_src_summary!E173</f>
        <v>2310021410</v>
      </c>
      <c r="E1334" s="75" t="str">
        <f>survey_src_summary!F173</f>
        <v>Dehydrator</v>
      </c>
      <c r="F1334" s="386">
        <f>survey_src_summary!L173</f>
        <v>28.940387983513798</v>
      </c>
      <c r="G1334" s="386">
        <f>survey_src_summary!M173</f>
        <v>886.30872586180226</v>
      </c>
      <c r="H1334" s="386">
        <f>survey_src_summary!N173</f>
        <v>24.309925906151591</v>
      </c>
      <c r="I1334" s="386">
        <f>survey_src_summary!O173</f>
        <v>1.7275080395546369</v>
      </c>
      <c r="J1334" s="386">
        <f>survey_src_summary!P173</f>
        <v>2.1994694867470486</v>
      </c>
      <c r="K1334" s="63" t="str">
        <f t="shared" si="20"/>
        <v>Dehydrator</v>
      </c>
      <c r="P1334" s="62"/>
      <c r="Q1334" s="62"/>
      <c r="R1334" s="62"/>
      <c r="S1334" s="62"/>
      <c r="T1334" s="62"/>
      <c r="U1334" s="62"/>
    </row>
    <row r="1335" spans="1:21" s="196" customFormat="1" x14ac:dyDescent="0.2">
      <c r="A1335" s="75" t="s">
        <v>1670</v>
      </c>
      <c r="B1335" s="75" t="str">
        <f>survey_src_summary!C174</f>
        <v>56</v>
      </c>
      <c r="C1335" s="76">
        <f>survey_src_summary!D174</f>
        <v>56007</v>
      </c>
      <c r="D1335" s="407" t="str">
        <f>survey_src_summary!E174</f>
        <v>2310021411</v>
      </c>
      <c r="E1335" s="75" t="str">
        <f>survey_src_summary!F174</f>
        <v>Pneumatic Pump Flaring</v>
      </c>
      <c r="F1335" s="386">
        <f>survey_src_summary!L174</f>
        <v>0</v>
      </c>
      <c r="G1335" s="386">
        <f>survey_src_summary!M174</f>
        <v>0</v>
      </c>
      <c r="H1335" s="386">
        <f>survey_src_summary!N174</f>
        <v>0</v>
      </c>
      <c r="I1335" s="386">
        <f>survey_src_summary!O174</f>
        <v>0</v>
      </c>
      <c r="J1335" s="386">
        <f>survey_src_summary!P174</f>
        <v>0</v>
      </c>
      <c r="K1335" s="63" t="str">
        <f t="shared" si="20"/>
        <v>Pneumatic Pump Flaring</v>
      </c>
      <c r="P1335" s="62"/>
      <c r="Q1335" s="62"/>
      <c r="R1335" s="62"/>
      <c r="S1335" s="62"/>
      <c r="T1335" s="62"/>
      <c r="U1335" s="62"/>
    </row>
    <row r="1336" spans="1:21" s="196" customFormat="1" x14ac:dyDescent="0.2">
      <c r="A1336" s="75" t="s">
        <v>1670</v>
      </c>
      <c r="B1336" s="75" t="str">
        <f>survey_src_summary!C175</f>
        <v>49</v>
      </c>
      <c r="C1336" s="76">
        <f>survey_src_summary!D175</f>
        <v>49009</v>
      </c>
      <c r="D1336" s="407" t="str">
        <f>survey_src_summary!E175</f>
        <v>2310021411</v>
      </c>
      <c r="E1336" s="75" t="str">
        <f>survey_src_summary!F175</f>
        <v>Pneumatic Pump Flaring</v>
      </c>
      <c r="F1336" s="386">
        <f>survey_src_summary!L175</f>
        <v>0</v>
      </c>
      <c r="G1336" s="386">
        <f>survey_src_summary!M175</f>
        <v>0</v>
      </c>
      <c r="H1336" s="386">
        <f>survey_src_summary!N175</f>
        <v>0</v>
      </c>
      <c r="I1336" s="386">
        <f>survey_src_summary!O175</f>
        <v>0</v>
      </c>
      <c r="J1336" s="386">
        <f>survey_src_summary!P175</f>
        <v>0</v>
      </c>
      <c r="K1336" s="63" t="str">
        <f t="shared" si="20"/>
        <v>Pneumatic Pump Flaring</v>
      </c>
      <c r="P1336" s="62"/>
      <c r="Q1336" s="62"/>
      <c r="R1336" s="62"/>
      <c r="S1336" s="62"/>
      <c r="T1336" s="62"/>
      <c r="U1336" s="62"/>
    </row>
    <row r="1337" spans="1:21" s="193" customFormat="1" x14ac:dyDescent="0.2">
      <c r="A1337" s="75" t="s">
        <v>1670</v>
      </c>
      <c r="B1337" s="75" t="str">
        <f>survey_src_summary!C176</f>
        <v>49</v>
      </c>
      <c r="C1337" s="76">
        <f>survey_src_summary!D176</f>
        <v>49043</v>
      </c>
      <c r="D1337" s="407" t="str">
        <f>survey_src_summary!E176</f>
        <v>2310021411</v>
      </c>
      <c r="E1337" s="75" t="str">
        <f>survey_src_summary!F176</f>
        <v>Pneumatic Pump Flaring</v>
      </c>
      <c r="F1337" s="386">
        <f>survey_src_summary!L176</f>
        <v>0</v>
      </c>
      <c r="G1337" s="386">
        <f>survey_src_summary!M176</f>
        <v>0</v>
      </c>
      <c r="H1337" s="386">
        <f>survey_src_summary!N176</f>
        <v>0</v>
      </c>
      <c r="I1337" s="386">
        <f>survey_src_summary!O176</f>
        <v>0</v>
      </c>
      <c r="J1337" s="386">
        <f>survey_src_summary!P176</f>
        <v>0</v>
      </c>
      <c r="K1337" s="63" t="str">
        <f t="shared" si="20"/>
        <v>Pneumatic Pump Flaring</v>
      </c>
      <c r="M1337" s="196"/>
      <c r="N1337" s="196"/>
      <c r="O1337" s="196"/>
      <c r="P1337" s="235"/>
      <c r="Q1337" s="235"/>
      <c r="R1337" s="235"/>
      <c r="S1337" s="235"/>
      <c r="T1337" s="235"/>
      <c r="U1337" s="235"/>
    </row>
    <row r="1338" spans="1:21" s="193" customFormat="1" x14ac:dyDescent="0.2">
      <c r="A1338" s="75" t="s">
        <v>1670</v>
      </c>
      <c r="B1338" s="75" t="str">
        <f>survey_src_summary!C177</f>
        <v>56</v>
      </c>
      <c r="C1338" s="76">
        <f>survey_src_summary!D177</f>
        <v>56001</v>
      </c>
      <c r="D1338" s="407" t="str">
        <f>survey_src_summary!E177</f>
        <v>2310021411</v>
      </c>
      <c r="E1338" s="75" t="str">
        <f>survey_src_summary!F177</f>
        <v>Pneumatic Pump Flaring</v>
      </c>
      <c r="F1338" s="386">
        <f>survey_src_summary!L177</f>
        <v>0</v>
      </c>
      <c r="G1338" s="386">
        <f>survey_src_summary!M177</f>
        <v>0</v>
      </c>
      <c r="H1338" s="386">
        <f>survey_src_summary!N177</f>
        <v>0</v>
      </c>
      <c r="I1338" s="386">
        <f>survey_src_summary!O177</f>
        <v>0</v>
      </c>
      <c r="J1338" s="386">
        <f>survey_src_summary!P177</f>
        <v>0</v>
      </c>
      <c r="K1338" s="63" t="str">
        <f t="shared" si="20"/>
        <v>Pneumatic Pump Flaring</v>
      </c>
      <c r="M1338" s="196"/>
      <c r="N1338" s="196"/>
      <c r="O1338" s="196"/>
      <c r="P1338" s="235"/>
      <c r="Q1338" s="235"/>
      <c r="R1338" s="235"/>
      <c r="S1338" s="235"/>
      <c r="T1338" s="235"/>
      <c r="U1338" s="235"/>
    </row>
    <row r="1339" spans="1:21" s="193" customFormat="1" x14ac:dyDescent="0.2">
      <c r="A1339" s="75" t="s">
        <v>1670</v>
      </c>
      <c r="B1339" s="75" t="str">
        <f>survey_src_summary!C178</f>
        <v>56</v>
      </c>
      <c r="C1339" s="76">
        <f>survey_src_summary!D178</f>
        <v>56023</v>
      </c>
      <c r="D1339" s="407" t="str">
        <f>survey_src_summary!E178</f>
        <v>2310021411</v>
      </c>
      <c r="E1339" s="75" t="str">
        <f>survey_src_summary!F178</f>
        <v>Pneumatic Pump Flaring</v>
      </c>
      <c r="F1339" s="386">
        <f>survey_src_summary!L178</f>
        <v>0</v>
      </c>
      <c r="G1339" s="386">
        <f>survey_src_summary!M178</f>
        <v>0</v>
      </c>
      <c r="H1339" s="386">
        <f>survey_src_summary!N178</f>
        <v>0</v>
      </c>
      <c r="I1339" s="386">
        <f>survey_src_summary!O178</f>
        <v>0</v>
      </c>
      <c r="J1339" s="386">
        <f>survey_src_summary!P178</f>
        <v>0</v>
      </c>
      <c r="K1339" s="63" t="str">
        <f t="shared" si="20"/>
        <v>Pneumatic Pump Flaring</v>
      </c>
      <c r="M1339" s="196"/>
      <c r="N1339" s="196"/>
      <c r="O1339" s="196"/>
      <c r="P1339" s="235"/>
      <c r="Q1339" s="235"/>
      <c r="R1339" s="235"/>
      <c r="S1339" s="235"/>
      <c r="T1339" s="235"/>
      <c r="U1339" s="235"/>
    </row>
    <row r="1340" spans="1:21" s="193" customFormat="1" x14ac:dyDescent="0.2">
      <c r="A1340" s="75" t="s">
        <v>1670</v>
      </c>
      <c r="B1340" s="75" t="str">
        <f>survey_src_summary!C179</f>
        <v>56</v>
      </c>
      <c r="C1340" s="76">
        <f>survey_src_summary!D179</f>
        <v>56035</v>
      </c>
      <c r="D1340" s="407" t="str">
        <f>survey_src_summary!E179</f>
        <v>2310021411</v>
      </c>
      <c r="E1340" s="75" t="str">
        <f>survey_src_summary!F179</f>
        <v>Pneumatic Pump Flaring</v>
      </c>
      <c r="F1340" s="386">
        <f>survey_src_summary!L179</f>
        <v>60.737598509085352</v>
      </c>
      <c r="G1340" s="386">
        <f>survey_src_summary!M179</f>
        <v>0</v>
      </c>
      <c r="H1340" s="386">
        <f>survey_src_summary!N179</f>
        <v>15.184399627271338</v>
      </c>
      <c r="I1340" s="386">
        <f>survey_src_summary!O179</f>
        <v>0</v>
      </c>
      <c r="J1340" s="386">
        <f>survey_src_summary!P179</f>
        <v>0</v>
      </c>
      <c r="K1340" s="63" t="str">
        <f t="shared" si="20"/>
        <v>Pneumatic Pump Flaring</v>
      </c>
      <c r="M1340" s="196"/>
      <c r="N1340" s="196"/>
      <c r="O1340" s="196"/>
      <c r="P1340" s="235"/>
      <c r="Q1340" s="235"/>
      <c r="R1340" s="235"/>
      <c r="S1340" s="235"/>
      <c r="T1340" s="235"/>
      <c r="U1340" s="235"/>
    </row>
    <row r="1341" spans="1:21" s="193" customFormat="1" x14ac:dyDescent="0.2">
      <c r="A1341" s="75" t="s">
        <v>1670</v>
      </c>
      <c r="B1341" s="75" t="str">
        <f>survey_src_summary!C180</f>
        <v>56</v>
      </c>
      <c r="C1341" s="76">
        <f>survey_src_summary!D180</f>
        <v>56037</v>
      </c>
      <c r="D1341" s="407" t="str">
        <f>survey_src_summary!E180</f>
        <v>2310021411</v>
      </c>
      <c r="E1341" s="75" t="str">
        <f>survey_src_summary!F180</f>
        <v>Pneumatic Pump Flaring</v>
      </c>
      <c r="F1341" s="386">
        <f>survey_src_summary!L180</f>
        <v>0</v>
      </c>
      <c r="G1341" s="386">
        <f>survey_src_summary!M180</f>
        <v>0</v>
      </c>
      <c r="H1341" s="386">
        <f>survey_src_summary!N180</f>
        <v>0</v>
      </c>
      <c r="I1341" s="386">
        <f>survey_src_summary!O180</f>
        <v>0</v>
      </c>
      <c r="J1341" s="386">
        <f>survey_src_summary!P180</f>
        <v>0</v>
      </c>
      <c r="K1341" s="63" t="str">
        <f t="shared" si="20"/>
        <v>Pneumatic Pump Flaring</v>
      </c>
      <c r="M1341" s="196"/>
      <c r="N1341" s="196"/>
      <c r="O1341" s="196"/>
      <c r="P1341" s="235"/>
      <c r="Q1341" s="235"/>
      <c r="R1341" s="235"/>
      <c r="S1341" s="235"/>
      <c r="T1341" s="235"/>
      <c r="U1341" s="235"/>
    </row>
    <row r="1342" spans="1:21" s="194" customFormat="1" x14ac:dyDescent="0.2">
      <c r="A1342" s="75" t="s">
        <v>1670</v>
      </c>
      <c r="B1342" s="75" t="str">
        <f>survey_src_summary!C181</f>
        <v>56</v>
      </c>
      <c r="C1342" s="76">
        <f>survey_src_summary!D181</f>
        <v>56041</v>
      </c>
      <c r="D1342" s="407" t="str">
        <f>survey_src_summary!E181</f>
        <v>2310021411</v>
      </c>
      <c r="E1342" s="75" t="str">
        <f>survey_src_summary!F181</f>
        <v>Pneumatic Pump Flaring</v>
      </c>
      <c r="F1342" s="386">
        <f>survey_src_summary!L181</f>
        <v>0</v>
      </c>
      <c r="G1342" s="386">
        <f>survey_src_summary!M181</f>
        <v>0</v>
      </c>
      <c r="H1342" s="386">
        <f>survey_src_summary!N181</f>
        <v>0</v>
      </c>
      <c r="I1342" s="386">
        <f>survey_src_summary!O181</f>
        <v>0</v>
      </c>
      <c r="J1342" s="386">
        <f>survey_src_summary!P181</f>
        <v>0</v>
      </c>
      <c r="K1342" s="63" t="str">
        <f t="shared" si="20"/>
        <v>Pneumatic Pump Flaring</v>
      </c>
      <c r="M1342" s="196"/>
      <c r="N1342" s="196"/>
      <c r="O1342" s="196"/>
      <c r="P1342" s="236"/>
      <c r="Q1342" s="236"/>
      <c r="R1342" s="236"/>
      <c r="S1342" s="236"/>
      <c r="T1342" s="236"/>
      <c r="U1342" s="236"/>
    </row>
    <row r="1343" spans="1:21" x14ac:dyDescent="0.2">
      <c r="A1343" s="194"/>
      <c r="B1343" s="194"/>
      <c r="C1343" s="195"/>
      <c r="D1343" s="220"/>
      <c r="E1343" s="194"/>
      <c r="F1343" s="218"/>
      <c r="G1343" s="218"/>
      <c r="H1343" s="218"/>
      <c r="I1343" s="218"/>
      <c r="J1343" s="218"/>
    </row>
    <row r="1344" spans="1:21" x14ac:dyDescent="0.2">
      <c r="A1344" s="194"/>
      <c r="B1344" s="194"/>
      <c r="C1344" s="195"/>
      <c r="D1344" s="220"/>
      <c r="E1344" s="194"/>
      <c r="F1344" s="218"/>
      <c r="G1344" s="218"/>
      <c r="H1344" s="218"/>
      <c r="I1344" s="218"/>
      <c r="J1344" s="218"/>
    </row>
    <row r="1345" spans="1:10" x14ac:dyDescent="0.2">
      <c r="A1345" s="194"/>
      <c r="B1345" s="194"/>
      <c r="C1345" s="195"/>
      <c r="D1345" s="220"/>
      <c r="E1345" s="194"/>
      <c r="F1345" s="218"/>
      <c r="G1345" s="218"/>
      <c r="H1345" s="218"/>
      <c r="I1345" s="218"/>
      <c r="J1345" s="218"/>
    </row>
    <row r="1346" spans="1:10" x14ac:dyDescent="0.2">
      <c r="A1346" s="194"/>
      <c r="B1346" s="194"/>
      <c r="C1346" s="195"/>
      <c r="D1346" s="220"/>
      <c r="E1346" s="194"/>
      <c r="F1346" s="218"/>
      <c r="G1346" s="218"/>
      <c r="H1346" s="218"/>
      <c r="I1346" s="218"/>
      <c r="J1346" s="218"/>
    </row>
    <row r="1347" spans="1:10" x14ac:dyDescent="0.2">
      <c r="A1347" s="194"/>
      <c r="B1347" s="194"/>
      <c r="C1347" s="195"/>
      <c r="D1347" s="220"/>
      <c r="E1347" s="194"/>
      <c r="F1347" s="218"/>
      <c r="G1347" s="218"/>
      <c r="H1347" s="218"/>
      <c r="I1347" s="218"/>
      <c r="J1347" s="218"/>
    </row>
    <row r="1348" spans="1:10" x14ac:dyDescent="0.2">
      <c r="A1348" s="194"/>
      <c r="B1348" s="194"/>
      <c r="C1348" s="195"/>
      <c r="D1348" s="220"/>
      <c r="E1348" s="194"/>
      <c r="F1348" s="218"/>
      <c r="G1348" s="218"/>
      <c r="H1348" s="218"/>
      <c r="I1348" s="218"/>
      <c r="J1348" s="218"/>
    </row>
    <row r="1349" spans="1:10" x14ac:dyDescent="0.2">
      <c r="B1349" s="1"/>
    </row>
    <row r="1350" spans="1:10" x14ac:dyDescent="0.2">
      <c r="B1350" s="1"/>
    </row>
    <row r="1351" spans="1:10" x14ac:dyDescent="0.2">
      <c r="B1351" s="1"/>
    </row>
    <row r="1352" spans="1:10" x14ac:dyDescent="0.2">
      <c r="B1352" s="1"/>
    </row>
    <row r="1353" spans="1:10" x14ac:dyDescent="0.2">
      <c r="B1353" s="1"/>
    </row>
    <row r="1354" spans="1:10" x14ac:dyDescent="0.2">
      <c r="B1354" s="1"/>
    </row>
    <row r="1355" spans="1:10" x14ac:dyDescent="0.2">
      <c r="B1355" s="1"/>
    </row>
    <row r="1356" spans="1:10" x14ac:dyDescent="0.2">
      <c r="B1356" s="1"/>
    </row>
    <row r="1357" spans="1:10" x14ac:dyDescent="0.2">
      <c r="B1357" s="1"/>
    </row>
    <row r="1358" spans="1:10" x14ac:dyDescent="0.2">
      <c r="B1358" s="1"/>
    </row>
    <row r="1359" spans="1:10" x14ac:dyDescent="0.2">
      <c r="B1359" s="1"/>
    </row>
    <row r="1360" spans="1:10" x14ac:dyDescent="0.2">
      <c r="B1360" s="1"/>
    </row>
    <row r="1361" spans="2:2" x14ac:dyDescent="0.2">
      <c r="B1361" s="1"/>
    </row>
    <row r="1362" spans="2:2" x14ac:dyDescent="0.2">
      <c r="B1362" s="1"/>
    </row>
    <row r="1363" spans="2:2" x14ac:dyDescent="0.2">
      <c r="B1363" s="1"/>
    </row>
    <row r="1364" spans="2:2" x14ac:dyDescent="0.2">
      <c r="B1364" s="1"/>
    </row>
    <row r="1365" spans="2:2" x14ac:dyDescent="0.2">
      <c r="B1365" s="1"/>
    </row>
    <row r="1366" spans="2:2" x14ac:dyDescent="0.2">
      <c r="B1366" s="1"/>
    </row>
    <row r="1367" spans="2:2" x14ac:dyDescent="0.2">
      <c r="B1367" s="1"/>
    </row>
    <row r="1368" spans="2:2" x14ac:dyDescent="0.2">
      <c r="B1368" s="1"/>
    </row>
    <row r="1369" spans="2:2" x14ac:dyDescent="0.2">
      <c r="B1369" s="1"/>
    </row>
    <row r="1370" spans="2:2" x14ac:dyDescent="0.2">
      <c r="B1370" s="1"/>
    </row>
    <row r="1371" spans="2:2" x14ac:dyDescent="0.2">
      <c r="B1371" s="1"/>
    </row>
    <row r="1372" spans="2:2" x14ac:dyDescent="0.2">
      <c r="B1372" s="1"/>
    </row>
    <row r="1373" spans="2:2" x14ac:dyDescent="0.2">
      <c r="B1373" s="1"/>
    </row>
    <row r="1374" spans="2:2" x14ac:dyDescent="0.2">
      <c r="B1374" s="1"/>
    </row>
    <row r="1375" spans="2:2" x14ac:dyDescent="0.2">
      <c r="B1375" s="1"/>
    </row>
    <row r="1376" spans="2:2" x14ac:dyDescent="0.2">
      <c r="B1376" s="1"/>
    </row>
    <row r="1377" spans="2:2" x14ac:dyDescent="0.2">
      <c r="B1377" s="1"/>
    </row>
    <row r="1378" spans="2:2" x14ac:dyDescent="0.2">
      <c r="B1378" s="1"/>
    </row>
    <row r="1379" spans="2:2" x14ac:dyDescent="0.2">
      <c r="B1379" s="1"/>
    </row>
    <row r="1380" spans="2:2" x14ac:dyDescent="0.2">
      <c r="B1380" s="1"/>
    </row>
    <row r="1381" spans="2:2" x14ac:dyDescent="0.2">
      <c r="B1381" s="1"/>
    </row>
    <row r="1382" spans="2:2" x14ac:dyDescent="0.2">
      <c r="B1382" s="1"/>
    </row>
    <row r="1383" spans="2:2" x14ac:dyDescent="0.2">
      <c r="B1383" s="1"/>
    </row>
    <row r="1384" spans="2:2" x14ac:dyDescent="0.2">
      <c r="B1384" s="1"/>
    </row>
    <row r="1385" spans="2:2" x14ac:dyDescent="0.2">
      <c r="B1385" s="1"/>
    </row>
    <row r="1386" spans="2:2" x14ac:dyDescent="0.2">
      <c r="B1386" s="1"/>
    </row>
    <row r="1387" spans="2:2" x14ac:dyDescent="0.2">
      <c r="B1387" s="1"/>
    </row>
    <row r="1388" spans="2:2" x14ac:dyDescent="0.2">
      <c r="B1388" s="1"/>
    </row>
    <row r="1389" spans="2:2" x14ac:dyDescent="0.2">
      <c r="B1389" s="1"/>
    </row>
    <row r="1390" spans="2:2" x14ac:dyDescent="0.2">
      <c r="B1390" s="1"/>
    </row>
    <row r="1391" spans="2:2" x14ac:dyDescent="0.2">
      <c r="B1391" s="1"/>
    </row>
    <row r="1392" spans="2:2" x14ac:dyDescent="0.2">
      <c r="B1392" s="1"/>
    </row>
    <row r="1393" spans="2:2" x14ac:dyDescent="0.2">
      <c r="B1393" s="1"/>
    </row>
    <row r="1394" spans="2:2" x14ac:dyDescent="0.2">
      <c r="B1394" s="1"/>
    </row>
    <row r="1395" spans="2:2" x14ac:dyDescent="0.2">
      <c r="B1395" s="1"/>
    </row>
    <row r="1396" spans="2:2" x14ac:dyDescent="0.2">
      <c r="B1396" s="1"/>
    </row>
    <row r="1397" spans="2:2" x14ac:dyDescent="0.2">
      <c r="B1397" s="1"/>
    </row>
    <row r="1398" spans="2:2" x14ac:dyDescent="0.2">
      <c r="B1398" s="1"/>
    </row>
    <row r="1399" spans="2:2" x14ac:dyDescent="0.2">
      <c r="B1399" s="1"/>
    </row>
    <row r="1400" spans="2:2" x14ac:dyDescent="0.2">
      <c r="B1400" s="1"/>
    </row>
    <row r="1401" spans="2:2" x14ac:dyDescent="0.2">
      <c r="B1401" s="1"/>
    </row>
    <row r="1402" spans="2:2" x14ac:dyDescent="0.2">
      <c r="B1402" s="1"/>
    </row>
    <row r="1403" spans="2:2" x14ac:dyDescent="0.2">
      <c r="B1403" s="1"/>
    </row>
    <row r="1404" spans="2:2" x14ac:dyDescent="0.2">
      <c r="B1404" s="1"/>
    </row>
    <row r="1405" spans="2:2" x14ac:dyDescent="0.2">
      <c r="B1405" s="1"/>
    </row>
    <row r="1406" spans="2:2" x14ac:dyDescent="0.2">
      <c r="B1406" s="1"/>
    </row>
    <row r="1407" spans="2:2" x14ac:dyDescent="0.2">
      <c r="B1407" s="1"/>
    </row>
    <row r="1408" spans="2:2" x14ac:dyDescent="0.2">
      <c r="B1408" s="1"/>
    </row>
    <row r="1409" spans="2:2" x14ac:dyDescent="0.2">
      <c r="B1409" s="1"/>
    </row>
    <row r="1410" spans="2:2" x14ac:dyDescent="0.2">
      <c r="B1410" s="1"/>
    </row>
    <row r="1411" spans="2:2" x14ac:dyDescent="0.2">
      <c r="B1411" s="1"/>
    </row>
    <row r="1412" spans="2:2" x14ac:dyDescent="0.2">
      <c r="B1412" s="1"/>
    </row>
    <row r="1413" spans="2:2" x14ac:dyDescent="0.2">
      <c r="B1413" s="1"/>
    </row>
    <row r="1414" spans="2:2" x14ac:dyDescent="0.2">
      <c r="B1414" s="1"/>
    </row>
    <row r="1415" spans="2:2" x14ac:dyDescent="0.2">
      <c r="B1415" s="1"/>
    </row>
    <row r="1416" spans="2:2" x14ac:dyDescent="0.2">
      <c r="B1416" s="1"/>
    </row>
    <row r="1417" spans="2:2" x14ac:dyDescent="0.2">
      <c r="B1417" s="1"/>
    </row>
    <row r="1418" spans="2:2" x14ac:dyDescent="0.2">
      <c r="B1418" s="1"/>
    </row>
    <row r="1419" spans="2:2" x14ac:dyDescent="0.2">
      <c r="B1419" s="1"/>
    </row>
    <row r="1420" spans="2:2" x14ac:dyDescent="0.2">
      <c r="B1420" s="1"/>
    </row>
    <row r="1421" spans="2:2" x14ac:dyDescent="0.2">
      <c r="B1421" s="1"/>
    </row>
    <row r="1422" spans="2:2" x14ac:dyDescent="0.2">
      <c r="B1422" s="1"/>
    </row>
    <row r="1423" spans="2:2" x14ac:dyDescent="0.2">
      <c r="B1423" s="1"/>
    </row>
    <row r="1424" spans="2:2" x14ac:dyDescent="0.2">
      <c r="B1424" s="1"/>
    </row>
    <row r="1425" spans="2:2" x14ac:dyDescent="0.2">
      <c r="B1425" s="1"/>
    </row>
    <row r="1426" spans="2:2" x14ac:dyDescent="0.2">
      <c r="B1426" s="1"/>
    </row>
    <row r="1427" spans="2:2" x14ac:dyDescent="0.2">
      <c r="B1427" s="1"/>
    </row>
    <row r="1428" spans="2:2" x14ac:dyDescent="0.2">
      <c r="B1428" s="1"/>
    </row>
    <row r="1429" spans="2:2" x14ac:dyDescent="0.2">
      <c r="B1429" s="1"/>
    </row>
    <row r="1430" spans="2:2" x14ac:dyDescent="0.2">
      <c r="B1430" s="1"/>
    </row>
    <row r="1431" spans="2:2" x14ac:dyDescent="0.2">
      <c r="B1431" s="1"/>
    </row>
    <row r="1432" spans="2:2" x14ac:dyDescent="0.2">
      <c r="B1432" s="1"/>
    </row>
    <row r="1433" spans="2:2" x14ac:dyDescent="0.2">
      <c r="B1433" s="1"/>
    </row>
    <row r="1434" spans="2:2" x14ac:dyDescent="0.2">
      <c r="B1434" s="1"/>
    </row>
    <row r="1435" spans="2:2" x14ac:dyDescent="0.2">
      <c r="B1435" s="1"/>
    </row>
    <row r="1436" spans="2:2" x14ac:dyDescent="0.2">
      <c r="B1436" s="1"/>
    </row>
    <row r="1437" spans="2:2" x14ac:dyDescent="0.2">
      <c r="B1437" s="1"/>
    </row>
    <row r="1438" spans="2:2" x14ac:dyDescent="0.2">
      <c r="B1438" s="1"/>
    </row>
    <row r="1439" spans="2:2" x14ac:dyDescent="0.2">
      <c r="B1439" s="1"/>
    </row>
    <row r="1440" spans="2:2" x14ac:dyDescent="0.2">
      <c r="B1440" s="1"/>
    </row>
    <row r="1441" spans="2:2" x14ac:dyDescent="0.2">
      <c r="B1441" s="1"/>
    </row>
    <row r="1442" spans="2:2" x14ac:dyDescent="0.2">
      <c r="B1442" s="1"/>
    </row>
    <row r="1443" spans="2:2" x14ac:dyDescent="0.2">
      <c r="B1443" s="1"/>
    </row>
    <row r="1444" spans="2:2" x14ac:dyDescent="0.2">
      <c r="B1444" s="1"/>
    </row>
    <row r="1445" spans="2:2" x14ac:dyDescent="0.2">
      <c r="B1445" s="1"/>
    </row>
    <row r="1446" spans="2:2" x14ac:dyDescent="0.2">
      <c r="B1446" s="1"/>
    </row>
    <row r="1447" spans="2:2" x14ac:dyDescent="0.2">
      <c r="B1447" s="1"/>
    </row>
    <row r="1448" spans="2:2" x14ac:dyDescent="0.2">
      <c r="B1448" s="1"/>
    </row>
    <row r="1449" spans="2:2" x14ac:dyDescent="0.2">
      <c r="B1449" s="1"/>
    </row>
    <row r="1450" spans="2:2" x14ac:dyDescent="0.2">
      <c r="B1450" s="1"/>
    </row>
    <row r="1451" spans="2:2" x14ac:dyDescent="0.2">
      <c r="B1451" s="1"/>
    </row>
    <row r="1452" spans="2:2" x14ac:dyDescent="0.2">
      <c r="B1452" s="1"/>
    </row>
    <row r="1453" spans="2:2" x14ac:dyDescent="0.2">
      <c r="B1453" s="1"/>
    </row>
    <row r="1454" spans="2:2" x14ac:dyDescent="0.2">
      <c r="B1454" s="1"/>
    </row>
    <row r="1455" spans="2:2" x14ac:dyDescent="0.2">
      <c r="B1455" s="1"/>
    </row>
    <row r="1456" spans="2:2" x14ac:dyDescent="0.2">
      <c r="B1456" s="1"/>
    </row>
    <row r="1457" spans="2:2" x14ac:dyDescent="0.2">
      <c r="B1457" s="1"/>
    </row>
    <row r="1458" spans="2:2" x14ac:dyDescent="0.2">
      <c r="B1458" s="1"/>
    </row>
    <row r="1459" spans="2:2" x14ac:dyDescent="0.2">
      <c r="B1459" s="1"/>
    </row>
    <row r="1460" spans="2:2" x14ac:dyDescent="0.2">
      <c r="B1460" s="1"/>
    </row>
    <row r="1461" spans="2:2" x14ac:dyDescent="0.2">
      <c r="B1461" s="1"/>
    </row>
    <row r="1462" spans="2:2" x14ac:dyDescent="0.2">
      <c r="B1462" s="1"/>
    </row>
    <row r="1463" spans="2:2" x14ac:dyDescent="0.2">
      <c r="B1463" s="1"/>
    </row>
    <row r="1464" spans="2:2" x14ac:dyDescent="0.2">
      <c r="B1464" s="1"/>
    </row>
    <row r="1465" spans="2:2" x14ac:dyDescent="0.2">
      <c r="B1465" s="1"/>
    </row>
    <row r="1466" spans="2:2" x14ac:dyDescent="0.2">
      <c r="B1466" s="1"/>
    </row>
    <row r="1467" spans="2:2" x14ac:dyDescent="0.2">
      <c r="B1467" s="1"/>
    </row>
    <row r="1468" spans="2:2" x14ac:dyDescent="0.2">
      <c r="B1468" s="1"/>
    </row>
    <row r="1469" spans="2:2" x14ac:dyDescent="0.2">
      <c r="B1469" s="1"/>
    </row>
    <row r="1470" spans="2:2" x14ac:dyDescent="0.2">
      <c r="B1470" s="1"/>
    </row>
    <row r="1471" spans="2:2" x14ac:dyDescent="0.2">
      <c r="B1471" s="1"/>
    </row>
    <row r="1472" spans="2:2" x14ac:dyDescent="0.2">
      <c r="B1472" s="1"/>
    </row>
    <row r="1473" spans="2:2" x14ac:dyDescent="0.2">
      <c r="B1473" s="1"/>
    </row>
    <row r="1474" spans="2:2" x14ac:dyDescent="0.2">
      <c r="B1474" s="1"/>
    </row>
    <row r="1475" spans="2:2" x14ac:dyDescent="0.2">
      <c r="B1475" s="1"/>
    </row>
    <row r="1476" spans="2:2" x14ac:dyDescent="0.2">
      <c r="B1476" s="1"/>
    </row>
    <row r="1477" spans="2:2" x14ac:dyDescent="0.2">
      <c r="B1477" s="1"/>
    </row>
    <row r="1478" spans="2:2" x14ac:dyDescent="0.2">
      <c r="B1478" s="1"/>
    </row>
    <row r="1479" spans="2:2" x14ac:dyDescent="0.2">
      <c r="B1479" s="1"/>
    </row>
    <row r="1480" spans="2:2" x14ac:dyDescent="0.2">
      <c r="B1480" s="1"/>
    </row>
    <row r="1481" spans="2:2" x14ac:dyDescent="0.2">
      <c r="B1481" s="1"/>
    </row>
    <row r="1482" spans="2:2" x14ac:dyDescent="0.2">
      <c r="B1482" s="1"/>
    </row>
    <row r="1483" spans="2:2" x14ac:dyDescent="0.2">
      <c r="B1483" s="1"/>
    </row>
    <row r="1484" spans="2:2" x14ac:dyDescent="0.2">
      <c r="B1484" s="1"/>
    </row>
    <row r="1485" spans="2:2" x14ac:dyDescent="0.2">
      <c r="B1485" s="1"/>
    </row>
    <row r="1486" spans="2:2" x14ac:dyDescent="0.2">
      <c r="B1486" s="1"/>
    </row>
    <row r="1487" spans="2:2" x14ac:dyDescent="0.2">
      <c r="B1487" s="1"/>
    </row>
    <row r="1488" spans="2:2" x14ac:dyDescent="0.2">
      <c r="B1488" s="1"/>
    </row>
    <row r="1489" spans="2:2" x14ac:dyDescent="0.2">
      <c r="B1489" s="1"/>
    </row>
    <row r="1490" spans="2:2" x14ac:dyDescent="0.2">
      <c r="B1490" s="1"/>
    </row>
    <row r="1491" spans="2:2" x14ac:dyDescent="0.2">
      <c r="B1491" s="1"/>
    </row>
    <row r="1492" spans="2:2" x14ac:dyDescent="0.2">
      <c r="B1492" s="1"/>
    </row>
    <row r="1493" spans="2:2" x14ac:dyDescent="0.2">
      <c r="B1493" s="1"/>
    </row>
    <row r="1494" spans="2:2" x14ac:dyDescent="0.2">
      <c r="B1494" s="1"/>
    </row>
    <row r="1495" spans="2:2" x14ac:dyDescent="0.2">
      <c r="B1495" s="1"/>
    </row>
    <row r="1496" spans="2:2" x14ac:dyDescent="0.2">
      <c r="B1496" s="1"/>
    </row>
    <row r="1497" spans="2:2" x14ac:dyDescent="0.2">
      <c r="B1497" s="1"/>
    </row>
    <row r="1498" spans="2:2" x14ac:dyDescent="0.2">
      <c r="B1498" s="1"/>
    </row>
    <row r="1499" spans="2:2" x14ac:dyDescent="0.2">
      <c r="B1499" s="1"/>
    </row>
    <row r="1500" spans="2:2" x14ac:dyDescent="0.2">
      <c r="B1500" s="1"/>
    </row>
    <row r="1501" spans="2:2" x14ac:dyDescent="0.2">
      <c r="B1501" s="1"/>
    </row>
    <row r="1502" spans="2:2" x14ac:dyDescent="0.2">
      <c r="B1502" s="1"/>
    </row>
    <row r="1503" spans="2:2" x14ac:dyDescent="0.2">
      <c r="B1503" s="1"/>
    </row>
    <row r="1504" spans="2:2" x14ac:dyDescent="0.2">
      <c r="B1504" s="1"/>
    </row>
    <row r="1505" spans="2:2" x14ac:dyDescent="0.2">
      <c r="B1505" s="1"/>
    </row>
    <row r="1506" spans="2:2" x14ac:dyDescent="0.2">
      <c r="B1506" s="1"/>
    </row>
    <row r="1507" spans="2:2" x14ac:dyDescent="0.2">
      <c r="B1507" s="1"/>
    </row>
    <row r="1508" spans="2:2" x14ac:dyDescent="0.2">
      <c r="B1508" s="1"/>
    </row>
    <row r="1509" spans="2:2" x14ac:dyDescent="0.2">
      <c r="B1509" s="1"/>
    </row>
    <row r="1510" spans="2:2" x14ac:dyDescent="0.2">
      <c r="B1510" s="1"/>
    </row>
    <row r="1511" spans="2:2" x14ac:dyDescent="0.2">
      <c r="B1511" s="1"/>
    </row>
    <row r="1512" spans="2:2" x14ac:dyDescent="0.2">
      <c r="B1512" s="1"/>
    </row>
    <row r="1513" spans="2:2" x14ac:dyDescent="0.2">
      <c r="B1513" s="1"/>
    </row>
    <row r="1514" spans="2:2" x14ac:dyDescent="0.2">
      <c r="B1514" s="1"/>
    </row>
    <row r="1515" spans="2:2" x14ac:dyDescent="0.2">
      <c r="B1515" s="1"/>
    </row>
    <row r="1516" spans="2:2" x14ac:dyDescent="0.2">
      <c r="B1516" s="1"/>
    </row>
    <row r="1517" spans="2:2" x14ac:dyDescent="0.2">
      <c r="B1517" s="1"/>
    </row>
    <row r="1518" spans="2:2" x14ac:dyDescent="0.2">
      <c r="B1518" s="1"/>
    </row>
    <row r="1519" spans="2:2" x14ac:dyDescent="0.2">
      <c r="B1519" s="1"/>
    </row>
    <row r="1520" spans="2:2" x14ac:dyDescent="0.2">
      <c r="B1520" s="1"/>
    </row>
    <row r="1521" spans="2:2" x14ac:dyDescent="0.2">
      <c r="B1521" s="1"/>
    </row>
    <row r="1522" spans="2:2" x14ac:dyDescent="0.2">
      <c r="B1522" s="1"/>
    </row>
    <row r="1523" spans="2:2" x14ac:dyDescent="0.2">
      <c r="B1523" s="1"/>
    </row>
    <row r="1524" spans="2:2" x14ac:dyDescent="0.2">
      <c r="B1524" s="1"/>
    </row>
    <row r="1525" spans="2:2" x14ac:dyDescent="0.2">
      <c r="B1525" s="1"/>
    </row>
    <row r="1526" spans="2:2" x14ac:dyDescent="0.2">
      <c r="B1526" s="1"/>
    </row>
    <row r="1527" spans="2:2" x14ac:dyDescent="0.2">
      <c r="B1527" s="1"/>
    </row>
    <row r="1528" spans="2:2" x14ac:dyDescent="0.2">
      <c r="B1528" s="1"/>
    </row>
    <row r="1529" spans="2:2" x14ac:dyDescent="0.2">
      <c r="B1529" s="1"/>
    </row>
    <row r="1530" spans="2:2" x14ac:dyDescent="0.2">
      <c r="B1530" s="1"/>
    </row>
    <row r="1531" spans="2:2" x14ac:dyDescent="0.2">
      <c r="B1531" s="1"/>
    </row>
    <row r="1532" spans="2:2" x14ac:dyDescent="0.2">
      <c r="B1532" s="1"/>
    </row>
    <row r="1533" spans="2:2" x14ac:dyDescent="0.2">
      <c r="B1533" s="1"/>
    </row>
    <row r="1534" spans="2:2" x14ac:dyDescent="0.2">
      <c r="B1534" s="1"/>
    </row>
    <row r="1535" spans="2:2" x14ac:dyDescent="0.2">
      <c r="B1535" s="1"/>
    </row>
    <row r="1536" spans="2:2" x14ac:dyDescent="0.2">
      <c r="B1536" s="1"/>
    </row>
    <row r="1537" spans="2:2" x14ac:dyDescent="0.2">
      <c r="B1537" s="1"/>
    </row>
    <row r="1538" spans="2:2" x14ac:dyDescent="0.2">
      <c r="B1538" s="1"/>
    </row>
    <row r="1539" spans="2:2" x14ac:dyDescent="0.2">
      <c r="B1539" s="1"/>
    </row>
    <row r="1540" spans="2:2" x14ac:dyDescent="0.2">
      <c r="B1540" s="1"/>
    </row>
    <row r="1541" spans="2:2" x14ac:dyDescent="0.2">
      <c r="B1541" s="1"/>
    </row>
    <row r="1542" spans="2:2" x14ac:dyDescent="0.2">
      <c r="B1542" s="1"/>
    </row>
    <row r="1543" spans="2:2" x14ac:dyDescent="0.2">
      <c r="B1543" s="1"/>
    </row>
    <row r="1544" spans="2:2" x14ac:dyDescent="0.2">
      <c r="B1544" s="1"/>
    </row>
    <row r="1545" spans="2:2" x14ac:dyDescent="0.2">
      <c r="B1545" s="1"/>
    </row>
    <row r="1546" spans="2:2" x14ac:dyDescent="0.2">
      <c r="B1546" s="1"/>
    </row>
    <row r="1547" spans="2:2" x14ac:dyDescent="0.2">
      <c r="B1547" s="1"/>
    </row>
    <row r="1548" spans="2:2" x14ac:dyDescent="0.2">
      <c r="B1548" s="1"/>
    </row>
    <row r="1549" spans="2:2" x14ac:dyDescent="0.2">
      <c r="B1549" s="1"/>
    </row>
    <row r="1550" spans="2:2" x14ac:dyDescent="0.2">
      <c r="B1550" s="1"/>
    </row>
    <row r="1551" spans="2:2" x14ac:dyDescent="0.2">
      <c r="B1551" s="1"/>
    </row>
    <row r="1552" spans="2:2" x14ac:dyDescent="0.2">
      <c r="B1552" s="1"/>
    </row>
    <row r="1553" spans="2:2" x14ac:dyDescent="0.2">
      <c r="B1553" s="1"/>
    </row>
    <row r="1554" spans="2:2" x14ac:dyDescent="0.2">
      <c r="B1554" s="1"/>
    </row>
    <row r="1555" spans="2:2" x14ac:dyDescent="0.2">
      <c r="B1555" s="1"/>
    </row>
    <row r="1556" spans="2:2" x14ac:dyDescent="0.2">
      <c r="B1556" s="1"/>
    </row>
    <row r="1557" spans="2:2" x14ac:dyDescent="0.2">
      <c r="B1557" s="1"/>
    </row>
    <row r="1558" spans="2:2" x14ac:dyDescent="0.2">
      <c r="B1558" s="1"/>
    </row>
    <row r="1559" spans="2:2" x14ac:dyDescent="0.2">
      <c r="B1559" s="1"/>
    </row>
    <row r="1560" spans="2:2" x14ac:dyDescent="0.2">
      <c r="B1560" s="1"/>
    </row>
    <row r="1561" spans="2:2" x14ac:dyDescent="0.2">
      <c r="B1561" s="1"/>
    </row>
    <row r="1562" spans="2:2" x14ac:dyDescent="0.2">
      <c r="B1562" s="1"/>
    </row>
    <row r="1563" spans="2:2" x14ac:dyDescent="0.2">
      <c r="B1563" s="1"/>
    </row>
    <row r="1564" spans="2:2" x14ac:dyDescent="0.2">
      <c r="B1564" s="1"/>
    </row>
    <row r="1565" spans="2:2" x14ac:dyDescent="0.2">
      <c r="B1565" s="1"/>
    </row>
    <row r="1566" spans="2:2" x14ac:dyDescent="0.2">
      <c r="B1566" s="1"/>
    </row>
    <row r="1567" spans="2:2" x14ac:dyDescent="0.2">
      <c r="B1567" s="1"/>
    </row>
    <row r="1568" spans="2:2" x14ac:dyDescent="0.2">
      <c r="B1568" s="1"/>
    </row>
    <row r="1569" spans="2:2" x14ac:dyDescent="0.2">
      <c r="B1569" s="1"/>
    </row>
    <row r="1570" spans="2:2" x14ac:dyDescent="0.2">
      <c r="B1570" s="1"/>
    </row>
    <row r="1571" spans="2:2" x14ac:dyDescent="0.2">
      <c r="B1571" s="1"/>
    </row>
    <row r="1572" spans="2:2" x14ac:dyDescent="0.2">
      <c r="B1572" s="1"/>
    </row>
    <row r="1573" spans="2:2" x14ac:dyDescent="0.2">
      <c r="B1573" s="1"/>
    </row>
    <row r="1574" spans="2:2" x14ac:dyDescent="0.2">
      <c r="B1574" s="1"/>
    </row>
    <row r="1575" spans="2:2" x14ac:dyDescent="0.2">
      <c r="B1575" s="1"/>
    </row>
    <row r="1576" spans="2:2" x14ac:dyDescent="0.2">
      <c r="B1576" s="1"/>
    </row>
    <row r="1577" spans="2:2" x14ac:dyDescent="0.2">
      <c r="B1577" s="1"/>
    </row>
    <row r="1578" spans="2:2" x14ac:dyDescent="0.2">
      <c r="B1578" s="1"/>
    </row>
    <row r="1579" spans="2:2" x14ac:dyDescent="0.2">
      <c r="B1579" s="1"/>
    </row>
    <row r="1580" spans="2:2" x14ac:dyDescent="0.2">
      <c r="B1580" s="1"/>
    </row>
    <row r="1581" spans="2:2" x14ac:dyDescent="0.2">
      <c r="B1581" s="1"/>
    </row>
    <row r="1582" spans="2:2" x14ac:dyDescent="0.2">
      <c r="B1582" s="1"/>
    </row>
    <row r="1583" spans="2:2" x14ac:dyDescent="0.2">
      <c r="B1583" s="1"/>
    </row>
    <row r="1584" spans="2:2" x14ac:dyDescent="0.2">
      <c r="B1584" s="1"/>
    </row>
    <row r="1585" spans="2:2" x14ac:dyDescent="0.2">
      <c r="B1585" s="1"/>
    </row>
    <row r="1586" spans="2:2" x14ac:dyDescent="0.2">
      <c r="B1586" s="1"/>
    </row>
    <row r="1587" spans="2:2" x14ac:dyDescent="0.2">
      <c r="B1587" s="1"/>
    </row>
    <row r="1588" spans="2:2" x14ac:dyDescent="0.2">
      <c r="B1588" s="1"/>
    </row>
    <row r="1589" spans="2:2" x14ac:dyDescent="0.2">
      <c r="B1589" s="1"/>
    </row>
    <row r="1590" spans="2:2" x14ac:dyDescent="0.2">
      <c r="B1590" s="1"/>
    </row>
    <row r="1591" spans="2:2" x14ac:dyDescent="0.2">
      <c r="B1591" s="1"/>
    </row>
    <row r="1592" spans="2:2" x14ac:dyDescent="0.2">
      <c r="B1592" s="1"/>
    </row>
    <row r="1593" spans="2:2" x14ac:dyDescent="0.2">
      <c r="B1593" s="1"/>
    </row>
    <row r="1594" spans="2:2" x14ac:dyDescent="0.2">
      <c r="B1594" s="1"/>
    </row>
    <row r="1595" spans="2:2" x14ac:dyDescent="0.2">
      <c r="B1595" s="1"/>
    </row>
    <row r="1596" spans="2:2" x14ac:dyDescent="0.2">
      <c r="B1596" s="1"/>
    </row>
    <row r="1597" spans="2:2" x14ac:dyDescent="0.2">
      <c r="B1597" s="1"/>
    </row>
    <row r="1598" spans="2:2" x14ac:dyDescent="0.2">
      <c r="B1598" s="1"/>
    </row>
    <row r="1599" spans="2:2" x14ac:dyDescent="0.2">
      <c r="B1599" s="1"/>
    </row>
    <row r="1600" spans="2:2" x14ac:dyDescent="0.2">
      <c r="B1600" s="1"/>
    </row>
    <row r="1601" spans="2:2" x14ac:dyDescent="0.2">
      <c r="B1601" s="1"/>
    </row>
    <row r="1602" spans="2:2" x14ac:dyDescent="0.2">
      <c r="B1602" s="1"/>
    </row>
    <row r="1603" spans="2:2" x14ac:dyDescent="0.2">
      <c r="B1603" s="1"/>
    </row>
    <row r="1604" spans="2:2" x14ac:dyDescent="0.2">
      <c r="B1604" s="1"/>
    </row>
    <row r="1605" spans="2:2" x14ac:dyDescent="0.2">
      <c r="B1605" s="1"/>
    </row>
    <row r="1606" spans="2:2" x14ac:dyDescent="0.2">
      <c r="B1606" s="1"/>
    </row>
    <row r="1607" spans="2:2" x14ac:dyDescent="0.2">
      <c r="B1607" s="1"/>
    </row>
    <row r="1608" spans="2:2" x14ac:dyDescent="0.2">
      <c r="B1608" s="1"/>
    </row>
    <row r="1609" spans="2:2" x14ac:dyDescent="0.2">
      <c r="B1609" s="1"/>
    </row>
    <row r="1610" spans="2:2" x14ac:dyDescent="0.2">
      <c r="B1610" s="1"/>
    </row>
    <row r="1611" spans="2:2" x14ac:dyDescent="0.2">
      <c r="B1611" s="1"/>
    </row>
    <row r="1612" spans="2:2" x14ac:dyDescent="0.2">
      <c r="B1612" s="1"/>
    </row>
    <row r="1613" spans="2:2" x14ac:dyDescent="0.2">
      <c r="B1613" s="1"/>
    </row>
    <row r="1614" spans="2:2" x14ac:dyDescent="0.2">
      <c r="B1614" s="1"/>
    </row>
    <row r="1615" spans="2:2" x14ac:dyDescent="0.2">
      <c r="B1615" s="1"/>
    </row>
    <row r="1616" spans="2:2" x14ac:dyDescent="0.2">
      <c r="B1616" s="1"/>
    </row>
    <row r="1617" spans="2:2" x14ac:dyDescent="0.2">
      <c r="B1617" s="1"/>
    </row>
    <row r="1618" spans="2:2" x14ac:dyDescent="0.2">
      <c r="B1618" s="1"/>
    </row>
    <row r="1619" spans="2:2" x14ac:dyDescent="0.2">
      <c r="B1619" s="1"/>
    </row>
    <row r="1620" spans="2:2" x14ac:dyDescent="0.2">
      <c r="B1620" s="1"/>
    </row>
    <row r="1621" spans="2:2" x14ac:dyDescent="0.2">
      <c r="B1621" s="1"/>
    </row>
    <row r="1622" spans="2:2" x14ac:dyDescent="0.2">
      <c r="B1622" s="1"/>
    </row>
    <row r="1623" spans="2:2" x14ac:dyDescent="0.2">
      <c r="B1623" s="1"/>
    </row>
    <row r="1624" spans="2:2" x14ac:dyDescent="0.2">
      <c r="B1624" s="1"/>
    </row>
    <row r="1625" spans="2:2" x14ac:dyDescent="0.2">
      <c r="B1625" s="1"/>
    </row>
    <row r="1626" spans="2:2" x14ac:dyDescent="0.2">
      <c r="B1626" s="1"/>
    </row>
    <row r="1627" spans="2:2" x14ac:dyDescent="0.2">
      <c r="B1627" s="1"/>
    </row>
    <row r="1628" spans="2:2" x14ac:dyDescent="0.2">
      <c r="B1628" s="1"/>
    </row>
    <row r="1629" spans="2:2" x14ac:dyDescent="0.2">
      <c r="B1629" s="1"/>
    </row>
    <row r="1630" spans="2:2" x14ac:dyDescent="0.2">
      <c r="B1630" s="1"/>
    </row>
    <row r="1631" spans="2:2" x14ac:dyDescent="0.2">
      <c r="B1631" s="1"/>
    </row>
    <row r="1632" spans="2:2" x14ac:dyDescent="0.2">
      <c r="B1632" s="1"/>
    </row>
    <row r="1633" spans="2:2" x14ac:dyDescent="0.2">
      <c r="B1633" s="1"/>
    </row>
    <row r="1634" spans="2:2" x14ac:dyDescent="0.2">
      <c r="B1634" s="1"/>
    </row>
    <row r="1635" spans="2:2" x14ac:dyDescent="0.2">
      <c r="B1635" s="1"/>
    </row>
    <row r="1636" spans="2:2" x14ac:dyDescent="0.2">
      <c r="B1636" s="1"/>
    </row>
    <row r="1637" spans="2:2" x14ac:dyDescent="0.2">
      <c r="B1637" s="1"/>
    </row>
    <row r="1638" spans="2:2" x14ac:dyDescent="0.2">
      <c r="B1638" s="1"/>
    </row>
    <row r="1639" spans="2:2" x14ac:dyDescent="0.2">
      <c r="B1639" s="1"/>
    </row>
    <row r="1640" spans="2:2" x14ac:dyDescent="0.2">
      <c r="B1640" s="1"/>
    </row>
    <row r="1641" spans="2:2" x14ac:dyDescent="0.2">
      <c r="B1641" s="1"/>
    </row>
    <row r="1642" spans="2:2" x14ac:dyDescent="0.2">
      <c r="B1642" s="1"/>
    </row>
    <row r="1643" spans="2:2" x14ac:dyDescent="0.2">
      <c r="B1643" s="1"/>
    </row>
    <row r="1644" spans="2:2" x14ac:dyDescent="0.2">
      <c r="B1644" s="1"/>
    </row>
    <row r="1645" spans="2:2" x14ac:dyDescent="0.2">
      <c r="B1645" s="1"/>
    </row>
    <row r="1646" spans="2:2" x14ac:dyDescent="0.2">
      <c r="B1646" s="1"/>
    </row>
    <row r="1647" spans="2:2" x14ac:dyDescent="0.2">
      <c r="B1647" s="1"/>
    </row>
    <row r="1648" spans="2:2" x14ac:dyDescent="0.2">
      <c r="B1648" s="1"/>
    </row>
    <row r="1649" spans="2:2" x14ac:dyDescent="0.2">
      <c r="B1649" s="1"/>
    </row>
    <row r="1650" spans="2:2" x14ac:dyDescent="0.2">
      <c r="B1650" s="1"/>
    </row>
    <row r="1651" spans="2:2" x14ac:dyDescent="0.2">
      <c r="B1651" s="1"/>
    </row>
    <row r="1652" spans="2:2" x14ac:dyDescent="0.2">
      <c r="B1652" s="1"/>
    </row>
    <row r="1653" spans="2:2" x14ac:dyDescent="0.2">
      <c r="B1653" s="1"/>
    </row>
    <row r="1654" spans="2:2" x14ac:dyDescent="0.2">
      <c r="B1654" s="1"/>
    </row>
    <row r="1655" spans="2:2" x14ac:dyDescent="0.2">
      <c r="B1655" s="1"/>
    </row>
    <row r="1656" spans="2:2" x14ac:dyDescent="0.2">
      <c r="B1656" s="1"/>
    </row>
    <row r="1657" spans="2:2" x14ac:dyDescent="0.2">
      <c r="B1657" s="1"/>
    </row>
    <row r="1658" spans="2:2" x14ac:dyDescent="0.2">
      <c r="B1658" s="1"/>
    </row>
    <row r="1659" spans="2:2" x14ac:dyDescent="0.2">
      <c r="B1659" s="1"/>
    </row>
    <row r="1660" spans="2:2" x14ac:dyDescent="0.2">
      <c r="B1660" s="1"/>
    </row>
    <row r="1661" spans="2:2" x14ac:dyDescent="0.2">
      <c r="B1661" s="1"/>
    </row>
    <row r="1662" spans="2:2" x14ac:dyDescent="0.2">
      <c r="B1662" s="1"/>
    </row>
    <row r="1663" spans="2:2" x14ac:dyDescent="0.2">
      <c r="B1663" s="1"/>
    </row>
    <row r="1664" spans="2:2" x14ac:dyDescent="0.2">
      <c r="B1664" s="1"/>
    </row>
    <row r="1665" spans="2:2" x14ac:dyDescent="0.2">
      <c r="B1665" s="1"/>
    </row>
    <row r="1666" spans="2:2" x14ac:dyDescent="0.2">
      <c r="B1666" s="1"/>
    </row>
    <row r="1667" spans="2:2" x14ac:dyDescent="0.2">
      <c r="B1667" s="1"/>
    </row>
    <row r="1668" spans="2:2" x14ac:dyDescent="0.2">
      <c r="B1668" s="1"/>
    </row>
    <row r="1669" spans="2:2" x14ac:dyDescent="0.2">
      <c r="B1669" s="1"/>
    </row>
    <row r="1670" spans="2:2" x14ac:dyDescent="0.2">
      <c r="B1670" s="1"/>
    </row>
    <row r="1671" spans="2:2" x14ac:dyDescent="0.2">
      <c r="B1671" s="1"/>
    </row>
    <row r="1672" spans="2:2" x14ac:dyDescent="0.2">
      <c r="B1672" s="1"/>
    </row>
    <row r="1673" spans="2:2" x14ac:dyDescent="0.2">
      <c r="B1673" s="1"/>
    </row>
    <row r="1674" spans="2:2" x14ac:dyDescent="0.2">
      <c r="B1674" s="1"/>
    </row>
    <row r="1675" spans="2:2" x14ac:dyDescent="0.2">
      <c r="B1675" s="1"/>
    </row>
    <row r="1676" spans="2:2" x14ac:dyDescent="0.2">
      <c r="B1676" s="1"/>
    </row>
    <row r="1677" spans="2:2" x14ac:dyDescent="0.2">
      <c r="B1677" s="1"/>
    </row>
    <row r="1678" spans="2:2" x14ac:dyDescent="0.2">
      <c r="B1678" s="1"/>
    </row>
    <row r="1679" spans="2:2" x14ac:dyDescent="0.2">
      <c r="B1679" s="1"/>
    </row>
    <row r="1680" spans="2:2" x14ac:dyDescent="0.2">
      <c r="B1680" s="1"/>
    </row>
    <row r="1681" spans="2:2" x14ac:dyDescent="0.2">
      <c r="B1681" s="1"/>
    </row>
    <row r="1682" spans="2:2" x14ac:dyDescent="0.2">
      <c r="B1682" s="1"/>
    </row>
    <row r="1683" spans="2:2" x14ac:dyDescent="0.2">
      <c r="B1683" s="1"/>
    </row>
    <row r="1684" spans="2:2" x14ac:dyDescent="0.2">
      <c r="B1684" s="1"/>
    </row>
    <row r="1685" spans="2:2" x14ac:dyDescent="0.2">
      <c r="B1685" s="1"/>
    </row>
    <row r="1686" spans="2:2" x14ac:dyDescent="0.2">
      <c r="B1686" s="1"/>
    </row>
    <row r="1687" spans="2:2" x14ac:dyDescent="0.2">
      <c r="B1687" s="1"/>
    </row>
    <row r="1688" spans="2:2" x14ac:dyDescent="0.2">
      <c r="B1688" s="1"/>
    </row>
    <row r="1689" spans="2:2" x14ac:dyDescent="0.2">
      <c r="B1689" s="1"/>
    </row>
    <row r="1690" spans="2:2" x14ac:dyDescent="0.2">
      <c r="B1690" s="1"/>
    </row>
    <row r="1691" spans="2:2" x14ac:dyDescent="0.2">
      <c r="B1691" s="1"/>
    </row>
    <row r="1692" spans="2:2" x14ac:dyDescent="0.2">
      <c r="B1692" s="1"/>
    </row>
    <row r="1693" spans="2:2" x14ac:dyDescent="0.2">
      <c r="B1693" s="1"/>
    </row>
    <row r="1694" spans="2:2" x14ac:dyDescent="0.2">
      <c r="B1694" s="1"/>
    </row>
    <row r="1695" spans="2:2" x14ac:dyDescent="0.2">
      <c r="B1695" s="1"/>
    </row>
    <row r="1696" spans="2:2" x14ac:dyDescent="0.2">
      <c r="B1696" s="1"/>
    </row>
    <row r="1697" spans="2:2" x14ac:dyDescent="0.2">
      <c r="B1697" s="1"/>
    </row>
    <row r="1698" spans="2:2" x14ac:dyDescent="0.2">
      <c r="B1698" s="1"/>
    </row>
    <row r="1699" spans="2:2" x14ac:dyDescent="0.2">
      <c r="B1699" s="1"/>
    </row>
    <row r="1700" spans="2:2" x14ac:dyDescent="0.2">
      <c r="B1700" s="1"/>
    </row>
    <row r="1701" spans="2:2" x14ac:dyDescent="0.2">
      <c r="B1701" s="1"/>
    </row>
    <row r="1702" spans="2:2" x14ac:dyDescent="0.2">
      <c r="B1702" s="1"/>
    </row>
    <row r="1703" spans="2:2" x14ac:dyDescent="0.2">
      <c r="B1703" s="1"/>
    </row>
    <row r="1704" spans="2:2" x14ac:dyDescent="0.2">
      <c r="B1704" s="1"/>
    </row>
    <row r="1705" spans="2:2" x14ac:dyDescent="0.2">
      <c r="B1705" s="1"/>
    </row>
    <row r="1706" spans="2:2" x14ac:dyDescent="0.2">
      <c r="B1706" s="1"/>
    </row>
    <row r="1707" spans="2:2" x14ac:dyDescent="0.2">
      <c r="B1707" s="1"/>
    </row>
    <row r="1708" spans="2:2" x14ac:dyDescent="0.2">
      <c r="B1708" s="1"/>
    </row>
    <row r="1709" spans="2:2" x14ac:dyDescent="0.2">
      <c r="B1709" s="1"/>
    </row>
    <row r="1710" spans="2:2" x14ac:dyDescent="0.2">
      <c r="B1710" s="1"/>
    </row>
    <row r="1711" spans="2:2" x14ac:dyDescent="0.2">
      <c r="B1711" s="1"/>
    </row>
    <row r="1712" spans="2:2" x14ac:dyDescent="0.2">
      <c r="B1712" s="1"/>
    </row>
    <row r="1713" spans="2:2" x14ac:dyDescent="0.2">
      <c r="B1713" s="1"/>
    </row>
    <row r="1714" spans="2:2" x14ac:dyDescent="0.2">
      <c r="B1714" s="1"/>
    </row>
    <row r="1715" spans="2:2" x14ac:dyDescent="0.2">
      <c r="B1715" s="1"/>
    </row>
    <row r="1716" spans="2:2" x14ac:dyDescent="0.2">
      <c r="B1716" s="1"/>
    </row>
    <row r="1717" spans="2:2" x14ac:dyDescent="0.2">
      <c r="B1717" s="1"/>
    </row>
    <row r="1718" spans="2:2" x14ac:dyDescent="0.2">
      <c r="B1718" s="1"/>
    </row>
    <row r="1719" spans="2:2" x14ac:dyDescent="0.2">
      <c r="B1719" s="1"/>
    </row>
    <row r="1720" spans="2:2" x14ac:dyDescent="0.2">
      <c r="B1720" s="1"/>
    </row>
    <row r="1721" spans="2:2" x14ac:dyDescent="0.2">
      <c r="B1721" s="1"/>
    </row>
    <row r="1722" spans="2:2" x14ac:dyDescent="0.2">
      <c r="B1722" s="1"/>
    </row>
    <row r="1723" spans="2:2" x14ac:dyDescent="0.2">
      <c r="B1723" s="1"/>
    </row>
    <row r="1724" spans="2:2" x14ac:dyDescent="0.2">
      <c r="B1724" s="1"/>
    </row>
    <row r="1725" spans="2:2" x14ac:dyDescent="0.2">
      <c r="B1725" s="1"/>
    </row>
    <row r="1726" spans="2:2" x14ac:dyDescent="0.2">
      <c r="B1726" s="1"/>
    </row>
    <row r="1727" spans="2:2" x14ac:dyDescent="0.2">
      <c r="B1727" s="1"/>
    </row>
    <row r="1728" spans="2:2" x14ac:dyDescent="0.2">
      <c r="B1728" s="1"/>
    </row>
    <row r="1729" spans="2:2" x14ac:dyDescent="0.2">
      <c r="B1729" s="1"/>
    </row>
    <row r="1730" spans="2:2" x14ac:dyDescent="0.2">
      <c r="B1730" s="1"/>
    </row>
    <row r="1731" spans="2:2" x14ac:dyDescent="0.2">
      <c r="B1731" s="1"/>
    </row>
    <row r="1732" spans="2:2" x14ac:dyDescent="0.2">
      <c r="B1732" s="1"/>
    </row>
    <row r="1733" spans="2:2" x14ac:dyDescent="0.2">
      <c r="B1733" s="1"/>
    </row>
    <row r="1734" spans="2:2" x14ac:dyDescent="0.2">
      <c r="B1734" s="1"/>
    </row>
    <row r="1735" spans="2:2" x14ac:dyDescent="0.2">
      <c r="B1735" s="1"/>
    </row>
    <row r="1736" spans="2:2" x14ac:dyDescent="0.2">
      <c r="B1736" s="1"/>
    </row>
    <row r="1737" spans="2:2" x14ac:dyDescent="0.2">
      <c r="B1737" s="1"/>
    </row>
    <row r="1738" spans="2:2" x14ac:dyDescent="0.2">
      <c r="B1738" s="1"/>
    </row>
    <row r="1739" spans="2:2" x14ac:dyDescent="0.2">
      <c r="B1739" s="1"/>
    </row>
    <row r="1740" spans="2:2" x14ac:dyDescent="0.2">
      <c r="B1740" s="1"/>
    </row>
    <row r="1741" spans="2:2" x14ac:dyDescent="0.2">
      <c r="B1741" s="1"/>
    </row>
    <row r="1742" spans="2:2" x14ac:dyDescent="0.2">
      <c r="B1742" s="1"/>
    </row>
    <row r="1743" spans="2:2" x14ac:dyDescent="0.2">
      <c r="B1743" s="1"/>
    </row>
    <row r="1744" spans="2:2" x14ac:dyDescent="0.2">
      <c r="B1744" s="1"/>
    </row>
    <row r="1745" spans="2:2" x14ac:dyDescent="0.2">
      <c r="B1745" s="1"/>
    </row>
    <row r="1746" spans="2:2" x14ac:dyDescent="0.2">
      <c r="B1746" s="1"/>
    </row>
    <row r="1747" spans="2:2" x14ac:dyDescent="0.2">
      <c r="B1747" s="1"/>
    </row>
    <row r="1748" spans="2:2" x14ac:dyDescent="0.2">
      <c r="B1748" s="1"/>
    </row>
    <row r="1749" spans="2:2" x14ac:dyDescent="0.2">
      <c r="B1749" s="1"/>
    </row>
    <row r="1750" spans="2:2" x14ac:dyDescent="0.2">
      <c r="B1750" s="1"/>
    </row>
    <row r="1751" spans="2:2" x14ac:dyDescent="0.2">
      <c r="B1751" s="1"/>
    </row>
    <row r="1752" spans="2:2" x14ac:dyDescent="0.2">
      <c r="B1752" s="1"/>
    </row>
    <row r="1753" spans="2:2" x14ac:dyDescent="0.2">
      <c r="B1753" s="1"/>
    </row>
    <row r="1754" spans="2:2" x14ac:dyDescent="0.2">
      <c r="B1754" s="1"/>
    </row>
    <row r="1755" spans="2:2" x14ac:dyDescent="0.2">
      <c r="B1755" s="1"/>
    </row>
    <row r="1756" spans="2:2" x14ac:dyDescent="0.2">
      <c r="B1756" s="1"/>
    </row>
    <row r="1757" spans="2:2" x14ac:dyDescent="0.2">
      <c r="B1757" s="1"/>
    </row>
    <row r="1758" spans="2:2" x14ac:dyDescent="0.2">
      <c r="B1758" s="1"/>
    </row>
    <row r="1759" spans="2:2" x14ac:dyDescent="0.2">
      <c r="B1759" s="1"/>
    </row>
    <row r="1760" spans="2:2" x14ac:dyDescent="0.2">
      <c r="B1760" s="1"/>
    </row>
    <row r="1761" spans="2:2" x14ac:dyDescent="0.2">
      <c r="B1761" s="1"/>
    </row>
    <row r="1762" spans="2:2" x14ac:dyDescent="0.2">
      <c r="B1762" s="1"/>
    </row>
    <row r="1763" spans="2:2" x14ac:dyDescent="0.2">
      <c r="B1763" s="1"/>
    </row>
    <row r="1764" spans="2:2" x14ac:dyDescent="0.2">
      <c r="B1764" s="1"/>
    </row>
    <row r="1765" spans="2:2" x14ac:dyDescent="0.2">
      <c r="B1765" s="1"/>
    </row>
    <row r="1766" spans="2:2" x14ac:dyDescent="0.2">
      <c r="B1766" s="1"/>
    </row>
    <row r="1767" spans="2:2" x14ac:dyDescent="0.2">
      <c r="B1767" s="1"/>
    </row>
    <row r="1768" spans="2:2" x14ac:dyDescent="0.2">
      <c r="B1768" s="1"/>
    </row>
    <row r="1769" spans="2:2" x14ac:dyDescent="0.2">
      <c r="B1769" s="1"/>
    </row>
    <row r="1770" spans="2:2" x14ac:dyDescent="0.2">
      <c r="B1770" s="1"/>
    </row>
    <row r="1771" spans="2:2" x14ac:dyDescent="0.2">
      <c r="B1771" s="1"/>
    </row>
    <row r="1772" spans="2:2" x14ac:dyDescent="0.2">
      <c r="B1772" s="1"/>
    </row>
    <row r="1773" spans="2:2" x14ac:dyDescent="0.2">
      <c r="B1773" s="1"/>
    </row>
    <row r="1774" spans="2:2" x14ac:dyDescent="0.2">
      <c r="B1774" s="1"/>
    </row>
    <row r="1775" spans="2:2" x14ac:dyDescent="0.2">
      <c r="B1775" s="1"/>
    </row>
    <row r="1776" spans="2:2" x14ac:dyDescent="0.2">
      <c r="B1776" s="1"/>
    </row>
    <row r="1777" spans="2:2" x14ac:dyDescent="0.2">
      <c r="B1777" s="1"/>
    </row>
    <row r="1778" spans="2:2" x14ac:dyDescent="0.2">
      <c r="B1778" s="1"/>
    </row>
    <row r="1779" spans="2:2" x14ac:dyDescent="0.2">
      <c r="B1779" s="1"/>
    </row>
    <row r="1780" spans="2:2" x14ac:dyDescent="0.2">
      <c r="B1780" s="1"/>
    </row>
    <row r="1781" spans="2:2" x14ac:dyDescent="0.2">
      <c r="B1781" s="1"/>
    </row>
    <row r="1782" spans="2:2" x14ac:dyDescent="0.2">
      <c r="B1782" s="1"/>
    </row>
    <row r="1783" spans="2:2" x14ac:dyDescent="0.2">
      <c r="B1783" s="1"/>
    </row>
    <row r="1784" spans="2:2" x14ac:dyDescent="0.2">
      <c r="B1784" s="1"/>
    </row>
    <row r="1785" spans="2:2" x14ac:dyDescent="0.2">
      <c r="B1785" s="1"/>
    </row>
    <row r="1786" spans="2:2" x14ac:dyDescent="0.2">
      <c r="B1786" s="1"/>
    </row>
    <row r="1787" spans="2:2" x14ac:dyDescent="0.2">
      <c r="B1787" s="1"/>
    </row>
    <row r="1788" spans="2:2" x14ac:dyDescent="0.2">
      <c r="B1788" s="1"/>
    </row>
    <row r="1789" spans="2:2" x14ac:dyDescent="0.2">
      <c r="B1789" s="1"/>
    </row>
    <row r="1790" spans="2:2" x14ac:dyDescent="0.2">
      <c r="B1790" s="1"/>
    </row>
    <row r="1791" spans="2:2" x14ac:dyDescent="0.2">
      <c r="B1791" s="1"/>
    </row>
    <row r="1792" spans="2:2" x14ac:dyDescent="0.2">
      <c r="B1792" s="1"/>
    </row>
    <row r="1793" spans="2:2" x14ac:dyDescent="0.2">
      <c r="B1793" s="1"/>
    </row>
    <row r="1794" spans="2:2" x14ac:dyDescent="0.2">
      <c r="B1794" s="1"/>
    </row>
    <row r="1795" spans="2:2" x14ac:dyDescent="0.2">
      <c r="B1795" s="1"/>
    </row>
    <row r="1796" spans="2:2" x14ac:dyDescent="0.2">
      <c r="B1796" s="1"/>
    </row>
    <row r="1797" spans="2:2" x14ac:dyDescent="0.2">
      <c r="B1797" s="1"/>
    </row>
    <row r="1798" spans="2:2" x14ac:dyDescent="0.2">
      <c r="B1798" s="1"/>
    </row>
    <row r="1799" spans="2:2" x14ac:dyDescent="0.2">
      <c r="B1799" s="1"/>
    </row>
    <row r="1800" spans="2:2" x14ac:dyDescent="0.2">
      <c r="B1800" s="1"/>
    </row>
    <row r="1801" spans="2:2" x14ac:dyDescent="0.2">
      <c r="B1801" s="1"/>
    </row>
    <row r="1802" spans="2:2" x14ac:dyDescent="0.2">
      <c r="B1802" s="1"/>
    </row>
    <row r="1803" spans="2:2" x14ac:dyDescent="0.2">
      <c r="B1803" s="1"/>
    </row>
    <row r="1804" spans="2:2" x14ac:dyDescent="0.2">
      <c r="B1804" s="1"/>
    </row>
    <row r="1805" spans="2:2" x14ac:dyDescent="0.2">
      <c r="B1805" s="1"/>
    </row>
    <row r="1806" spans="2:2" x14ac:dyDescent="0.2">
      <c r="B1806" s="1"/>
    </row>
    <row r="1807" spans="2:2" x14ac:dyDescent="0.2">
      <c r="B1807" s="1"/>
    </row>
    <row r="1808" spans="2:2" x14ac:dyDescent="0.2">
      <c r="B1808" s="1"/>
    </row>
    <row r="1809" spans="2:2" x14ac:dyDescent="0.2">
      <c r="B1809" s="1"/>
    </row>
    <row r="1810" spans="2:2" x14ac:dyDescent="0.2">
      <c r="B1810" s="1"/>
    </row>
    <row r="1811" spans="2:2" x14ac:dyDescent="0.2">
      <c r="B1811" s="1"/>
    </row>
    <row r="1812" spans="2:2" x14ac:dyDescent="0.2">
      <c r="B1812" s="1"/>
    </row>
    <row r="1813" spans="2:2" x14ac:dyDescent="0.2">
      <c r="B1813" s="1"/>
    </row>
    <row r="1814" spans="2:2" x14ac:dyDescent="0.2">
      <c r="B1814" s="1"/>
    </row>
    <row r="1815" spans="2:2" x14ac:dyDescent="0.2">
      <c r="B1815" s="1"/>
    </row>
    <row r="1816" spans="2:2" x14ac:dyDescent="0.2">
      <c r="B1816" s="1"/>
    </row>
    <row r="1817" spans="2:2" x14ac:dyDescent="0.2">
      <c r="B1817" s="1"/>
    </row>
    <row r="1818" spans="2:2" x14ac:dyDescent="0.2">
      <c r="B1818" s="1"/>
    </row>
    <row r="1819" spans="2:2" x14ac:dyDescent="0.2">
      <c r="B1819" s="1"/>
    </row>
    <row r="1820" spans="2:2" x14ac:dyDescent="0.2">
      <c r="B1820" s="1"/>
    </row>
    <row r="1821" spans="2:2" x14ac:dyDescent="0.2">
      <c r="B1821" s="1"/>
    </row>
    <row r="1822" spans="2:2" x14ac:dyDescent="0.2">
      <c r="B1822" s="1"/>
    </row>
    <row r="1823" spans="2:2" x14ac:dyDescent="0.2">
      <c r="B1823" s="1"/>
    </row>
    <row r="1824" spans="2:2" x14ac:dyDescent="0.2">
      <c r="B1824" s="1"/>
    </row>
    <row r="1825" spans="2:2" x14ac:dyDescent="0.2">
      <c r="B1825" s="1"/>
    </row>
    <row r="1826" spans="2:2" x14ac:dyDescent="0.2">
      <c r="B1826" s="1"/>
    </row>
    <row r="1827" spans="2:2" x14ac:dyDescent="0.2">
      <c r="B1827" s="1"/>
    </row>
    <row r="1828" spans="2:2" x14ac:dyDescent="0.2">
      <c r="B1828" s="1"/>
    </row>
    <row r="1829" spans="2:2" x14ac:dyDescent="0.2">
      <c r="B1829" s="1"/>
    </row>
    <row r="1830" spans="2:2" x14ac:dyDescent="0.2">
      <c r="B1830" s="1"/>
    </row>
    <row r="1831" spans="2:2" x14ac:dyDescent="0.2">
      <c r="B1831" s="1"/>
    </row>
    <row r="1832" spans="2:2" x14ac:dyDescent="0.2">
      <c r="B1832" s="1"/>
    </row>
    <row r="1833" spans="2:2" x14ac:dyDescent="0.2">
      <c r="B1833" s="1"/>
    </row>
    <row r="1834" spans="2:2" x14ac:dyDescent="0.2">
      <c r="B1834" s="1"/>
    </row>
    <row r="1835" spans="2:2" x14ac:dyDescent="0.2">
      <c r="B1835" s="1"/>
    </row>
    <row r="1836" spans="2:2" x14ac:dyDescent="0.2">
      <c r="B1836" s="1"/>
    </row>
    <row r="1837" spans="2:2" x14ac:dyDescent="0.2">
      <c r="B1837" s="1"/>
    </row>
    <row r="1838" spans="2:2" x14ac:dyDescent="0.2">
      <c r="B1838" s="1"/>
    </row>
    <row r="1839" spans="2:2" x14ac:dyDescent="0.2">
      <c r="B1839" s="1"/>
    </row>
    <row r="1840" spans="2:2" x14ac:dyDescent="0.2">
      <c r="B1840" s="1"/>
    </row>
    <row r="1841" spans="2:2" x14ac:dyDescent="0.2">
      <c r="B1841" s="1"/>
    </row>
    <row r="1842" spans="2:2" x14ac:dyDescent="0.2">
      <c r="B1842" s="1"/>
    </row>
    <row r="1843" spans="2:2" x14ac:dyDescent="0.2">
      <c r="B1843" s="1"/>
    </row>
    <row r="1844" spans="2:2" x14ac:dyDescent="0.2">
      <c r="B1844" s="1"/>
    </row>
    <row r="1845" spans="2:2" x14ac:dyDescent="0.2">
      <c r="B1845" s="1"/>
    </row>
    <row r="1846" spans="2:2" x14ac:dyDescent="0.2">
      <c r="B1846" s="1"/>
    </row>
    <row r="1847" spans="2:2" x14ac:dyDescent="0.2">
      <c r="B1847" s="1"/>
    </row>
    <row r="1848" spans="2:2" x14ac:dyDescent="0.2">
      <c r="B1848" s="1"/>
    </row>
    <row r="1849" spans="2:2" x14ac:dyDescent="0.2">
      <c r="B1849" s="1"/>
    </row>
    <row r="1850" spans="2:2" x14ac:dyDescent="0.2">
      <c r="B1850" s="1"/>
    </row>
    <row r="1851" spans="2:2" x14ac:dyDescent="0.2">
      <c r="B1851" s="1"/>
    </row>
    <row r="1852" spans="2:2" x14ac:dyDescent="0.2">
      <c r="B1852" s="1"/>
    </row>
    <row r="1853" spans="2:2" x14ac:dyDescent="0.2">
      <c r="B1853" s="1"/>
    </row>
    <row r="1854" spans="2:2" x14ac:dyDescent="0.2">
      <c r="B1854" s="1"/>
    </row>
    <row r="1855" spans="2:2" x14ac:dyDescent="0.2">
      <c r="B1855" s="1"/>
    </row>
    <row r="1856" spans="2:2" x14ac:dyDescent="0.2">
      <c r="B1856" s="1"/>
    </row>
    <row r="1857" spans="2:2" x14ac:dyDescent="0.2">
      <c r="B1857" s="1"/>
    </row>
    <row r="1858" spans="2:2" x14ac:dyDescent="0.2">
      <c r="B1858" s="1"/>
    </row>
    <row r="1859" spans="2:2" x14ac:dyDescent="0.2">
      <c r="B1859" s="1"/>
    </row>
    <row r="1860" spans="2:2" x14ac:dyDescent="0.2">
      <c r="B1860" s="1"/>
    </row>
    <row r="1861" spans="2:2" x14ac:dyDescent="0.2">
      <c r="B1861" s="1"/>
    </row>
    <row r="1862" spans="2:2" x14ac:dyDescent="0.2">
      <c r="B1862" s="1"/>
    </row>
    <row r="1863" spans="2:2" x14ac:dyDescent="0.2">
      <c r="B1863" s="1"/>
    </row>
    <row r="1864" spans="2:2" x14ac:dyDescent="0.2">
      <c r="B1864" s="1"/>
    </row>
    <row r="1865" spans="2:2" x14ac:dyDescent="0.2">
      <c r="B1865" s="1"/>
    </row>
    <row r="1866" spans="2:2" x14ac:dyDescent="0.2">
      <c r="B1866" s="1"/>
    </row>
    <row r="1867" spans="2:2" x14ac:dyDescent="0.2">
      <c r="B1867" s="1"/>
    </row>
    <row r="1868" spans="2:2" x14ac:dyDescent="0.2">
      <c r="B1868" s="1"/>
    </row>
    <row r="1869" spans="2:2" x14ac:dyDescent="0.2">
      <c r="B1869" s="1"/>
    </row>
    <row r="1870" spans="2:2" x14ac:dyDescent="0.2">
      <c r="B1870" s="1"/>
    </row>
    <row r="1871" spans="2:2" x14ac:dyDescent="0.2">
      <c r="B1871" s="1"/>
    </row>
    <row r="1872" spans="2:2" x14ac:dyDescent="0.2">
      <c r="B1872" s="1"/>
    </row>
    <row r="1873" spans="2:2" x14ac:dyDescent="0.2">
      <c r="B1873" s="1"/>
    </row>
    <row r="1874" spans="2:2" x14ac:dyDescent="0.2">
      <c r="B1874" s="1"/>
    </row>
    <row r="1875" spans="2:2" x14ac:dyDescent="0.2">
      <c r="B1875" s="1"/>
    </row>
    <row r="1876" spans="2:2" x14ac:dyDescent="0.2">
      <c r="B1876" s="1"/>
    </row>
    <row r="1877" spans="2:2" x14ac:dyDescent="0.2">
      <c r="B1877" s="1"/>
    </row>
    <row r="1878" spans="2:2" x14ac:dyDescent="0.2">
      <c r="B1878" s="1"/>
    </row>
    <row r="1879" spans="2:2" x14ac:dyDescent="0.2">
      <c r="B1879" s="1"/>
    </row>
    <row r="1880" spans="2:2" x14ac:dyDescent="0.2">
      <c r="B1880" s="1"/>
    </row>
    <row r="1881" spans="2:2" x14ac:dyDescent="0.2">
      <c r="B1881" s="1"/>
    </row>
    <row r="1882" spans="2:2" x14ac:dyDescent="0.2">
      <c r="B1882" s="1"/>
    </row>
    <row r="1883" spans="2:2" x14ac:dyDescent="0.2">
      <c r="B1883" s="1"/>
    </row>
    <row r="1884" spans="2:2" x14ac:dyDescent="0.2">
      <c r="B1884" s="1"/>
    </row>
    <row r="1885" spans="2:2" x14ac:dyDescent="0.2">
      <c r="B1885" s="1"/>
    </row>
    <row r="1886" spans="2:2" x14ac:dyDescent="0.2">
      <c r="B1886" s="1"/>
    </row>
    <row r="1887" spans="2:2" x14ac:dyDescent="0.2">
      <c r="B1887" s="1"/>
    </row>
    <row r="1888" spans="2:2" x14ac:dyDescent="0.2">
      <c r="B1888" s="1"/>
    </row>
    <row r="1889" spans="2:2" x14ac:dyDescent="0.2">
      <c r="B1889" s="1"/>
    </row>
    <row r="1890" spans="2:2" x14ac:dyDescent="0.2">
      <c r="B1890" s="1"/>
    </row>
    <row r="1891" spans="2:2" x14ac:dyDescent="0.2">
      <c r="B1891" s="1"/>
    </row>
    <row r="1892" spans="2:2" x14ac:dyDescent="0.2">
      <c r="B1892" s="1"/>
    </row>
    <row r="1893" spans="2:2" x14ac:dyDescent="0.2">
      <c r="B1893" s="1"/>
    </row>
    <row r="1894" spans="2:2" x14ac:dyDescent="0.2">
      <c r="B1894" s="1"/>
    </row>
    <row r="1895" spans="2:2" x14ac:dyDescent="0.2">
      <c r="B1895" s="1"/>
    </row>
    <row r="1896" spans="2:2" x14ac:dyDescent="0.2">
      <c r="B1896" s="1"/>
    </row>
    <row r="1897" spans="2:2" x14ac:dyDescent="0.2">
      <c r="B1897" s="1"/>
    </row>
    <row r="1898" spans="2:2" x14ac:dyDescent="0.2">
      <c r="B1898" s="1"/>
    </row>
    <row r="1899" spans="2:2" x14ac:dyDescent="0.2">
      <c r="B1899" s="1"/>
    </row>
    <row r="1900" spans="2:2" x14ac:dyDescent="0.2">
      <c r="B1900" s="1"/>
    </row>
    <row r="1901" spans="2:2" x14ac:dyDescent="0.2">
      <c r="B1901" s="1"/>
    </row>
    <row r="1902" spans="2:2" x14ac:dyDescent="0.2">
      <c r="B1902" s="1"/>
    </row>
    <row r="1903" spans="2:2" x14ac:dyDescent="0.2">
      <c r="B1903" s="1"/>
    </row>
    <row r="1904" spans="2:2" x14ac:dyDescent="0.2">
      <c r="B1904" s="1"/>
    </row>
    <row r="1905" spans="2:2" x14ac:dyDescent="0.2">
      <c r="B1905" s="1"/>
    </row>
    <row r="1906" spans="2:2" x14ac:dyDescent="0.2">
      <c r="B1906" s="1"/>
    </row>
    <row r="1907" spans="2:2" x14ac:dyDescent="0.2">
      <c r="B1907" s="1"/>
    </row>
    <row r="1908" spans="2:2" x14ac:dyDescent="0.2">
      <c r="B1908" s="1"/>
    </row>
    <row r="1909" spans="2:2" x14ac:dyDescent="0.2">
      <c r="B1909" s="1"/>
    </row>
    <row r="1910" spans="2:2" x14ac:dyDescent="0.2">
      <c r="B1910" s="1"/>
    </row>
    <row r="1911" spans="2:2" x14ac:dyDescent="0.2">
      <c r="B1911" s="1"/>
    </row>
    <row r="1912" spans="2:2" x14ac:dyDescent="0.2">
      <c r="B1912" s="1"/>
    </row>
    <row r="1913" spans="2:2" x14ac:dyDescent="0.2">
      <c r="B1913" s="1"/>
    </row>
    <row r="1914" spans="2:2" x14ac:dyDescent="0.2">
      <c r="B1914" s="1"/>
    </row>
    <row r="1915" spans="2:2" x14ac:dyDescent="0.2">
      <c r="B1915" s="1"/>
    </row>
    <row r="1916" spans="2:2" x14ac:dyDescent="0.2">
      <c r="B1916" s="1"/>
    </row>
    <row r="1917" spans="2:2" x14ac:dyDescent="0.2">
      <c r="B1917" s="1"/>
    </row>
    <row r="1918" spans="2:2" x14ac:dyDescent="0.2">
      <c r="B1918" s="1"/>
    </row>
    <row r="1919" spans="2:2" x14ac:dyDescent="0.2">
      <c r="B1919" s="1"/>
    </row>
    <row r="1920" spans="2:2" x14ac:dyDescent="0.2">
      <c r="B1920" s="1"/>
    </row>
    <row r="1921" spans="2:2" x14ac:dyDescent="0.2">
      <c r="B1921" s="1"/>
    </row>
    <row r="1922" spans="2:2" x14ac:dyDescent="0.2">
      <c r="B1922" s="1"/>
    </row>
    <row r="1923" spans="2:2" x14ac:dyDescent="0.2">
      <c r="B1923" s="1"/>
    </row>
    <row r="1924" spans="2:2" x14ac:dyDescent="0.2">
      <c r="B1924" s="1"/>
    </row>
    <row r="1925" spans="2:2" x14ac:dyDescent="0.2">
      <c r="B1925" s="1"/>
    </row>
    <row r="1926" spans="2:2" x14ac:dyDescent="0.2">
      <c r="B1926" s="1"/>
    </row>
    <row r="1927" spans="2:2" x14ac:dyDescent="0.2">
      <c r="B1927" s="1"/>
    </row>
    <row r="1928" spans="2:2" x14ac:dyDescent="0.2">
      <c r="B1928" s="1"/>
    </row>
    <row r="1929" spans="2:2" x14ac:dyDescent="0.2">
      <c r="B1929" s="1"/>
    </row>
    <row r="1930" spans="2:2" x14ac:dyDescent="0.2">
      <c r="B1930" s="1"/>
    </row>
    <row r="1931" spans="2:2" x14ac:dyDescent="0.2">
      <c r="B1931" s="1"/>
    </row>
    <row r="1932" spans="2:2" x14ac:dyDescent="0.2">
      <c r="B1932" s="1"/>
    </row>
    <row r="1933" spans="2:2" x14ac:dyDescent="0.2">
      <c r="B1933" s="1"/>
    </row>
    <row r="1934" spans="2:2" x14ac:dyDescent="0.2">
      <c r="B1934" s="1"/>
    </row>
    <row r="1935" spans="2:2" x14ac:dyDescent="0.2">
      <c r="B1935" s="1"/>
    </row>
    <row r="1936" spans="2:2" x14ac:dyDescent="0.2">
      <c r="B1936" s="1"/>
    </row>
    <row r="1937" spans="2:2" x14ac:dyDescent="0.2">
      <c r="B1937" s="1"/>
    </row>
    <row r="1938" spans="2:2" x14ac:dyDescent="0.2">
      <c r="B1938" s="1"/>
    </row>
    <row r="1939" spans="2:2" x14ac:dyDescent="0.2">
      <c r="B1939" s="1"/>
    </row>
    <row r="1940" spans="2:2" x14ac:dyDescent="0.2">
      <c r="B1940" s="1"/>
    </row>
    <row r="1941" spans="2:2" x14ac:dyDescent="0.2">
      <c r="B1941" s="1"/>
    </row>
    <row r="1942" spans="2:2" x14ac:dyDescent="0.2">
      <c r="B1942" s="1"/>
    </row>
    <row r="1943" spans="2:2" x14ac:dyDescent="0.2">
      <c r="B1943" s="1"/>
    </row>
    <row r="1944" spans="2:2" x14ac:dyDescent="0.2">
      <c r="B1944" s="1"/>
    </row>
    <row r="1945" spans="2:2" x14ac:dyDescent="0.2">
      <c r="B1945" s="1"/>
    </row>
    <row r="1946" spans="2:2" x14ac:dyDescent="0.2">
      <c r="B1946" s="1"/>
    </row>
    <row r="1947" spans="2:2" x14ac:dyDescent="0.2">
      <c r="B1947" s="1"/>
    </row>
    <row r="1948" spans="2:2" x14ac:dyDescent="0.2">
      <c r="B1948" s="1"/>
    </row>
    <row r="1949" spans="2:2" x14ac:dyDescent="0.2">
      <c r="B1949" s="1"/>
    </row>
    <row r="1950" spans="2:2" x14ac:dyDescent="0.2">
      <c r="B1950" s="1"/>
    </row>
    <row r="1951" spans="2:2" x14ac:dyDescent="0.2">
      <c r="B1951" s="1"/>
    </row>
    <row r="1952" spans="2:2" x14ac:dyDescent="0.2">
      <c r="B1952" s="1"/>
    </row>
    <row r="1953" spans="2:2" x14ac:dyDescent="0.2">
      <c r="B1953" s="1"/>
    </row>
    <row r="1954" spans="2:2" x14ac:dyDescent="0.2">
      <c r="B1954" s="1"/>
    </row>
    <row r="1955" spans="2:2" x14ac:dyDescent="0.2">
      <c r="B1955" s="1"/>
    </row>
    <row r="1956" spans="2:2" x14ac:dyDescent="0.2">
      <c r="B1956" s="1"/>
    </row>
    <row r="1957" spans="2:2" x14ac:dyDescent="0.2">
      <c r="B1957" s="1"/>
    </row>
    <row r="1958" spans="2:2" x14ac:dyDescent="0.2">
      <c r="B1958" s="1"/>
    </row>
    <row r="1959" spans="2:2" x14ac:dyDescent="0.2">
      <c r="B1959" s="1"/>
    </row>
    <row r="1960" spans="2:2" x14ac:dyDescent="0.2">
      <c r="B1960" s="1"/>
    </row>
    <row r="1961" spans="2:2" x14ac:dyDescent="0.2">
      <c r="B1961" s="1"/>
    </row>
    <row r="1962" spans="2:2" x14ac:dyDescent="0.2">
      <c r="B1962" s="1"/>
    </row>
    <row r="1963" spans="2:2" x14ac:dyDescent="0.2">
      <c r="B1963" s="1"/>
    </row>
    <row r="1964" spans="2:2" x14ac:dyDescent="0.2">
      <c r="B1964" s="1"/>
    </row>
    <row r="1965" spans="2:2" x14ac:dyDescent="0.2">
      <c r="B1965" s="1"/>
    </row>
    <row r="1966" spans="2:2" x14ac:dyDescent="0.2">
      <c r="B1966" s="1"/>
    </row>
    <row r="1967" spans="2:2" x14ac:dyDescent="0.2">
      <c r="B1967" s="1"/>
    </row>
    <row r="1968" spans="2:2" x14ac:dyDescent="0.2">
      <c r="B1968" s="1"/>
    </row>
    <row r="1969" spans="2:2" x14ac:dyDescent="0.2">
      <c r="B1969" s="1"/>
    </row>
    <row r="1970" spans="2:2" x14ac:dyDescent="0.2">
      <c r="B1970" s="1"/>
    </row>
    <row r="1971" spans="2:2" x14ac:dyDescent="0.2">
      <c r="B1971" s="1"/>
    </row>
    <row r="1972" spans="2:2" x14ac:dyDescent="0.2">
      <c r="B1972" s="1"/>
    </row>
    <row r="1973" spans="2:2" x14ac:dyDescent="0.2">
      <c r="B1973" s="1"/>
    </row>
    <row r="1974" spans="2:2" x14ac:dyDescent="0.2">
      <c r="B1974" s="1"/>
    </row>
    <row r="1975" spans="2:2" x14ac:dyDescent="0.2">
      <c r="B1975" s="1"/>
    </row>
    <row r="1976" spans="2:2" x14ac:dyDescent="0.2">
      <c r="B1976" s="1"/>
    </row>
    <row r="1977" spans="2:2" x14ac:dyDescent="0.2">
      <c r="B1977" s="1"/>
    </row>
    <row r="1978" spans="2:2" x14ac:dyDescent="0.2">
      <c r="B1978" s="1"/>
    </row>
    <row r="1979" spans="2:2" x14ac:dyDescent="0.2">
      <c r="B1979" s="1"/>
    </row>
    <row r="1980" spans="2:2" x14ac:dyDescent="0.2">
      <c r="B1980" s="1"/>
    </row>
    <row r="1981" spans="2:2" x14ac:dyDescent="0.2">
      <c r="B1981" s="1"/>
    </row>
    <row r="1982" spans="2:2" x14ac:dyDescent="0.2">
      <c r="B1982" s="1"/>
    </row>
    <row r="1983" spans="2:2" x14ac:dyDescent="0.2">
      <c r="B1983" s="1"/>
    </row>
    <row r="1984" spans="2:2" x14ac:dyDescent="0.2">
      <c r="B1984" s="1"/>
    </row>
    <row r="1985" spans="2:2" x14ac:dyDescent="0.2">
      <c r="B1985" s="1"/>
    </row>
    <row r="1986" spans="2:2" x14ac:dyDescent="0.2">
      <c r="B1986" s="1"/>
    </row>
    <row r="1987" spans="2:2" x14ac:dyDescent="0.2">
      <c r="B1987" s="1"/>
    </row>
    <row r="1988" spans="2:2" x14ac:dyDescent="0.2">
      <c r="B1988" s="1"/>
    </row>
    <row r="1989" spans="2:2" x14ac:dyDescent="0.2">
      <c r="B1989" s="1"/>
    </row>
    <row r="1990" spans="2:2" x14ac:dyDescent="0.2">
      <c r="B1990" s="1"/>
    </row>
    <row r="1991" spans="2:2" x14ac:dyDescent="0.2">
      <c r="B1991" s="1"/>
    </row>
    <row r="1992" spans="2:2" x14ac:dyDescent="0.2">
      <c r="B1992" s="1"/>
    </row>
    <row r="1993" spans="2:2" x14ac:dyDescent="0.2">
      <c r="B1993" s="1"/>
    </row>
    <row r="1994" spans="2:2" x14ac:dyDescent="0.2">
      <c r="B1994" s="1"/>
    </row>
    <row r="1995" spans="2:2" x14ac:dyDescent="0.2">
      <c r="B1995" s="1"/>
    </row>
    <row r="1996" spans="2:2" x14ac:dyDescent="0.2">
      <c r="B1996" s="1"/>
    </row>
    <row r="1997" spans="2:2" x14ac:dyDescent="0.2">
      <c r="B1997" s="1"/>
    </row>
    <row r="1998" spans="2:2" x14ac:dyDescent="0.2">
      <c r="B1998" s="1"/>
    </row>
    <row r="1999" spans="2:2" x14ac:dyDescent="0.2">
      <c r="B1999" s="1"/>
    </row>
    <row r="2000" spans="2:2" x14ac:dyDescent="0.2">
      <c r="B2000" s="1"/>
    </row>
    <row r="2001" spans="2:2" x14ac:dyDescent="0.2">
      <c r="B2001" s="1"/>
    </row>
    <row r="2002" spans="2:2" x14ac:dyDescent="0.2">
      <c r="B2002" s="1"/>
    </row>
    <row r="2003" spans="2:2" x14ac:dyDescent="0.2">
      <c r="B2003" s="1"/>
    </row>
    <row r="2004" spans="2:2" x14ac:dyDescent="0.2">
      <c r="B2004" s="1"/>
    </row>
    <row r="2005" spans="2:2" x14ac:dyDescent="0.2">
      <c r="B2005" s="1"/>
    </row>
    <row r="2006" spans="2:2" x14ac:dyDescent="0.2">
      <c r="B2006" s="1"/>
    </row>
    <row r="2007" spans="2:2" x14ac:dyDescent="0.2">
      <c r="B2007" s="1"/>
    </row>
    <row r="2008" spans="2:2" x14ac:dyDescent="0.2">
      <c r="B2008" s="1"/>
    </row>
    <row r="2009" spans="2:2" x14ac:dyDescent="0.2">
      <c r="B2009" s="1"/>
    </row>
    <row r="2010" spans="2:2" x14ac:dyDescent="0.2">
      <c r="B2010" s="1"/>
    </row>
    <row r="2011" spans="2:2" x14ac:dyDescent="0.2">
      <c r="B2011" s="1"/>
    </row>
    <row r="2012" spans="2:2" x14ac:dyDescent="0.2">
      <c r="B2012" s="1"/>
    </row>
    <row r="2013" spans="2:2" x14ac:dyDescent="0.2">
      <c r="B2013" s="1"/>
    </row>
    <row r="2014" spans="2:2" x14ac:dyDescent="0.2">
      <c r="B2014" s="1"/>
    </row>
    <row r="2015" spans="2:2" x14ac:dyDescent="0.2">
      <c r="B2015" s="1"/>
    </row>
    <row r="2016" spans="2:2" x14ac:dyDescent="0.2">
      <c r="B2016" s="1"/>
    </row>
    <row r="2017" spans="2:2" x14ac:dyDescent="0.2">
      <c r="B2017" s="1"/>
    </row>
    <row r="2018" spans="2:2" x14ac:dyDescent="0.2">
      <c r="B2018" s="1"/>
    </row>
    <row r="2019" spans="2:2" x14ac:dyDescent="0.2">
      <c r="B2019" s="1"/>
    </row>
    <row r="2020" spans="2:2" x14ac:dyDescent="0.2">
      <c r="B2020" s="1"/>
    </row>
    <row r="2021" spans="2:2" x14ac:dyDescent="0.2">
      <c r="B2021" s="1"/>
    </row>
    <row r="2022" spans="2:2" x14ac:dyDescent="0.2">
      <c r="B2022" s="1"/>
    </row>
    <row r="2023" spans="2:2" x14ac:dyDescent="0.2">
      <c r="B2023" s="1"/>
    </row>
    <row r="2024" spans="2:2" x14ac:dyDescent="0.2">
      <c r="B2024" s="1"/>
    </row>
    <row r="2025" spans="2:2" x14ac:dyDescent="0.2">
      <c r="B2025" s="1"/>
    </row>
    <row r="2026" spans="2:2" x14ac:dyDescent="0.2">
      <c r="B2026" s="1"/>
    </row>
    <row r="2027" spans="2:2" x14ac:dyDescent="0.2">
      <c r="B2027" s="1"/>
    </row>
    <row r="2028" spans="2:2" x14ac:dyDescent="0.2">
      <c r="B2028" s="1"/>
    </row>
    <row r="2029" spans="2:2" x14ac:dyDescent="0.2">
      <c r="B2029" s="1"/>
    </row>
    <row r="2030" spans="2:2" x14ac:dyDescent="0.2">
      <c r="B2030" s="1"/>
    </row>
    <row r="2031" spans="2:2" x14ac:dyDescent="0.2">
      <c r="B2031" s="1"/>
    </row>
    <row r="2032" spans="2:2" x14ac:dyDescent="0.2">
      <c r="B2032" s="1"/>
    </row>
    <row r="2033" spans="2:2" x14ac:dyDescent="0.2">
      <c r="B2033" s="1"/>
    </row>
    <row r="2034" spans="2:2" x14ac:dyDescent="0.2">
      <c r="B2034" s="1"/>
    </row>
    <row r="2035" spans="2:2" x14ac:dyDescent="0.2">
      <c r="B2035" s="1"/>
    </row>
    <row r="2036" spans="2:2" x14ac:dyDescent="0.2">
      <c r="B2036" s="1"/>
    </row>
    <row r="2037" spans="2:2" x14ac:dyDescent="0.2">
      <c r="B2037" s="1"/>
    </row>
    <row r="2038" spans="2:2" x14ac:dyDescent="0.2">
      <c r="B2038" s="1"/>
    </row>
    <row r="2039" spans="2:2" x14ac:dyDescent="0.2">
      <c r="B2039" s="1"/>
    </row>
    <row r="2040" spans="2:2" x14ac:dyDescent="0.2">
      <c r="B2040" s="1"/>
    </row>
    <row r="2041" spans="2:2" x14ac:dyDescent="0.2">
      <c r="B2041" s="1"/>
    </row>
    <row r="2042" spans="2:2" x14ac:dyDescent="0.2">
      <c r="B2042" s="1"/>
    </row>
    <row r="2043" spans="2:2" x14ac:dyDescent="0.2">
      <c r="B2043" s="1"/>
    </row>
    <row r="2044" spans="2:2" x14ac:dyDescent="0.2">
      <c r="B2044" s="1"/>
    </row>
    <row r="2045" spans="2:2" x14ac:dyDescent="0.2">
      <c r="B2045" s="1"/>
    </row>
    <row r="2046" spans="2:2" x14ac:dyDescent="0.2">
      <c r="B2046" s="1"/>
    </row>
    <row r="2047" spans="2:2" x14ac:dyDescent="0.2">
      <c r="B2047" s="1"/>
    </row>
    <row r="2048" spans="2:2" x14ac:dyDescent="0.2">
      <c r="B2048" s="1"/>
    </row>
    <row r="2049" spans="2:2" x14ac:dyDescent="0.2">
      <c r="B2049" s="1"/>
    </row>
    <row r="2050" spans="2:2" x14ac:dyDescent="0.2">
      <c r="B2050" s="1"/>
    </row>
    <row r="2051" spans="2:2" x14ac:dyDescent="0.2">
      <c r="B2051" s="1"/>
    </row>
    <row r="2052" spans="2:2" x14ac:dyDescent="0.2">
      <c r="B2052" s="1"/>
    </row>
    <row r="2053" spans="2:2" x14ac:dyDescent="0.2">
      <c r="B2053" s="1"/>
    </row>
    <row r="2054" spans="2:2" x14ac:dyDescent="0.2">
      <c r="B2054" s="1"/>
    </row>
    <row r="2055" spans="2:2" x14ac:dyDescent="0.2">
      <c r="B2055" s="1"/>
    </row>
    <row r="2056" spans="2:2" x14ac:dyDescent="0.2">
      <c r="B2056" s="1"/>
    </row>
    <row r="2057" spans="2:2" x14ac:dyDescent="0.2">
      <c r="B2057" s="1"/>
    </row>
    <row r="2058" spans="2:2" x14ac:dyDescent="0.2">
      <c r="B2058" s="1"/>
    </row>
    <row r="2059" spans="2:2" x14ac:dyDescent="0.2">
      <c r="B2059" s="1"/>
    </row>
    <row r="2060" spans="2:2" x14ac:dyDescent="0.2">
      <c r="B2060" s="1"/>
    </row>
    <row r="2061" spans="2:2" x14ac:dyDescent="0.2">
      <c r="B2061" s="1"/>
    </row>
    <row r="2062" spans="2:2" x14ac:dyDescent="0.2">
      <c r="B2062" s="1"/>
    </row>
    <row r="2063" spans="2:2" x14ac:dyDescent="0.2">
      <c r="B2063" s="1"/>
    </row>
    <row r="2064" spans="2:2" x14ac:dyDescent="0.2">
      <c r="B2064" s="1"/>
    </row>
    <row r="2065" spans="2:2" x14ac:dyDescent="0.2">
      <c r="B2065" s="1"/>
    </row>
    <row r="2066" spans="2:2" x14ac:dyDescent="0.2">
      <c r="B2066" s="1"/>
    </row>
    <row r="2067" spans="2:2" x14ac:dyDescent="0.2">
      <c r="B2067" s="1"/>
    </row>
    <row r="2068" spans="2:2" x14ac:dyDescent="0.2">
      <c r="B2068" s="1"/>
    </row>
    <row r="2069" spans="2:2" x14ac:dyDescent="0.2">
      <c r="B2069" s="1"/>
    </row>
    <row r="2070" spans="2:2" x14ac:dyDescent="0.2">
      <c r="B2070" s="1"/>
    </row>
    <row r="2071" spans="2:2" x14ac:dyDescent="0.2">
      <c r="B2071" s="1"/>
    </row>
    <row r="2072" spans="2:2" x14ac:dyDescent="0.2">
      <c r="B2072" s="1"/>
    </row>
    <row r="2073" spans="2:2" x14ac:dyDescent="0.2">
      <c r="B2073" s="1"/>
    </row>
    <row r="2074" spans="2:2" x14ac:dyDescent="0.2">
      <c r="B2074" s="1"/>
    </row>
    <row r="2075" spans="2:2" x14ac:dyDescent="0.2">
      <c r="B2075" s="1"/>
    </row>
    <row r="2076" spans="2:2" x14ac:dyDescent="0.2">
      <c r="B2076" s="1"/>
    </row>
    <row r="2077" spans="2:2" x14ac:dyDescent="0.2">
      <c r="B2077" s="1"/>
    </row>
    <row r="2078" spans="2:2" x14ac:dyDescent="0.2">
      <c r="B2078" s="1"/>
    </row>
    <row r="2079" spans="2:2" x14ac:dyDescent="0.2">
      <c r="B2079" s="1"/>
    </row>
    <row r="2080" spans="2:2" x14ac:dyDescent="0.2">
      <c r="B2080" s="1"/>
    </row>
    <row r="2081" spans="2:2" x14ac:dyDescent="0.2">
      <c r="B2081" s="1"/>
    </row>
    <row r="2082" spans="2:2" x14ac:dyDescent="0.2">
      <c r="B2082" s="1"/>
    </row>
    <row r="2083" spans="2:2" x14ac:dyDescent="0.2">
      <c r="B2083" s="1"/>
    </row>
    <row r="2084" spans="2:2" x14ac:dyDescent="0.2">
      <c r="B2084" s="1"/>
    </row>
    <row r="2085" spans="2:2" x14ac:dyDescent="0.2">
      <c r="B2085" s="1"/>
    </row>
    <row r="2086" spans="2:2" x14ac:dyDescent="0.2">
      <c r="B2086" s="1"/>
    </row>
    <row r="2087" spans="2:2" x14ac:dyDescent="0.2">
      <c r="B2087" s="1"/>
    </row>
    <row r="2088" spans="2:2" x14ac:dyDescent="0.2">
      <c r="B2088" s="1"/>
    </row>
    <row r="2089" spans="2:2" x14ac:dyDescent="0.2">
      <c r="B2089" s="1"/>
    </row>
    <row r="2090" spans="2:2" x14ac:dyDescent="0.2">
      <c r="B2090" s="1"/>
    </row>
    <row r="2091" spans="2:2" x14ac:dyDescent="0.2">
      <c r="B2091" s="1"/>
    </row>
    <row r="2092" spans="2:2" x14ac:dyDescent="0.2">
      <c r="B2092" s="1"/>
    </row>
    <row r="2093" spans="2:2" x14ac:dyDescent="0.2">
      <c r="B2093" s="1"/>
    </row>
    <row r="2094" spans="2:2" x14ac:dyDescent="0.2">
      <c r="B2094" s="1"/>
    </row>
    <row r="2095" spans="2:2" x14ac:dyDescent="0.2">
      <c r="B2095" s="1"/>
    </row>
    <row r="2096" spans="2:2" x14ac:dyDescent="0.2">
      <c r="B2096" s="1"/>
    </row>
    <row r="2097" spans="2:2" x14ac:dyDescent="0.2">
      <c r="B2097" s="1"/>
    </row>
    <row r="2098" spans="2:2" x14ac:dyDescent="0.2">
      <c r="B2098" s="1"/>
    </row>
    <row r="2099" spans="2:2" x14ac:dyDescent="0.2">
      <c r="B2099" s="1"/>
    </row>
    <row r="2100" spans="2:2" x14ac:dyDescent="0.2">
      <c r="B2100" s="1"/>
    </row>
    <row r="2101" spans="2:2" x14ac:dyDescent="0.2">
      <c r="B2101" s="1"/>
    </row>
    <row r="2102" spans="2:2" x14ac:dyDescent="0.2">
      <c r="B2102" s="1"/>
    </row>
    <row r="2103" spans="2:2" x14ac:dyDescent="0.2">
      <c r="B2103" s="1"/>
    </row>
    <row r="2104" spans="2:2" x14ac:dyDescent="0.2">
      <c r="B2104" s="1"/>
    </row>
    <row r="2105" spans="2:2" x14ac:dyDescent="0.2">
      <c r="B2105" s="1"/>
    </row>
    <row r="2106" spans="2:2" x14ac:dyDescent="0.2">
      <c r="B2106" s="1"/>
    </row>
    <row r="2107" spans="2:2" x14ac:dyDescent="0.2">
      <c r="B2107" s="1"/>
    </row>
    <row r="2108" spans="2:2" x14ac:dyDescent="0.2">
      <c r="B2108" s="1"/>
    </row>
    <row r="2109" spans="2:2" x14ac:dyDescent="0.2">
      <c r="B2109" s="1"/>
    </row>
    <row r="2110" spans="2:2" x14ac:dyDescent="0.2">
      <c r="B2110" s="1"/>
    </row>
    <row r="2111" spans="2:2" x14ac:dyDescent="0.2">
      <c r="B2111" s="1"/>
    </row>
    <row r="2112" spans="2:2" x14ac:dyDescent="0.2">
      <c r="B2112" s="1"/>
    </row>
    <row r="2113" spans="2:2" x14ac:dyDescent="0.2">
      <c r="B2113" s="1"/>
    </row>
    <row r="2114" spans="2:2" x14ac:dyDescent="0.2">
      <c r="B2114" s="1"/>
    </row>
    <row r="2115" spans="2:2" x14ac:dyDescent="0.2">
      <c r="B2115" s="1"/>
    </row>
    <row r="2116" spans="2:2" x14ac:dyDescent="0.2">
      <c r="B2116" s="1"/>
    </row>
    <row r="2117" spans="2:2" x14ac:dyDescent="0.2">
      <c r="B2117" s="1"/>
    </row>
    <row r="2118" spans="2:2" x14ac:dyDescent="0.2">
      <c r="B2118" s="1"/>
    </row>
    <row r="2119" spans="2:2" x14ac:dyDescent="0.2">
      <c r="B2119" s="1"/>
    </row>
    <row r="2120" spans="2:2" x14ac:dyDescent="0.2">
      <c r="B2120" s="1"/>
    </row>
    <row r="2121" spans="2:2" x14ac:dyDescent="0.2">
      <c r="B2121" s="1"/>
    </row>
    <row r="2122" spans="2:2" x14ac:dyDescent="0.2">
      <c r="B2122" s="1"/>
    </row>
    <row r="2123" spans="2:2" x14ac:dyDescent="0.2">
      <c r="B2123" s="1"/>
    </row>
    <row r="2124" spans="2:2" x14ac:dyDescent="0.2">
      <c r="B2124" s="1"/>
    </row>
    <row r="2125" spans="2:2" x14ac:dyDescent="0.2">
      <c r="B2125" s="1"/>
    </row>
    <row r="2126" spans="2:2" x14ac:dyDescent="0.2">
      <c r="B2126" s="1"/>
    </row>
    <row r="2127" spans="2:2" x14ac:dyDescent="0.2">
      <c r="B2127" s="1"/>
    </row>
    <row r="2128" spans="2:2" x14ac:dyDescent="0.2">
      <c r="B2128" s="1"/>
    </row>
    <row r="2129" spans="2:2" x14ac:dyDescent="0.2">
      <c r="B2129" s="1"/>
    </row>
    <row r="2130" spans="2:2" x14ac:dyDescent="0.2">
      <c r="B2130" s="1"/>
    </row>
    <row r="2131" spans="2:2" x14ac:dyDescent="0.2">
      <c r="B2131" s="1"/>
    </row>
    <row r="2132" spans="2:2" x14ac:dyDescent="0.2">
      <c r="B2132" s="1"/>
    </row>
    <row r="2133" spans="2:2" x14ac:dyDescent="0.2">
      <c r="B2133" s="1"/>
    </row>
    <row r="2134" spans="2:2" x14ac:dyDescent="0.2">
      <c r="B2134" s="1"/>
    </row>
    <row r="2135" spans="2:2" x14ac:dyDescent="0.2">
      <c r="B2135" s="1"/>
    </row>
    <row r="2136" spans="2:2" x14ac:dyDescent="0.2">
      <c r="B2136" s="1"/>
    </row>
    <row r="2137" spans="2:2" x14ac:dyDescent="0.2">
      <c r="B2137" s="1"/>
    </row>
    <row r="2138" spans="2:2" x14ac:dyDescent="0.2">
      <c r="B2138" s="1"/>
    </row>
    <row r="2139" spans="2:2" x14ac:dyDescent="0.2">
      <c r="B2139" s="1"/>
    </row>
    <row r="2140" spans="2:2" x14ac:dyDescent="0.2">
      <c r="B2140" s="1"/>
    </row>
    <row r="2141" spans="2:2" x14ac:dyDescent="0.2">
      <c r="B2141" s="1"/>
    </row>
    <row r="2142" spans="2:2" x14ac:dyDescent="0.2">
      <c r="B2142" s="1"/>
    </row>
    <row r="2143" spans="2:2" x14ac:dyDescent="0.2">
      <c r="B2143" s="1"/>
    </row>
    <row r="2144" spans="2:2" x14ac:dyDescent="0.2">
      <c r="B2144" s="1"/>
    </row>
    <row r="2145" spans="2:2" x14ac:dyDescent="0.2">
      <c r="B2145" s="1"/>
    </row>
    <row r="2146" spans="2:2" x14ac:dyDescent="0.2">
      <c r="B2146" s="1"/>
    </row>
    <row r="2147" spans="2:2" x14ac:dyDescent="0.2">
      <c r="B2147" s="1"/>
    </row>
    <row r="2148" spans="2:2" x14ac:dyDescent="0.2">
      <c r="B2148" s="1"/>
    </row>
    <row r="2149" spans="2:2" x14ac:dyDescent="0.2">
      <c r="B2149" s="1"/>
    </row>
    <row r="2150" spans="2:2" x14ac:dyDescent="0.2">
      <c r="B2150" s="1"/>
    </row>
    <row r="2151" spans="2:2" x14ac:dyDescent="0.2">
      <c r="B2151" s="1"/>
    </row>
    <row r="2152" spans="2:2" x14ac:dyDescent="0.2">
      <c r="B2152" s="1"/>
    </row>
    <row r="2153" spans="2:2" x14ac:dyDescent="0.2">
      <c r="B2153" s="1"/>
    </row>
    <row r="2154" spans="2:2" x14ac:dyDescent="0.2">
      <c r="B2154" s="1"/>
    </row>
    <row r="2155" spans="2:2" x14ac:dyDescent="0.2">
      <c r="B2155" s="1"/>
    </row>
    <row r="2156" spans="2:2" x14ac:dyDescent="0.2">
      <c r="B2156" s="1"/>
    </row>
    <row r="2157" spans="2:2" x14ac:dyDescent="0.2">
      <c r="B2157" s="1"/>
    </row>
    <row r="2158" spans="2:2" x14ac:dyDescent="0.2">
      <c r="B2158" s="1"/>
    </row>
    <row r="2159" spans="2:2" x14ac:dyDescent="0.2">
      <c r="B2159" s="1"/>
    </row>
    <row r="2160" spans="2:2" x14ac:dyDescent="0.2">
      <c r="B2160" s="1"/>
    </row>
    <row r="2161" spans="2:2" x14ac:dyDescent="0.2">
      <c r="B2161" s="1"/>
    </row>
    <row r="2162" spans="2:2" x14ac:dyDescent="0.2">
      <c r="B2162" s="1"/>
    </row>
    <row r="2163" spans="2:2" x14ac:dyDescent="0.2">
      <c r="B2163" s="1"/>
    </row>
    <row r="2164" spans="2:2" x14ac:dyDescent="0.2">
      <c r="B2164" s="1"/>
    </row>
    <row r="2165" spans="2:2" x14ac:dyDescent="0.2">
      <c r="B2165" s="1"/>
    </row>
    <row r="2166" spans="2:2" x14ac:dyDescent="0.2">
      <c r="B2166" s="1"/>
    </row>
    <row r="2167" spans="2:2" x14ac:dyDescent="0.2">
      <c r="B2167" s="1"/>
    </row>
    <row r="2168" spans="2:2" x14ac:dyDescent="0.2">
      <c r="B2168" s="1"/>
    </row>
    <row r="2169" spans="2:2" x14ac:dyDescent="0.2">
      <c r="B2169" s="1"/>
    </row>
    <row r="2170" spans="2:2" x14ac:dyDescent="0.2">
      <c r="B2170" s="1"/>
    </row>
    <row r="2171" spans="2:2" x14ac:dyDescent="0.2">
      <c r="B2171" s="1"/>
    </row>
    <row r="2172" spans="2:2" x14ac:dyDescent="0.2">
      <c r="B2172" s="1"/>
    </row>
    <row r="2173" spans="2:2" x14ac:dyDescent="0.2">
      <c r="B2173" s="1"/>
    </row>
    <row r="2174" spans="2:2" x14ac:dyDescent="0.2">
      <c r="B2174" s="1"/>
    </row>
    <row r="2175" spans="2:2" x14ac:dyDescent="0.2">
      <c r="B2175" s="1"/>
    </row>
    <row r="2176" spans="2:2" x14ac:dyDescent="0.2">
      <c r="B2176" s="1"/>
    </row>
    <row r="2177" spans="2:2" x14ac:dyDescent="0.2">
      <c r="B2177" s="1"/>
    </row>
    <row r="2178" spans="2:2" x14ac:dyDescent="0.2">
      <c r="B2178" s="1"/>
    </row>
    <row r="2179" spans="2:2" x14ac:dyDescent="0.2">
      <c r="B2179" s="1"/>
    </row>
    <row r="2180" spans="2:2" x14ac:dyDescent="0.2">
      <c r="B2180" s="1"/>
    </row>
    <row r="2181" spans="2:2" x14ac:dyDescent="0.2">
      <c r="B2181" s="1"/>
    </row>
    <row r="2182" spans="2:2" x14ac:dyDescent="0.2">
      <c r="B2182" s="1"/>
    </row>
    <row r="2183" spans="2:2" x14ac:dyDescent="0.2">
      <c r="B2183" s="1"/>
    </row>
    <row r="2184" spans="2:2" x14ac:dyDescent="0.2">
      <c r="B2184" s="1"/>
    </row>
    <row r="2185" spans="2:2" x14ac:dyDescent="0.2">
      <c r="B2185" s="1"/>
    </row>
    <row r="2186" spans="2:2" x14ac:dyDescent="0.2">
      <c r="B2186" s="1"/>
    </row>
    <row r="2187" spans="2:2" x14ac:dyDescent="0.2">
      <c r="B2187" s="1"/>
    </row>
    <row r="2188" spans="2:2" x14ac:dyDescent="0.2">
      <c r="B2188" s="1"/>
    </row>
    <row r="2189" spans="2:2" x14ac:dyDescent="0.2">
      <c r="B2189" s="1"/>
    </row>
    <row r="2190" spans="2:2" x14ac:dyDescent="0.2">
      <c r="B2190" s="1"/>
    </row>
    <row r="2191" spans="2:2" x14ac:dyDescent="0.2">
      <c r="B2191" s="1"/>
    </row>
    <row r="2192" spans="2:2" x14ac:dyDescent="0.2">
      <c r="B2192" s="1"/>
    </row>
    <row r="2193" spans="2:2" x14ac:dyDescent="0.2">
      <c r="B2193" s="1"/>
    </row>
    <row r="2194" spans="2:2" x14ac:dyDescent="0.2">
      <c r="B2194" s="1"/>
    </row>
    <row r="2195" spans="2:2" x14ac:dyDescent="0.2">
      <c r="B2195" s="1"/>
    </row>
    <row r="2196" spans="2:2" x14ac:dyDescent="0.2">
      <c r="B2196" s="1"/>
    </row>
    <row r="2197" spans="2:2" x14ac:dyDescent="0.2">
      <c r="B2197" s="1"/>
    </row>
    <row r="2198" spans="2:2" x14ac:dyDescent="0.2">
      <c r="B2198" s="1"/>
    </row>
    <row r="2199" spans="2:2" x14ac:dyDescent="0.2">
      <c r="B2199" s="1"/>
    </row>
    <row r="2200" spans="2:2" x14ac:dyDescent="0.2">
      <c r="B2200" s="1"/>
    </row>
    <row r="2201" spans="2:2" x14ac:dyDescent="0.2">
      <c r="B2201" s="1"/>
    </row>
    <row r="2202" spans="2:2" x14ac:dyDescent="0.2">
      <c r="B2202" s="1"/>
    </row>
    <row r="2203" spans="2:2" x14ac:dyDescent="0.2">
      <c r="B2203" s="1"/>
    </row>
    <row r="2204" spans="2:2" x14ac:dyDescent="0.2">
      <c r="B2204" s="1"/>
    </row>
    <row r="2205" spans="2:2" x14ac:dyDescent="0.2">
      <c r="B2205" s="1"/>
    </row>
    <row r="2206" spans="2:2" x14ac:dyDescent="0.2">
      <c r="B2206" s="1"/>
    </row>
    <row r="2207" spans="2:2" x14ac:dyDescent="0.2">
      <c r="B2207" s="1"/>
    </row>
    <row r="2208" spans="2:2" x14ac:dyDescent="0.2">
      <c r="B2208" s="1"/>
    </row>
    <row r="2209" spans="2:2" x14ac:dyDescent="0.2">
      <c r="B2209" s="1"/>
    </row>
    <row r="2210" spans="2:2" x14ac:dyDescent="0.2">
      <c r="B2210" s="1"/>
    </row>
    <row r="2211" spans="2:2" x14ac:dyDescent="0.2">
      <c r="B2211" s="1"/>
    </row>
    <row r="2212" spans="2:2" x14ac:dyDescent="0.2">
      <c r="B2212" s="1"/>
    </row>
    <row r="2213" spans="2:2" x14ac:dyDescent="0.2">
      <c r="B2213" s="1"/>
    </row>
    <row r="2214" spans="2:2" x14ac:dyDescent="0.2">
      <c r="B2214" s="1"/>
    </row>
    <row r="2215" spans="2:2" x14ac:dyDescent="0.2">
      <c r="B2215" s="1"/>
    </row>
    <row r="2216" spans="2:2" x14ac:dyDescent="0.2">
      <c r="B2216" s="1"/>
    </row>
    <row r="2217" spans="2:2" x14ac:dyDescent="0.2">
      <c r="B2217" s="1"/>
    </row>
    <row r="2218" spans="2:2" x14ac:dyDescent="0.2">
      <c r="B2218" s="1"/>
    </row>
    <row r="2219" spans="2:2" x14ac:dyDescent="0.2">
      <c r="B2219" s="1"/>
    </row>
    <row r="2220" spans="2:2" x14ac:dyDescent="0.2">
      <c r="B2220" s="1"/>
    </row>
    <row r="2221" spans="2:2" x14ac:dyDescent="0.2">
      <c r="B2221" s="1"/>
    </row>
    <row r="2222" spans="2:2" x14ac:dyDescent="0.2">
      <c r="B2222" s="1"/>
    </row>
    <row r="2223" spans="2:2" x14ac:dyDescent="0.2">
      <c r="B2223" s="1"/>
    </row>
    <row r="2224" spans="2:2" x14ac:dyDescent="0.2">
      <c r="B2224" s="1"/>
    </row>
    <row r="2225" spans="2:2" x14ac:dyDescent="0.2">
      <c r="B2225" s="1"/>
    </row>
    <row r="2226" spans="2:2" x14ac:dyDescent="0.2">
      <c r="B2226" s="1"/>
    </row>
    <row r="2227" spans="2:2" x14ac:dyDescent="0.2">
      <c r="B2227" s="1"/>
    </row>
    <row r="2228" spans="2:2" x14ac:dyDescent="0.2">
      <c r="B2228" s="1"/>
    </row>
    <row r="2229" spans="2:2" x14ac:dyDescent="0.2">
      <c r="B2229" s="1"/>
    </row>
    <row r="2230" spans="2:2" x14ac:dyDescent="0.2">
      <c r="B2230" s="1"/>
    </row>
    <row r="2231" spans="2:2" x14ac:dyDescent="0.2">
      <c r="B2231" s="1"/>
    </row>
    <row r="2232" spans="2:2" x14ac:dyDescent="0.2">
      <c r="B2232" s="1"/>
    </row>
    <row r="2233" spans="2:2" x14ac:dyDescent="0.2">
      <c r="B2233" s="1"/>
    </row>
    <row r="2234" spans="2:2" x14ac:dyDescent="0.2">
      <c r="B2234" s="1"/>
    </row>
    <row r="2235" spans="2:2" x14ac:dyDescent="0.2">
      <c r="B2235" s="1"/>
    </row>
    <row r="2236" spans="2:2" x14ac:dyDescent="0.2">
      <c r="B2236" s="1"/>
    </row>
    <row r="2237" spans="2:2" x14ac:dyDescent="0.2">
      <c r="B2237" s="1"/>
    </row>
    <row r="2238" spans="2:2" x14ac:dyDescent="0.2">
      <c r="B2238" s="1"/>
    </row>
    <row r="2239" spans="2:2" x14ac:dyDescent="0.2">
      <c r="B2239" s="1"/>
    </row>
    <row r="2240" spans="2:2" x14ac:dyDescent="0.2">
      <c r="B2240" s="1"/>
    </row>
    <row r="2241" spans="2:2" x14ac:dyDescent="0.2">
      <c r="B2241" s="1"/>
    </row>
    <row r="2242" spans="2:2" x14ac:dyDescent="0.2">
      <c r="B2242" s="1"/>
    </row>
    <row r="2243" spans="2:2" x14ac:dyDescent="0.2">
      <c r="B2243" s="1"/>
    </row>
    <row r="2244" spans="2:2" x14ac:dyDescent="0.2">
      <c r="B2244" s="1"/>
    </row>
    <row r="2245" spans="2:2" x14ac:dyDescent="0.2">
      <c r="B2245" s="1"/>
    </row>
    <row r="2246" spans="2:2" x14ac:dyDescent="0.2">
      <c r="B2246" s="1"/>
    </row>
    <row r="2247" spans="2:2" x14ac:dyDescent="0.2">
      <c r="B2247" s="1"/>
    </row>
    <row r="2248" spans="2:2" x14ac:dyDescent="0.2">
      <c r="B2248" s="1"/>
    </row>
    <row r="2249" spans="2:2" x14ac:dyDescent="0.2">
      <c r="B2249" s="1"/>
    </row>
    <row r="2250" spans="2:2" x14ac:dyDescent="0.2">
      <c r="B2250" s="1"/>
    </row>
    <row r="2251" spans="2:2" x14ac:dyDescent="0.2">
      <c r="B2251" s="1"/>
    </row>
    <row r="2252" spans="2:2" x14ac:dyDescent="0.2">
      <c r="B2252" s="1"/>
    </row>
    <row r="2253" spans="2:2" x14ac:dyDescent="0.2">
      <c r="B2253" s="1"/>
    </row>
    <row r="2254" spans="2:2" x14ac:dyDescent="0.2">
      <c r="B2254" s="1"/>
    </row>
    <row r="2255" spans="2:2" x14ac:dyDescent="0.2">
      <c r="B2255" s="1"/>
    </row>
    <row r="2256" spans="2:2" x14ac:dyDescent="0.2">
      <c r="B2256" s="1"/>
    </row>
    <row r="2257" spans="2:2" x14ac:dyDescent="0.2">
      <c r="B2257" s="1"/>
    </row>
    <row r="2258" spans="2:2" x14ac:dyDescent="0.2">
      <c r="B2258" s="1"/>
    </row>
    <row r="2259" spans="2:2" x14ac:dyDescent="0.2">
      <c r="B2259" s="1"/>
    </row>
    <row r="2260" spans="2:2" x14ac:dyDescent="0.2">
      <c r="B2260" s="1"/>
    </row>
    <row r="2261" spans="2:2" x14ac:dyDescent="0.2">
      <c r="B2261" s="1"/>
    </row>
    <row r="2262" spans="2:2" x14ac:dyDescent="0.2">
      <c r="B2262" s="1"/>
    </row>
    <row r="2263" spans="2:2" x14ac:dyDescent="0.2">
      <c r="B2263" s="1"/>
    </row>
    <row r="2264" spans="2:2" x14ac:dyDescent="0.2">
      <c r="B2264" s="1"/>
    </row>
    <row r="2265" spans="2:2" x14ac:dyDescent="0.2">
      <c r="B2265" s="1"/>
    </row>
    <row r="2266" spans="2:2" x14ac:dyDescent="0.2">
      <c r="B2266" s="1"/>
    </row>
    <row r="2267" spans="2:2" x14ac:dyDescent="0.2">
      <c r="B2267" s="1"/>
    </row>
    <row r="2268" spans="2:2" x14ac:dyDescent="0.2">
      <c r="B2268" s="1"/>
    </row>
    <row r="2269" spans="2:2" x14ac:dyDescent="0.2">
      <c r="B2269" s="1"/>
    </row>
    <row r="2270" spans="2:2" x14ac:dyDescent="0.2">
      <c r="B2270" s="1"/>
    </row>
    <row r="2271" spans="2:2" x14ac:dyDescent="0.2">
      <c r="B2271" s="1"/>
    </row>
    <row r="2272" spans="2:2" x14ac:dyDescent="0.2">
      <c r="B2272" s="1"/>
    </row>
    <row r="2273" spans="2:2" x14ac:dyDescent="0.2">
      <c r="B2273" s="1"/>
    </row>
    <row r="2274" spans="2:2" x14ac:dyDescent="0.2">
      <c r="B2274" s="1"/>
    </row>
    <row r="2275" spans="2:2" x14ac:dyDescent="0.2">
      <c r="B2275" s="1"/>
    </row>
    <row r="2276" spans="2:2" x14ac:dyDescent="0.2">
      <c r="B2276" s="1"/>
    </row>
    <row r="2277" spans="2:2" x14ac:dyDescent="0.2">
      <c r="B2277" s="1"/>
    </row>
    <row r="2278" spans="2:2" x14ac:dyDescent="0.2">
      <c r="B2278" s="1"/>
    </row>
    <row r="2279" spans="2:2" x14ac:dyDescent="0.2">
      <c r="B2279" s="1"/>
    </row>
    <row r="2280" spans="2:2" x14ac:dyDescent="0.2">
      <c r="B2280" s="1"/>
    </row>
    <row r="2281" spans="2:2" x14ac:dyDescent="0.2">
      <c r="B2281" s="1"/>
    </row>
    <row r="2282" spans="2:2" x14ac:dyDescent="0.2">
      <c r="B2282" s="1"/>
    </row>
    <row r="2283" spans="2:2" x14ac:dyDescent="0.2">
      <c r="B2283" s="1"/>
    </row>
    <row r="2284" spans="2:2" x14ac:dyDescent="0.2">
      <c r="B2284" s="1"/>
    </row>
    <row r="2285" spans="2:2" x14ac:dyDescent="0.2">
      <c r="B2285" s="1"/>
    </row>
    <row r="2286" spans="2:2" x14ac:dyDescent="0.2">
      <c r="B2286" s="1"/>
    </row>
    <row r="2287" spans="2:2" x14ac:dyDescent="0.2">
      <c r="B2287" s="1"/>
    </row>
    <row r="2288" spans="2:2" x14ac:dyDescent="0.2">
      <c r="B2288" s="1"/>
    </row>
    <row r="2289" spans="2:2" x14ac:dyDescent="0.2">
      <c r="B2289" s="1"/>
    </row>
    <row r="2290" spans="2:2" x14ac:dyDescent="0.2">
      <c r="B2290" s="1"/>
    </row>
    <row r="2291" spans="2:2" x14ac:dyDescent="0.2">
      <c r="B2291" s="1"/>
    </row>
    <row r="2292" spans="2:2" x14ac:dyDescent="0.2">
      <c r="B2292" s="1"/>
    </row>
    <row r="2293" spans="2:2" x14ac:dyDescent="0.2">
      <c r="B2293" s="1"/>
    </row>
    <row r="2294" spans="2:2" x14ac:dyDescent="0.2">
      <c r="B2294" s="1"/>
    </row>
    <row r="2295" spans="2:2" x14ac:dyDescent="0.2">
      <c r="B2295" s="1"/>
    </row>
    <row r="2296" spans="2:2" x14ac:dyDescent="0.2">
      <c r="B2296" s="1"/>
    </row>
    <row r="2297" spans="2:2" x14ac:dyDescent="0.2">
      <c r="B2297" s="1"/>
    </row>
    <row r="2298" spans="2:2" x14ac:dyDescent="0.2">
      <c r="B2298" s="1"/>
    </row>
    <row r="2299" spans="2:2" x14ac:dyDescent="0.2">
      <c r="B2299" s="1"/>
    </row>
    <row r="2300" spans="2:2" x14ac:dyDescent="0.2">
      <c r="B2300" s="1"/>
    </row>
    <row r="2301" spans="2:2" x14ac:dyDescent="0.2">
      <c r="B2301" s="1"/>
    </row>
    <row r="2302" spans="2:2" x14ac:dyDescent="0.2">
      <c r="B2302" s="1"/>
    </row>
    <row r="2303" spans="2:2" x14ac:dyDescent="0.2">
      <c r="B2303" s="1"/>
    </row>
    <row r="2304" spans="2:2" x14ac:dyDescent="0.2">
      <c r="B2304" s="1"/>
    </row>
    <row r="2305" spans="2:2" x14ac:dyDescent="0.2">
      <c r="B2305" s="1"/>
    </row>
    <row r="2306" spans="2:2" x14ac:dyDescent="0.2">
      <c r="B2306" s="1"/>
    </row>
    <row r="2307" spans="2:2" x14ac:dyDescent="0.2">
      <c r="B2307" s="1"/>
    </row>
    <row r="2308" spans="2:2" x14ac:dyDescent="0.2">
      <c r="B2308" s="1"/>
    </row>
    <row r="2309" spans="2:2" x14ac:dyDescent="0.2">
      <c r="B2309" s="1"/>
    </row>
    <row r="2310" spans="2:2" x14ac:dyDescent="0.2">
      <c r="B2310" s="1"/>
    </row>
    <row r="2311" spans="2:2" x14ac:dyDescent="0.2">
      <c r="B2311" s="1"/>
    </row>
    <row r="2312" spans="2:2" x14ac:dyDescent="0.2">
      <c r="B2312" s="1"/>
    </row>
    <row r="2313" spans="2:2" x14ac:dyDescent="0.2">
      <c r="B2313" s="1"/>
    </row>
    <row r="2314" spans="2:2" x14ac:dyDescent="0.2">
      <c r="B2314" s="1"/>
    </row>
    <row r="2315" spans="2:2" x14ac:dyDescent="0.2">
      <c r="B2315" s="1"/>
    </row>
    <row r="2316" spans="2:2" x14ac:dyDescent="0.2">
      <c r="B2316" s="1"/>
    </row>
    <row r="2317" spans="2:2" x14ac:dyDescent="0.2">
      <c r="B2317" s="1"/>
    </row>
    <row r="2318" spans="2:2" x14ac:dyDescent="0.2">
      <c r="B2318" s="1"/>
    </row>
    <row r="2319" spans="2:2" x14ac:dyDescent="0.2">
      <c r="B2319" s="1"/>
    </row>
    <row r="2320" spans="2:2" x14ac:dyDescent="0.2">
      <c r="B2320" s="1"/>
    </row>
    <row r="2321" spans="2:2" x14ac:dyDescent="0.2">
      <c r="B2321" s="1"/>
    </row>
    <row r="2322" spans="2:2" x14ac:dyDescent="0.2">
      <c r="B2322" s="1"/>
    </row>
    <row r="2323" spans="2:2" x14ac:dyDescent="0.2">
      <c r="B2323" s="1"/>
    </row>
    <row r="2324" spans="2:2" x14ac:dyDescent="0.2">
      <c r="B2324" s="1"/>
    </row>
    <row r="2325" spans="2:2" x14ac:dyDescent="0.2">
      <c r="B2325" s="1"/>
    </row>
    <row r="2326" spans="2:2" x14ac:dyDescent="0.2">
      <c r="B2326" s="1"/>
    </row>
    <row r="2327" spans="2:2" x14ac:dyDescent="0.2">
      <c r="B2327" s="1"/>
    </row>
    <row r="2328" spans="2:2" x14ac:dyDescent="0.2">
      <c r="B2328" s="1"/>
    </row>
    <row r="2329" spans="2:2" x14ac:dyDescent="0.2">
      <c r="B2329" s="1"/>
    </row>
    <row r="2330" spans="2:2" x14ac:dyDescent="0.2">
      <c r="B2330" s="1"/>
    </row>
    <row r="2331" spans="2:2" x14ac:dyDescent="0.2">
      <c r="B2331" s="1"/>
    </row>
    <row r="2332" spans="2:2" x14ac:dyDescent="0.2">
      <c r="B2332" s="1"/>
    </row>
    <row r="2333" spans="2:2" x14ac:dyDescent="0.2">
      <c r="B2333" s="1"/>
    </row>
    <row r="2334" spans="2:2" x14ac:dyDescent="0.2">
      <c r="B2334" s="1"/>
    </row>
    <row r="2335" spans="2:2" x14ac:dyDescent="0.2">
      <c r="B2335" s="1"/>
    </row>
    <row r="2336" spans="2:2" x14ac:dyDescent="0.2">
      <c r="B2336" s="1"/>
    </row>
    <row r="2337" spans="2:2" x14ac:dyDescent="0.2">
      <c r="B2337" s="1"/>
    </row>
    <row r="2338" spans="2:2" x14ac:dyDescent="0.2">
      <c r="B2338" s="1"/>
    </row>
    <row r="2339" spans="2:2" x14ac:dyDescent="0.2">
      <c r="B2339" s="1"/>
    </row>
    <row r="2340" spans="2:2" x14ac:dyDescent="0.2">
      <c r="B2340" s="1"/>
    </row>
    <row r="2341" spans="2:2" x14ac:dyDescent="0.2">
      <c r="B2341" s="1"/>
    </row>
    <row r="2342" spans="2:2" x14ac:dyDescent="0.2">
      <c r="B2342" s="1"/>
    </row>
    <row r="2343" spans="2:2" x14ac:dyDescent="0.2">
      <c r="B2343" s="1"/>
    </row>
    <row r="2344" spans="2:2" x14ac:dyDescent="0.2">
      <c r="B2344" s="1"/>
    </row>
    <row r="2345" spans="2:2" x14ac:dyDescent="0.2">
      <c r="B2345" s="1"/>
    </row>
    <row r="2346" spans="2:2" x14ac:dyDescent="0.2">
      <c r="B2346" s="1"/>
    </row>
    <row r="2347" spans="2:2" x14ac:dyDescent="0.2">
      <c r="B2347" s="1"/>
    </row>
    <row r="2348" spans="2:2" x14ac:dyDescent="0.2">
      <c r="B2348" s="1"/>
    </row>
    <row r="2349" spans="2:2" x14ac:dyDescent="0.2">
      <c r="B2349" s="1"/>
    </row>
    <row r="2350" spans="2:2" x14ac:dyDescent="0.2">
      <c r="B2350" s="1"/>
    </row>
    <row r="2351" spans="2:2" x14ac:dyDescent="0.2">
      <c r="B2351" s="1"/>
    </row>
    <row r="2352" spans="2:2" x14ac:dyDescent="0.2">
      <c r="B2352" s="1"/>
    </row>
    <row r="2353" spans="2:2" x14ac:dyDescent="0.2">
      <c r="B2353" s="1"/>
    </row>
    <row r="2354" spans="2:2" x14ac:dyDescent="0.2">
      <c r="B2354" s="1"/>
    </row>
    <row r="2355" spans="2:2" x14ac:dyDescent="0.2">
      <c r="B2355" s="1"/>
    </row>
    <row r="2356" spans="2:2" x14ac:dyDescent="0.2">
      <c r="B2356" s="1"/>
    </row>
    <row r="2357" spans="2:2" x14ac:dyDescent="0.2">
      <c r="B2357" s="1"/>
    </row>
    <row r="2358" spans="2:2" x14ac:dyDescent="0.2">
      <c r="B2358" s="1"/>
    </row>
    <row r="2359" spans="2:2" x14ac:dyDescent="0.2">
      <c r="B2359" s="1"/>
    </row>
    <row r="2360" spans="2:2" x14ac:dyDescent="0.2">
      <c r="B2360" s="1"/>
    </row>
    <row r="2361" spans="2:2" x14ac:dyDescent="0.2">
      <c r="B2361" s="1"/>
    </row>
    <row r="2362" spans="2:2" x14ac:dyDescent="0.2">
      <c r="B2362" s="1"/>
    </row>
    <row r="2363" spans="2:2" x14ac:dyDescent="0.2">
      <c r="B2363" s="1"/>
    </row>
    <row r="2364" spans="2:2" x14ac:dyDescent="0.2">
      <c r="B2364" s="1"/>
    </row>
    <row r="2365" spans="2:2" x14ac:dyDescent="0.2">
      <c r="B2365" s="1"/>
    </row>
    <row r="2366" spans="2:2" x14ac:dyDescent="0.2">
      <c r="B2366" s="1"/>
    </row>
    <row r="2367" spans="2:2" x14ac:dyDescent="0.2">
      <c r="B2367" s="1"/>
    </row>
    <row r="2368" spans="2:2" x14ac:dyDescent="0.2">
      <c r="B2368" s="1"/>
    </row>
    <row r="2369" spans="2:2" x14ac:dyDescent="0.2">
      <c r="B2369" s="1"/>
    </row>
    <row r="2370" spans="2:2" x14ac:dyDescent="0.2">
      <c r="B2370" s="1"/>
    </row>
    <row r="2371" spans="2:2" x14ac:dyDescent="0.2">
      <c r="B2371" s="1"/>
    </row>
    <row r="2372" spans="2:2" x14ac:dyDescent="0.2">
      <c r="B2372" s="1"/>
    </row>
    <row r="2373" spans="2:2" x14ac:dyDescent="0.2">
      <c r="B2373" s="1"/>
    </row>
    <row r="2374" spans="2:2" x14ac:dyDescent="0.2">
      <c r="B2374" s="1"/>
    </row>
    <row r="2375" spans="2:2" x14ac:dyDescent="0.2">
      <c r="B2375" s="1"/>
    </row>
    <row r="2376" spans="2:2" x14ac:dyDescent="0.2">
      <c r="B2376" s="1"/>
    </row>
    <row r="2377" spans="2:2" x14ac:dyDescent="0.2">
      <c r="B2377" s="1"/>
    </row>
    <row r="2378" spans="2:2" x14ac:dyDescent="0.2">
      <c r="B2378" s="1"/>
    </row>
    <row r="2379" spans="2:2" x14ac:dyDescent="0.2">
      <c r="B2379" s="1"/>
    </row>
    <row r="2380" spans="2:2" x14ac:dyDescent="0.2">
      <c r="B2380" s="1"/>
    </row>
    <row r="2381" spans="2:2" x14ac:dyDescent="0.2">
      <c r="B2381" s="1"/>
    </row>
    <row r="2382" spans="2:2" x14ac:dyDescent="0.2">
      <c r="B2382" s="1"/>
    </row>
    <row r="2383" spans="2:2" x14ac:dyDescent="0.2">
      <c r="B2383" s="1"/>
    </row>
    <row r="2384" spans="2:2" x14ac:dyDescent="0.2">
      <c r="B2384" s="1"/>
    </row>
    <row r="2385" spans="2:2" x14ac:dyDescent="0.2">
      <c r="B2385" s="1"/>
    </row>
    <row r="2386" spans="2:2" x14ac:dyDescent="0.2">
      <c r="B2386" s="1"/>
    </row>
    <row r="2387" spans="2:2" x14ac:dyDescent="0.2">
      <c r="B2387" s="1"/>
    </row>
    <row r="2388" spans="2:2" x14ac:dyDescent="0.2">
      <c r="B2388" s="1"/>
    </row>
    <row r="2389" spans="2:2" x14ac:dyDescent="0.2">
      <c r="B2389" s="1"/>
    </row>
    <row r="2390" spans="2:2" x14ac:dyDescent="0.2">
      <c r="B2390" s="1"/>
    </row>
    <row r="2391" spans="2:2" x14ac:dyDescent="0.2">
      <c r="B2391" s="1"/>
    </row>
    <row r="2392" spans="2:2" x14ac:dyDescent="0.2">
      <c r="B2392" s="1"/>
    </row>
    <row r="2393" spans="2:2" x14ac:dyDescent="0.2">
      <c r="B2393" s="1"/>
    </row>
    <row r="2394" spans="2:2" x14ac:dyDescent="0.2">
      <c r="B2394" s="1"/>
    </row>
    <row r="2395" spans="2:2" x14ac:dyDescent="0.2">
      <c r="B2395" s="1"/>
    </row>
    <row r="2396" spans="2:2" x14ac:dyDescent="0.2">
      <c r="B2396" s="1"/>
    </row>
    <row r="2397" spans="2:2" x14ac:dyDescent="0.2">
      <c r="B2397" s="1"/>
    </row>
    <row r="2398" spans="2:2" x14ac:dyDescent="0.2">
      <c r="B2398" s="1"/>
    </row>
    <row r="2399" spans="2:2" x14ac:dyDescent="0.2">
      <c r="B2399" s="1"/>
    </row>
    <row r="2400" spans="2:2" x14ac:dyDescent="0.2">
      <c r="B2400" s="1"/>
    </row>
    <row r="2401" spans="2:2" x14ac:dyDescent="0.2">
      <c r="B2401" s="1"/>
    </row>
    <row r="2402" spans="2:2" x14ac:dyDescent="0.2">
      <c r="B2402" s="1"/>
    </row>
    <row r="2403" spans="2:2" x14ac:dyDescent="0.2">
      <c r="B2403" s="1"/>
    </row>
    <row r="2404" spans="2:2" x14ac:dyDescent="0.2">
      <c r="B2404" s="1"/>
    </row>
    <row r="2405" spans="2:2" x14ac:dyDescent="0.2">
      <c r="B2405" s="1"/>
    </row>
    <row r="2406" spans="2:2" x14ac:dyDescent="0.2">
      <c r="B2406" s="1"/>
    </row>
    <row r="2407" spans="2:2" x14ac:dyDescent="0.2">
      <c r="B2407" s="1"/>
    </row>
    <row r="2408" spans="2:2" x14ac:dyDescent="0.2">
      <c r="B2408" s="1"/>
    </row>
    <row r="2409" spans="2:2" x14ac:dyDescent="0.2">
      <c r="B2409" s="1"/>
    </row>
    <row r="2410" spans="2:2" x14ac:dyDescent="0.2">
      <c r="B2410" s="1"/>
    </row>
    <row r="2411" spans="2:2" x14ac:dyDescent="0.2">
      <c r="B2411" s="1"/>
    </row>
    <row r="2412" spans="2:2" x14ac:dyDescent="0.2">
      <c r="B2412" s="1"/>
    </row>
    <row r="2413" spans="2:2" x14ac:dyDescent="0.2">
      <c r="B2413" s="1"/>
    </row>
    <row r="2414" spans="2:2" x14ac:dyDescent="0.2">
      <c r="B2414" s="1"/>
    </row>
    <row r="2415" spans="2:2" x14ac:dyDescent="0.2">
      <c r="B2415" s="1"/>
    </row>
    <row r="2416" spans="2:2" x14ac:dyDescent="0.2">
      <c r="B2416" s="1"/>
    </row>
    <row r="2417" spans="2:2" x14ac:dyDescent="0.2">
      <c r="B2417" s="1"/>
    </row>
    <row r="2418" spans="2:2" x14ac:dyDescent="0.2">
      <c r="B2418" s="1"/>
    </row>
    <row r="2419" spans="2:2" x14ac:dyDescent="0.2">
      <c r="B2419" s="1"/>
    </row>
    <row r="2420" spans="2:2" x14ac:dyDescent="0.2">
      <c r="B2420" s="1"/>
    </row>
    <row r="2421" spans="2:2" x14ac:dyDescent="0.2">
      <c r="B2421" s="1"/>
    </row>
    <row r="2422" spans="2:2" x14ac:dyDescent="0.2">
      <c r="B2422" s="1"/>
    </row>
    <row r="2423" spans="2:2" x14ac:dyDescent="0.2">
      <c r="B2423" s="1"/>
    </row>
    <row r="2424" spans="2:2" x14ac:dyDescent="0.2">
      <c r="B2424" s="1"/>
    </row>
    <row r="2425" spans="2:2" x14ac:dyDescent="0.2">
      <c r="B2425" s="1"/>
    </row>
    <row r="2426" spans="2:2" x14ac:dyDescent="0.2">
      <c r="B2426" s="1"/>
    </row>
    <row r="2427" spans="2:2" x14ac:dyDescent="0.2">
      <c r="B2427" s="1"/>
    </row>
    <row r="2428" spans="2:2" x14ac:dyDescent="0.2">
      <c r="B2428" s="1"/>
    </row>
    <row r="2429" spans="2:2" x14ac:dyDescent="0.2">
      <c r="B2429" s="1"/>
    </row>
    <row r="2430" spans="2:2" x14ac:dyDescent="0.2">
      <c r="B2430" s="1"/>
    </row>
    <row r="2431" spans="2:2" x14ac:dyDescent="0.2">
      <c r="B2431" s="1"/>
    </row>
    <row r="2432" spans="2:2" x14ac:dyDescent="0.2">
      <c r="B2432" s="1"/>
    </row>
    <row r="2433" spans="2:2" x14ac:dyDescent="0.2">
      <c r="B2433" s="1"/>
    </row>
    <row r="2434" spans="2:2" x14ac:dyDescent="0.2">
      <c r="B2434" s="1"/>
    </row>
    <row r="2435" spans="2:2" x14ac:dyDescent="0.2">
      <c r="B2435" s="1"/>
    </row>
    <row r="2436" spans="2:2" x14ac:dyDescent="0.2">
      <c r="B2436" s="1"/>
    </row>
    <row r="2437" spans="2:2" x14ac:dyDescent="0.2">
      <c r="B2437" s="1"/>
    </row>
    <row r="2438" spans="2:2" x14ac:dyDescent="0.2">
      <c r="B2438" s="1"/>
    </row>
    <row r="2439" spans="2:2" x14ac:dyDescent="0.2">
      <c r="B2439" s="1"/>
    </row>
    <row r="2440" spans="2:2" x14ac:dyDescent="0.2">
      <c r="B2440" s="1"/>
    </row>
    <row r="2441" spans="2:2" x14ac:dyDescent="0.2">
      <c r="B2441" s="1"/>
    </row>
    <row r="2442" spans="2:2" x14ac:dyDescent="0.2">
      <c r="B2442" s="1"/>
    </row>
    <row r="2443" spans="2:2" x14ac:dyDescent="0.2">
      <c r="B2443" s="1"/>
    </row>
    <row r="2444" spans="2:2" x14ac:dyDescent="0.2">
      <c r="B2444" s="1"/>
    </row>
    <row r="2445" spans="2:2" x14ac:dyDescent="0.2">
      <c r="B2445" s="1"/>
    </row>
    <row r="2446" spans="2:2" x14ac:dyDescent="0.2">
      <c r="B2446" s="1"/>
    </row>
    <row r="2447" spans="2:2" x14ac:dyDescent="0.2">
      <c r="B2447" s="1"/>
    </row>
    <row r="2448" spans="2:2" x14ac:dyDescent="0.2">
      <c r="B2448" s="1"/>
    </row>
    <row r="2449" spans="2:2" x14ac:dyDescent="0.2">
      <c r="B2449" s="1"/>
    </row>
    <row r="2450" spans="2:2" x14ac:dyDescent="0.2">
      <c r="B2450" s="1"/>
    </row>
    <row r="2451" spans="2:2" x14ac:dyDescent="0.2">
      <c r="B2451" s="1"/>
    </row>
    <row r="2452" spans="2:2" x14ac:dyDescent="0.2">
      <c r="B2452" s="1"/>
    </row>
    <row r="2453" spans="2:2" x14ac:dyDescent="0.2">
      <c r="B2453" s="1"/>
    </row>
    <row r="2454" spans="2:2" x14ac:dyDescent="0.2">
      <c r="B2454" s="1"/>
    </row>
    <row r="2455" spans="2:2" x14ac:dyDescent="0.2">
      <c r="B2455" s="1"/>
    </row>
    <row r="2456" spans="2:2" x14ac:dyDescent="0.2">
      <c r="B2456" s="1"/>
    </row>
    <row r="2457" spans="2:2" x14ac:dyDescent="0.2">
      <c r="B2457" s="1"/>
    </row>
    <row r="2458" spans="2:2" x14ac:dyDescent="0.2">
      <c r="B2458" s="1"/>
    </row>
    <row r="2459" spans="2:2" x14ac:dyDescent="0.2">
      <c r="B2459" s="1"/>
    </row>
    <row r="2460" spans="2:2" x14ac:dyDescent="0.2">
      <c r="B2460" s="1"/>
    </row>
    <row r="2461" spans="2:2" x14ac:dyDescent="0.2">
      <c r="B2461" s="1"/>
    </row>
    <row r="2462" spans="2:2" x14ac:dyDescent="0.2">
      <c r="B2462" s="1"/>
    </row>
    <row r="2463" spans="2:2" x14ac:dyDescent="0.2">
      <c r="B2463" s="1"/>
    </row>
    <row r="2464" spans="2:2" x14ac:dyDescent="0.2">
      <c r="B2464" s="1"/>
    </row>
    <row r="2465" spans="2:2" x14ac:dyDescent="0.2">
      <c r="B2465" s="1"/>
    </row>
    <row r="2466" spans="2:2" x14ac:dyDescent="0.2">
      <c r="B2466" s="1"/>
    </row>
    <row r="2467" spans="2:2" x14ac:dyDescent="0.2">
      <c r="B2467" s="1"/>
    </row>
    <row r="2468" spans="2:2" x14ac:dyDescent="0.2">
      <c r="B2468" s="1"/>
    </row>
    <row r="2469" spans="2:2" x14ac:dyDescent="0.2">
      <c r="B2469" s="1"/>
    </row>
    <row r="2470" spans="2:2" x14ac:dyDescent="0.2">
      <c r="B2470" s="1"/>
    </row>
    <row r="2471" spans="2:2" x14ac:dyDescent="0.2">
      <c r="B2471" s="1"/>
    </row>
    <row r="2472" spans="2:2" x14ac:dyDescent="0.2">
      <c r="B2472" s="1"/>
    </row>
    <row r="2473" spans="2:2" x14ac:dyDescent="0.2">
      <c r="B2473" s="1"/>
    </row>
    <row r="2474" spans="2:2" x14ac:dyDescent="0.2">
      <c r="B2474" s="1"/>
    </row>
    <row r="2475" spans="2:2" x14ac:dyDescent="0.2">
      <c r="B2475" s="1"/>
    </row>
    <row r="2476" spans="2:2" x14ac:dyDescent="0.2">
      <c r="B2476" s="1"/>
    </row>
    <row r="2477" spans="2:2" x14ac:dyDescent="0.2">
      <c r="B2477" s="1"/>
    </row>
    <row r="2478" spans="2:2" x14ac:dyDescent="0.2">
      <c r="B2478" s="1"/>
    </row>
    <row r="2479" spans="2:2" x14ac:dyDescent="0.2">
      <c r="B2479" s="1"/>
    </row>
    <row r="2480" spans="2:2" x14ac:dyDescent="0.2">
      <c r="B2480" s="1"/>
    </row>
    <row r="2481" spans="2:2" x14ac:dyDescent="0.2">
      <c r="B2481" s="1"/>
    </row>
    <row r="2482" spans="2:2" x14ac:dyDescent="0.2">
      <c r="B2482" s="1"/>
    </row>
    <row r="2483" spans="2:2" x14ac:dyDescent="0.2">
      <c r="B2483" s="1"/>
    </row>
    <row r="2484" spans="2:2" x14ac:dyDescent="0.2">
      <c r="B2484" s="1"/>
    </row>
    <row r="2485" spans="2:2" x14ac:dyDescent="0.2">
      <c r="B2485" s="1"/>
    </row>
    <row r="2486" spans="2:2" x14ac:dyDescent="0.2">
      <c r="B2486" s="1"/>
    </row>
    <row r="2487" spans="2:2" x14ac:dyDescent="0.2">
      <c r="B2487" s="1"/>
    </row>
    <row r="2488" spans="2:2" x14ac:dyDescent="0.2">
      <c r="B2488" s="1"/>
    </row>
    <row r="2489" spans="2:2" x14ac:dyDescent="0.2">
      <c r="B2489" s="1"/>
    </row>
    <row r="2490" spans="2:2" x14ac:dyDescent="0.2">
      <c r="B2490" s="1"/>
    </row>
    <row r="2491" spans="2:2" x14ac:dyDescent="0.2">
      <c r="B2491" s="1"/>
    </row>
    <row r="2492" spans="2:2" x14ac:dyDescent="0.2">
      <c r="B2492" s="1"/>
    </row>
    <row r="2493" spans="2:2" x14ac:dyDescent="0.2">
      <c r="B2493" s="1"/>
    </row>
    <row r="2494" spans="2:2" x14ac:dyDescent="0.2">
      <c r="B2494" s="1"/>
    </row>
    <row r="2495" spans="2:2" x14ac:dyDescent="0.2">
      <c r="B2495" s="1"/>
    </row>
    <row r="2496" spans="2:2" x14ac:dyDescent="0.2">
      <c r="B2496" s="1"/>
    </row>
    <row r="2497" spans="2:2" x14ac:dyDescent="0.2">
      <c r="B2497" s="1"/>
    </row>
    <row r="2498" spans="2:2" x14ac:dyDescent="0.2">
      <c r="B2498" s="1"/>
    </row>
    <row r="2499" spans="2:2" x14ac:dyDescent="0.2">
      <c r="B2499" s="1"/>
    </row>
    <row r="2500" spans="2:2" x14ac:dyDescent="0.2">
      <c r="B2500" s="1"/>
    </row>
    <row r="2501" spans="2:2" x14ac:dyDescent="0.2">
      <c r="B2501" s="1"/>
    </row>
    <row r="2502" spans="2:2" x14ac:dyDescent="0.2">
      <c r="B2502" s="1"/>
    </row>
    <row r="2503" spans="2:2" x14ac:dyDescent="0.2">
      <c r="B2503" s="1"/>
    </row>
    <row r="2504" spans="2:2" x14ac:dyDescent="0.2">
      <c r="B2504" s="1"/>
    </row>
  </sheetData>
  <autoFilter ref="A5:J1342"/>
  <phoneticPr fontId="5"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T1533"/>
  <sheetViews>
    <sheetView zoomScale="85" zoomScaleNormal="85" workbookViewId="0"/>
  </sheetViews>
  <sheetFormatPr defaultRowHeight="12.75" x14ac:dyDescent="0.2"/>
  <cols>
    <col min="1" max="1" width="10.42578125" customWidth="1"/>
    <col min="2" max="2" width="11.5703125" customWidth="1"/>
    <col min="3" max="3" width="18.42578125" customWidth="1"/>
    <col min="4" max="4" width="21.42578125" bestFit="1" customWidth="1"/>
    <col min="5" max="5" width="12" bestFit="1" customWidth="1"/>
    <col min="6" max="9" width="18.5703125" style="198" customWidth="1"/>
    <col min="10" max="10" width="18.140625" style="135" bestFit="1" customWidth="1"/>
    <col min="11" max="14" width="16.28515625" style="135" customWidth="1"/>
    <col min="20" max="20" width="15" customWidth="1"/>
  </cols>
  <sheetData>
    <row r="1" spans="1:20" x14ac:dyDescent="0.2">
      <c r="A1" s="29" t="s">
        <v>571</v>
      </c>
    </row>
    <row r="2" spans="1:20" x14ac:dyDescent="0.2">
      <c r="A2" s="383" t="s">
        <v>572</v>
      </c>
      <c r="J2" s="84"/>
      <c r="O2" s="135"/>
    </row>
    <row r="3" spans="1:20" ht="13.5" thickBot="1" x14ac:dyDescent="0.25"/>
    <row r="4" spans="1:20" ht="13.5" customHeight="1" thickBot="1" x14ac:dyDescent="0.25">
      <c r="D4" s="1"/>
      <c r="J4" s="473" t="s">
        <v>360</v>
      </c>
      <c r="K4" s="474"/>
      <c r="L4" s="474"/>
      <c r="M4" s="474"/>
      <c r="N4" s="475"/>
      <c r="O4" s="476" t="s">
        <v>361</v>
      </c>
      <c r="P4" s="477"/>
      <c r="Q4" s="477"/>
      <c r="R4" s="477"/>
      <c r="S4" s="478"/>
      <c r="T4" s="274" t="s">
        <v>514</v>
      </c>
    </row>
    <row r="5" spans="1:20" s="5" customFormat="1" ht="15.75" customHeight="1" thickBot="1" x14ac:dyDescent="0.25">
      <c r="A5" s="176" t="s">
        <v>76</v>
      </c>
      <c r="B5" s="177" t="s">
        <v>479</v>
      </c>
      <c r="C5" s="177" t="s">
        <v>480</v>
      </c>
      <c r="D5" s="177" t="s">
        <v>46</v>
      </c>
      <c r="E5" s="177" t="s">
        <v>481</v>
      </c>
      <c r="F5" s="177" t="s">
        <v>482</v>
      </c>
      <c r="G5" s="177" t="s">
        <v>483</v>
      </c>
      <c r="H5" s="177" t="s">
        <v>484</v>
      </c>
      <c r="I5" s="177" t="s">
        <v>77</v>
      </c>
      <c r="J5" s="214" t="s">
        <v>69</v>
      </c>
      <c r="K5" s="215" t="s">
        <v>70</v>
      </c>
      <c r="L5" s="215" t="s">
        <v>71</v>
      </c>
      <c r="M5" s="215" t="s">
        <v>72</v>
      </c>
      <c r="N5" s="216" t="s">
        <v>73</v>
      </c>
      <c r="O5" s="294" t="s">
        <v>69</v>
      </c>
      <c r="P5" s="295" t="s">
        <v>70</v>
      </c>
      <c r="Q5" s="295" t="s">
        <v>71</v>
      </c>
      <c r="R5" s="295" t="s">
        <v>72</v>
      </c>
      <c r="S5" s="296" t="s">
        <v>73</v>
      </c>
      <c r="T5" s="275" t="s">
        <v>515</v>
      </c>
    </row>
    <row r="6" spans="1:20" s="5" customFormat="1" x14ac:dyDescent="0.2">
      <c r="A6" t="s">
        <v>565</v>
      </c>
      <c r="B6" s="198" t="s">
        <v>566</v>
      </c>
      <c r="C6" s="198">
        <v>56023</v>
      </c>
      <c r="D6" s="198" t="s">
        <v>430</v>
      </c>
      <c r="E6" s="198" t="s">
        <v>595</v>
      </c>
      <c r="F6" s="198">
        <v>20200202</v>
      </c>
      <c r="G6" s="198" t="s">
        <v>596</v>
      </c>
      <c r="H6" s="198" t="s">
        <v>597</v>
      </c>
      <c r="I6" s="198" t="s">
        <v>254</v>
      </c>
      <c r="J6" s="297">
        <v>0</v>
      </c>
      <c r="K6" s="298">
        <v>0</v>
      </c>
      <c r="L6" s="298">
        <v>0</v>
      </c>
      <c r="M6" s="298">
        <v>0</v>
      </c>
      <c r="N6" s="299">
        <v>0</v>
      </c>
      <c r="O6" s="297">
        <v>0</v>
      </c>
      <c r="P6" s="298">
        <v>0</v>
      </c>
      <c r="Q6" s="298">
        <v>0</v>
      </c>
      <c r="R6" s="298">
        <v>0</v>
      </c>
      <c r="S6" s="299">
        <v>0</v>
      </c>
      <c r="T6" s="437" t="s">
        <v>436</v>
      </c>
    </row>
    <row r="7" spans="1:20" s="5" customFormat="1" x14ac:dyDescent="0.2">
      <c r="A7" s="198" t="s">
        <v>565</v>
      </c>
      <c r="B7" s="198" t="s">
        <v>566</v>
      </c>
      <c r="C7" s="198">
        <v>56023</v>
      </c>
      <c r="D7" s="198" t="s">
        <v>430</v>
      </c>
      <c r="E7" s="198" t="s">
        <v>595</v>
      </c>
      <c r="F7" s="198">
        <v>20200202</v>
      </c>
      <c r="G7" s="198" t="s">
        <v>598</v>
      </c>
      <c r="H7" s="198" t="s">
        <v>599</v>
      </c>
      <c r="I7" s="198" t="s">
        <v>254</v>
      </c>
      <c r="J7" s="297">
        <v>0</v>
      </c>
      <c r="K7" s="298">
        <v>0</v>
      </c>
      <c r="L7" s="298">
        <v>0</v>
      </c>
      <c r="M7" s="298">
        <v>0</v>
      </c>
      <c r="N7" s="299">
        <v>0</v>
      </c>
      <c r="O7" s="297">
        <v>0</v>
      </c>
      <c r="P7" s="298">
        <v>0</v>
      </c>
      <c r="Q7" s="298">
        <v>0</v>
      </c>
      <c r="R7" s="298">
        <v>0</v>
      </c>
      <c r="S7" s="299">
        <v>0</v>
      </c>
      <c r="T7" s="438" t="s">
        <v>436</v>
      </c>
    </row>
    <row r="8" spans="1:20" s="5" customFormat="1" x14ac:dyDescent="0.2">
      <c r="A8" s="198" t="s">
        <v>565</v>
      </c>
      <c r="B8" s="198" t="s">
        <v>566</v>
      </c>
      <c r="C8" s="198">
        <v>56023</v>
      </c>
      <c r="D8" s="198" t="s">
        <v>430</v>
      </c>
      <c r="E8" s="198" t="s">
        <v>595</v>
      </c>
      <c r="F8" s="198">
        <v>20200202</v>
      </c>
      <c r="G8" s="198" t="s">
        <v>600</v>
      </c>
      <c r="H8" s="198" t="s">
        <v>601</v>
      </c>
      <c r="I8" s="198" t="s">
        <v>254</v>
      </c>
      <c r="J8" s="297">
        <v>0</v>
      </c>
      <c r="K8" s="298">
        <v>0</v>
      </c>
      <c r="L8" s="298">
        <v>0</v>
      </c>
      <c r="M8" s="298">
        <v>0</v>
      </c>
      <c r="N8" s="299">
        <v>0</v>
      </c>
      <c r="O8" s="297">
        <v>0</v>
      </c>
      <c r="P8" s="298">
        <v>0</v>
      </c>
      <c r="Q8" s="298">
        <v>0</v>
      </c>
      <c r="R8" s="298">
        <v>0</v>
      </c>
      <c r="S8" s="299">
        <v>0</v>
      </c>
      <c r="T8" s="438" t="s">
        <v>436</v>
      </c>
    </row>
    <row r="9" spans="1:20" s="5" customFormat="1" x14ac:dyDescent="0.2">
      <c r="A9" s="198" t="s">
        <v>565</v>
      </c>
      <c r="B9" s="198" t="s">
        <v>566</v>
      </c>
      <c r="C9" s="198">
        <v>56023</v>
      </c>
      <c r="D9" s="198" t="s">
        <v>430</v>
      </c>
      <c r="E9" s="198" t="s">
        <v>595</v>
      </c>
      <c r="F9" s="198">
        <v>20200202</v>
      </c>
      <c r="G9" s="198" t="s">
        <v>600</v>
      </c>
      <c r="H9" s="198" t="s">
        <v>602</v>
      </c>
      <c r="I9" s="198" t="s">
        <v>254</v>
      </c>
      <c r="J9" s="297">
        <v>0</v>
      </c>
      <c r="K9" s="298">
        <v>0</v>
      </c>
      <c r="L9" s="298">
        <v>0</v>
      </c>
      <c r="M9" s="298">
        <v>0</v>
      </c>
      <c r="N9" s="299">
        <v>0</v>
      </c>
      <c r="O9" s="297">
        <v>0</v>
      </c>
      <c r="P9" s="298">
        <v>0</v>
      </c>
      <c r="Q9" s="298">
        <v>0</v>
      </c>
      <c r="R9" s="298">
        <v>0</v>
      </c>
      <c r="S9" s="299">
        <v>0</v>
      </c>
      <c r="T9" s="438" t="s">
        <v>436</v>
      </c>
    </row>
    <row r="10" spans="1:20" s="5" customFormat="1" x14ac:dyDescent="0.2">
      <c r="A10" s="198" t="s">
        <v>565</v>
      </c>
      <c r="B10" s="198" t="s">
        <v>566</v>
      </c>
      <c r="C10" s="198">
        <v>56023</v>
      </c>
      <c r="D10" s="198" t="s">
        <v>430</v>
      </c>
      <c r="E10" s="198" t="s">
        <v>595</v>
      </c>
      <c r="F10" s="198">
        <v>20200253</v>
      </c>
      <c r="G10" s="198" t="s">
        <v>600</v>
      </c>
      <c r="H10" s="198" t="s">
        <v>603</v>
      </c>
      <c r="I10" s="198" t="s">
        <v>254</v>
      </c>
      <c r="J10" s="297">
        <v>8.2829169320635749</v>
      </c>
      <c r="K10" s="298">
        <v>5.4060942232192544E-2</v>
      </c>
      <c r="L10" s="298">
        <v>1.0353646165079469</v>
      </c>
      <c r="M10" s="298">
        <v>0</v>
      </c>
      <c r="N10" s="299">
        <v>3.5450097592123551E-2</v>
      </c>
      <c r="O10" s="297">
        <v>7.125206349473566</v>
      </c>
      <c r="P10" s="298">
        <v>5.2081504947423508E-2</v>
      </c>
      <c r="Q10" s="298">
        <v>0.99639244300303542</v>
      </c>
      <c r="R10" s="298">
        <v>0</v>
      </c>
      <c r="S10" s="299">
        <v>3.5352880532170623E-2</v>
      </c>
      <c r="T10" s="438" t="s">
        <v>436</v>
      </c>
    </row>
    <row r="11" spans="1:20" s="5" customFormat="1" x14ac:dyDescent="0.2">
      <c r="A11" s="198" t="s">
        <v>565</v>
      </c>
      <c r="B11" s="198" t="s">
        <v>566</v>
      </c>
      <c r="C11" s="198">
        <v>56023</v>
      </c>
      <c r="D11" s="198" t="s">
        <v>430</v>
      </c>
      <c r="E11" s="198" t="s">
        <v>595</v>
      </c>
      <c r="F11" s="198">
        <v>20200253</v>
      </c>
      <c r="G11" s="198" t="s">
        <v>600</v>
      </c>
      <c r="H11" s="198" t="s">
        <v>604</v>
      </c>
      <c r="I11" s="198" t="s">
        <v>254</v>
      </c>
      <c r="J11" s="297">
        <v>15.530469247619202</v>
      </c>
      <c r="K11" s="298">
        <v>1.4587873300750367E-2</v>
      </c>
      <c r="L11" s="298">
        <v>5.6945053907937062</v>
      </c>
      <c r="M11" s="298">
        <v>0</v>
      </c>
      <c r="N11" s="299">
        <v>9.5658993502555616E-3</v>
      </c>
      <c r="O11" s="297">
        <v>13.359761905262935</v>
      </c>
      <c r="P11" s="298">
        <v>1.4053739430257136E-2</v>
      </c>
      <c r="Q11" s="298">
        <v>5.4801584365166933</v>
      </c>
      <c r="R11" s="298">
        <v>0</v>
      </c>
      <c r="S11" s="299">
        <v>9.5396661753476292E-3</v>
      </c>
      <c r="T11" s="438" t="s">
        <v>436</v>
      </c>
    </row>
    <row r="12" spans="1:20" s="5" customFormat="1" x14ac:dyDescent="0.2">
      <c r="A12" s="198" t="s">
        <v>565</v>
      </c>
      <c r="B12" s="198" t="s">
        <v>566</v>
      </c>
      <c r="C12" s="198">
        <v>56023</v>
      </c>
      <c r="D12" s="198" t="s">
        <v>430</v>
      </c>
      <c r="E12" s="198" t="s">
        <v>595</v>
      </c>
      <c r="F12" s="198">
        <v>20200202</v>
      </c>
      <c r="G12" s="198" t="s">
        <v>605</v>
      </c>
      <c r="H12" s="198" t="s">
        <v>606</v>
      </c>
      <c r="I12" s="198" t="s">
        <v>254</v>
      </c>
      <c r="J12" s="297">
        <v>0</v>
      </c>
      <c r="K12" s="298">
        <v>0</v>
      </c>
      <c r="L12" s="298">
        <v>0</v>
      </c>
      <c r="M12" s="298">
        <v>0</v>
      </c>
      <c r="N12" s="299">
        <v>0</v>
      </c>
      <c r="O12" s="297">
        <v>0</v>
      </c>
      <c r="P12" s="298">
        <v>0</v>
      </c>
      <c r="Q12" s="298">
        <v>0</v>
      </c>
      <c r="R12" s="298">
        <v>0</v>
      </c>
      <c r="S12" s="299">
        <v>0</v>
      </c>
      <c r="T12" s="438" t="s">
        <v>436</v>
      </c>
    </row>
    <row r="13" spans="1:20" x14ac:dyDescent="0.2">
      <c r="A13" s="198" t="s">
        <v>565</v>
      </c>
      <c r="B13" s="198" t="s">
        <v>566</v>
      </c>
      <c r="C13" s="198">
        <v>56037</v>
      </c>
      <c r="D13" s="198" t="s">
        <v>432</v>
      </c>
      <c r="E13" s="198" t="s">
        <v>607</v>
      </c>
      <c r="F13" s="198">
        <v>20200202</v>
      </c>
      <c r="G13" s="198" t="s">
        <v>608</v>
      </c>
      <c r="H13" s="198" t="s">
        <v>609</v>
      </c>
      <c r="I13" s="198" t="s">
        <v>254</v>
      </c>
      <c r="J13" s="297">
        <v>0</v>
      </c>
      <c r="K13" s="298">
        <v>2.1468285323292275</v>
      </c>
      <c r="L13" s="298">
        <v>0</v>
      </c>
      <c r="M13" s="298">
        <v>0</v>
      </c>
      <c r="N13" s="299">
        <v>0</v>
      </c>
      <c r="O13" s="297">
        <v>0</v>
      </c>
      <c r="P13" s="298">
        <v>2.0682225690323479</v>
      </c>
      <c r="Q13" s="298">
        <v>0</v>
      </c>
      <c r="R13" s="298">
        <v>0</v>
      </c>
      <c r="S13" s="299">
        <v>0</v>
      </c>
      <c r="T13" s="438" t="s">
        <v>436</v>
      </c>
    </row>
    <row r="14" spans="1:20" x14ac:dyDescent="0.2">
      <c r="A14" s="198" t="s">
        <v>565</v>
      </c>
      <c r="B14" s="198" t="s">
        <v>566</v>
      </c>
      <c r="C14" s="198">
        <v>56037</v>
      </c>
      <c r="D14" s="198" t="s">
        <v>432</v>
      </c>
      <c r="E14" s="198" t="s">
        <v>607</v>
      </c>
      <c r="F14" s="198">
        <v>20200202</v>
      </c>
      <c r="G14" s="198" t="s">
        <v>608</v>
      </c>
      <c r="H14" s="198" t="s">
        <v>610</v>
      </c>
      <c r="I14" s="198" t="s">
        <v>254</v>
      </c>
      <c r="J14" s="297">
        <v>0</v>
      </c>
      <c r="K14" s="298">
        <v>0</v>
      </c>
      <c r="L14" s="298">
        <v>0</v>
      </c>
      <c r="M14" s="298">
        <v>0</v>
      </c>
      <c r="N14" s="299">
        <v>0</v>
      </c>
      <c r="O14" s="297">
        <v>0</v>
      </c>
      <c r="P14" s="298">
        <v>0</v>
      </c>
      <c r="Q14" s="298">
        <v>0</v>
      </c>
      <c r="R14" s="298">
        <v>0</v>
      </c>
      <c r="S14" s="299">
        <v>0</v>
      </c>
      <c r="T14" s="438" t="s">
        <v>436</v>
      </c>
    </row>
    <row r="15" spans="1:20" x14ac:dyDescent="0.2">
      <c r="A15" s="198" t="s">
        <v>565</v>
      </c>
      <c r="B15" s="198" t="s">
        <v>566</v>
      </c>
      <c r="C15" s="198">
        <v>56037</v>
      </c>
      <c r="D15" s="198" t="s">
        <v>432</v>
      </c>
      <c r="E15" s="198" t="s">
        <v>607</v>
      </c>
      <c r="F15" s="198">
        <v>20200254</v>
      </c>
      <c r="G15" s="198" t="s">
        <v>611</v>
      </c>
      <c r="H15" s="198" t="s">
        <v>612</v>
      </c>
      <c r="I15" s="198" t="s">
        <v>254</v>
      </c>
      <c r="J15" s="297">
        <v>20.707292330158936</v>
      </c>
      <c r="K15" s="298">
        <v>4.1255386996883603</v>
      </c>
      <c r="L15" s="298">
        <v>6.7298700073016544</v>
      </c>
      <c r="M15" s="298">
        <v>0</v>
      </c>
      <c r="N15" s="299">
        <v>0.3491709114208274</v>
      </c>
      <c r="O15" s="297">
        <v>17.813015873683913</v>
      </c>
      <c r="P15" s="298">
        <v>3.974482414230986</v>
      </c>
      <c r="Q15" s="298">
        <v>6.4765508795197304</v>
      </c>
      <c r="R15" s="298">
        <v>0</v>
      </c>
      <c r="S15" s="299">
        <v>0.34821335779657564</v>
      </c>
      <c r="T15" s="438" t="s">
        <v>436</v>
      </c>
    </row>
    <row r="16" spans="1:20" x14ac:dyDescent="0.2">
      <c r="A16" s="198" t="s">
        <v>565</v>
      </c>
      <c r="B16" s="198" t="s">
        <v>566</v>
      </c>
      <c r="C16" s="198">
        <v>56037</v>
      </c>
      <c r="D16" s="198" t="s">
        <v>432</v>
      </c>
      <c r="E16" s="198" t="s">
        <v>607</v>
      </c>
      <c r="F16" s="198">
        <v>20200202</v>
      </c>
      <c r="G16" s="198" t="s">
        <v>613</v>
      </c>
      <c r="H16" s="198" t="s">
        <v>614</v>
      </c>
      <c r="I16" s="198" t="s">
        <v>254</v>
      </c>
      <c r="J16" s="297">
        <v>6.2121876990476794</v>
      </c>
      <c r="K16" s="298">
        <v>0</v>
      </c>
      <c r="L16" s="298">
        <v>6.2121876990476794</v>
      </c>
      <c r="M16" s="298">
        <v>0</v>
      </c>
      <c r="N16" s="299">
        <v>0</v>
      </c>
      <c r="O16" s="297">
        <v>5.343904762105173</v>
      </c>
      <c r="P16" s="298">
        <v>0</v>
      </c>
      <c r="Q16" s="298">
        <v>5.978354658018211</v>
      </c>
      <c r="R16" s="298">
        <v>0</v>
      </c>
      <c r="S16" s="299">
        <v>0</v>
      </c>
      <c r="T16" s="438" t="s">
        <v>436</v>
      </c>
    </row>
    <row r="17" spans="1:20" x14ac:dyDescent="0.2">
      <c r="A17" s="198" t="s">
        <v>565</v>
      </c>
      <c r="B17" s="198" t="s">
        <v>566</v>
      </c>
      <c r="C17" s="198">
        <v>56037</v>
      </c>
      <c r="D17" s="198" t="s">
        <v>432</v>
      </c>
      <c r="E17" s="198" t="s">
        <v>607</v>
      </c>
      <c r="F17" s="198">
        <v>20200202</v>
      </c>
      <c r="G17" s="198" t="s">
        <v>615</v>
      </c>
      <c r="H17" s="198" t="s">
        <v>616</v>
      </c>
      <c r="I17" s="198" t="s">
        <v>254</v>
      </c>
      <c r="J17" s="297">
        <v>0</v>
      </c>
      <c r="K17" s="298">
        <v>0</v>
      </c>
      <c r="L17" s="298">
        <v>0</v>
      </c>
      <c r="M17" s="298">
        <v>0</v>
      </c>
      <c r="N17" s="299">
        <v>0</v>
      </c>
      <c r="O17" s="297">
        <v>0</v>
      </c>
      <c r="P17" s="298">
        <v>0</v>
      </c>
      <c r="Q17" s="298">
        <v>0</v>
      </c>
      <c r="R17" s="298">
        <v>0</v>
      </c>
      <c r="S17" s="299">
        <v>0</v>
      </c>
      <c r="T17" s="438" t="s">
        <v>436</v>
      </c>
    </row>
    <row r="18" spans="1:20" x14ac:dyDescent="0.2">
      <c r="A18" s="198" t="s">
        <v>565</v>
      </c>
      <c r="B18" s="198" t="s">
        <v>566</v>
      </c>
      <c r="C18" s="198">
        <v>56037</v>
      </c>
      <c r="D18" s="198" t="s">
        <v>432</v>
      </c>
      <c r="E18" s="198" t="s">
        <v>607</v>
      </c>
      <c r="F18" s="198">
        <v>20200202</v>
      </c>
      <c r="G18" s="198" t="s">
        <v>615</v>
      </c>
      <c r="H18" s="198" t="s">
        <v>617</v>
      </c>
      <c r="I18" s="198" t="s">
        <v>254</v>
      </c>
      <c r="J18" s="297">
        <v>0</v>
      </c>
      <c r="K18" s="298">
        <v>0</v>
      </c>
      <c r="L18" s="298">
        <v>0</v>
      </c>
      <c r="M18" s="298">
        <v>0</v>
      </c>
      <c r="N18" s="299">
        <v>0</v>
      </c>
      <c r="O18" s="297">
        <v>0</v>
      </c>
      <c r="P18" s="298">
        <v>0</v>
      </c>
      <c r="Q18" s="298">
        <v>0</v>
      </c>
      <c r="R18" s="298">
        <v>0</v>
      </c>
      <c r="S18" s="299">
        <v>0</v>
      </c>
      <c r="T18" s="438" t="s">
        <v>436</v>
      </c>
    </row>
    <row r="19" spans="1:20" x14ac:dyDescent="0.2">
      <c r="A19" s="198" t="s">
        <v>565</v>
      </c>
      <c r="B19" s="198" t="s">
        <v>566</v>
      </c>
      <c r="C19" s="198">
        <v>56037</v>
      </c>
      <c r="D19" s="198" t="s">
        <v>432</v>
      </c>
      <c r="E19" s="198" t="s">
        <v>607</v>
      </c>
      <c r="F19" s="198">
        <v>20200202</v>
      </c>
      <c r="G19" s="198" t="s">
        <v>618</v>
      </c>
      <c r="H19" s="198" t="s">
        <v>619</v>
      </c>
      <c r="I19" s="198" t="s">
        <v>254</v>
      </c>
      <c r="J19" s="297">
        <v>0</v>
      </c>
      <c r="K19" s="298">
        <v>0</v>
      </c>
      <c r="L19" s="298">
        <v>10.353646165079468</v>
      </c>
      <c r="M19" s="298">
        <v>0</v>
      </c>
      <c r="N19" s="299">
        <v>0</v>
      </c>
      <c r="O19" s="297">
        <v>0</v>
      </c>
      <c r="P19" s="298">
        <v>0</v>
      </c>
      <c r="Q19" s="298">
        <v>9.9639244300303531</v>
      </c>
      <c r="R19" s="298">
        <v>0</v>
      </c>
      <c r="S19" s="299">
        <v>0</v>
      </c>
      <c r="T19" s="438" t="s">
        <v>436</v>
      </c>
    </row>
    <row r="20" spans="1:20" x14ac:dyDescent="0.2">
      <c r="A20" s="198" t="s">
        <v>565</v>
      </c>
      <c r="B20" s="198" t="s">
        <v>566</v>
      </c>
      <c r="C20" s="198">
        <v>56037</v>
      </c>
      <c r="D20" s="198" t="s">
        <v>432</v>
      </c>
      <c r="E20" s="198" t="s">
        <v>607</v>
      </c>
      <c r="F20" s="198">
        <v>20200202</v>
      </c>
      <c r="G20" s="198" t="s">
        <v>615</v>
      </c>
      <c r="H20" s="198" t="s">
        <v>620</v>
      </c>
      <c r="I20" s="198" t="s">
        <v>254</v>
      </c>
      <c r="J20" s="297">
        <v>0</v>
      </c>
      <c r="K20" s="298">
        <v>0</v>
      </c>
      <c r="L20" s="298">
        <v>68.334064689524482</v>
      </c>
      <c r="M20" s="298">
        <v>0</v>
      </c>
      <c r="N20" s="299">
        <v>0</v>
      </c>
      <c r="O20" s="297">
        <v>0</v>
      </c>
      <c r="P20" s="298">
        <v>0</v>
      </c>
      <c r="Q20" s="298">
        <v>65.761901238200323</v>
      </c>
      <c r="R20" s="298">
        <v>0</v>
      </c>
      <c r="S20" s="299">
        <v>0</v>
      </c>
      <c r="T20" s="438" t="s">
        <v>436</v>
      </c>
    </row>
    <row r="21" spans="1:20" x14ac:dyDescent="0.2">
      <c r="A21" s="198" t="s">
        <v>565</v>
      </c>
      <c r="B21" s="198" t="s">
        <v>566</v>
      </c>
      <c r="C21" s="198">
        <v>56037</v>
      </c>
      <c r="D21" s="198" t="s">
        <v>432</v>
      </c>
      <c r="E21" s="198" t="s">
        <v>607</v>
      </c>
      <c r="F21" s="198">
        <v>20200253</v>
      </c>
      <c r="G21" s="198" t="s">
        <v>618</v>
      </c>
      <c r="H21" s="198" t="s">
        <v>619</v>
      </c>
      <c r="I21" s="198" t="s">
        <v>254</v>
      </c>
      <c r="J21" s="297">
        <v>245.3814141123834</v>
      </c>
      <c r="K21" s="298">
        <v>1.6784635397804542</v>
      </c>
      <c r="L21" s="298">
        <v>31.060938495238403</v>
      </c>
      <c r="M21" s="298">
        <v>0</v>
      </c>
      <c r="N21" s="299">
        <v>1.1006411252411694</v>
      </c>
      <c r="O21" s="297">
        <v>211.08423810315441</v>
      </c>
      <c r="P21" s="298">
        <v>1.6170067250342919</v>
      </c>
      <c r="Q21" s="298">
        <v>29.891773290091059</v>
      </c>
      <c r="R21" s="298">
        <v>0</v>
      </c>
      <c r="S21" s="299">
        <v>1.0976227669988214</v>
      </c>
      <c r="T21" s="438" t="s">
        <v>436</v>
      </c>
    </row>
    <row r="22" spans="1:20" x14ac:dyDescent="0.2">
      <c r="A22" s="198" t="s">
        <v>565</v>
      </c>
      <c r="B22" s="198" t="s">
        <v>566</v>
      </c>
      <c r="C22" s="198">
        <v>56037</v>
      </c>
      <c r="D22" s="198" t="s">
        <v>432</v>
      </c>
      <c r="E22" s="198" t="s">
        <v>607</v>
      </c>
      <c r="F22" s="198">
        <v>20200253</v>
      </c>
      <c r="G22" s="198" t="s">
        <v>615</v>
      </c>
      <c r="H22" s="198" t="s">
        <v>621</v>
      </c>
      <c r="I22" s="198" t="s">
        <v>254</v>
      </c>
      <c r="J22" s="297">
        <v>40.896902352063897</v>
      </c>
      <c r="K22" s="298">
        <v>0.25743305824853596</v>
      </c>
      <c r="L22" s="298">
        <v>34.167032344762241</v>
      </c>
      <c r="M22" s="298">
        <v>0</v>
      </c>
      <c r="N22" s="299">
        <v>0.16880998853392171</v>
      </c>
      <c r="O22" s="297">
        <v>35.180706350525732</v>
      </c>
      <c r="P22" s="298">
        <v>0.24800716641630247</v>
      </c>
      <c r="Q22" s="298">
        <v>32.880950619100162</v>
      </c>
      <c r="R22" s="298">
        <v>0</v>
      </c>
      <c r="S22" s="299">
        <v>0.16834705015319348</v>
      </c>
      <c r="T22" s="438" t="s">
        <v>436</v>
      </c>
    </row>
    <row r="23" spans="1:20" x14ac:dyDescent="0.2">
      <c r="A23" s="198" t="s">
        <v>565</v>
      </c>
      <c r="B23" s="198" t="s">
        <v>566</v>
      </c>
      <c r="C23" s="198">
        <v>56037</v>
      </c>
      <c r="D23" s="198" t="s">
        <v>432</v>
      </c>
      <c r="E23" s="198" t="s">
        <v>607</v>
      </c>
      <c r="F23" s="198">
        <v>20200253</v>
      </c>
      <c r="G23" s="198" t="s">
        <v>622</v>
      </c>
      <c r="H23" s="198" t="s">
        <v>623</v>
      </c>
      <c r="I23" s="198" t="s">
        <v>254</v>
      </c>
      <c r="J23" s="297">
        <v>25.107591950317705</v>
      </c>
      <c r="K23" s="298">
        <v>0.2273992014528734</v>
      </c>
      <c r="L23" s="298">
        <v>41.932266968571838</v>
      </c>
      <c r="M23" s="298">
        <v>0</v>
      </c>
      <c r="N23" s="299">
        <v>0.14911548987163081</v>
      </c>
      <c r="O23" s="297">
        <v>21.598281746841742</v>
      </c>
      <c r="P23" s="298">
        <v>0.21907299700106714</v>
      </c>
      <c r="Q23" s="298">
        <v>40.353893941622928</v>
      </c>
      <c r="R23" s="298">
        <v>0</v>
      </c>
      <c r="S23" s="299">
        <v>0.14870656096865423</v>
      </c>
      <c r="T23" s="438" t="s">
        <v>436</v>
      </c>
    </row>
    <row r="24" spans="1:20" x14ac:dyDescent="0.2">
      <c r="A24" s="198" t="s">
        <v>565</v>
      </c>
      <c r="B24" s="198" t="s">
        <v>566</v>
      </c>
      <c r="C24" s="198">
        <v>56037</v>
      </c>
      <c r="D24" s="198" t="s">
        <v>432</v>
      </c>
      <c r="E24" s="198" t="s">
        <v>607</v>
      </c>
      <c r="F24" s="198">
        <v>20200254</v>
      </c>
      <c r="G24" s="198" t="s">
        <v>622</v>
      </c>
      <c r="H24" s="198" t="s">
        <v>624</v>
      </c>
      <c r="I24" s="198" t="s">
        <v>254</v>
      </c>
      <c r="J24" s="297">
        <v>7.7652346238096008</v>
      </c>
      <c r="K24" s="298">
        <v>2.2953867889642541</v>
      </c>
      <c r="L24" s="298">
        <v>30.543256186984433</v>
      </c>
      <c r="M24" s="298">
        <v>0</v>
      </c>
      <c r="N24" s="299">
        <v>0.19427336779716026</v>
      </c>
      <c r="O24" s="297">
        <v>6.6798809526314677</v>
      </c>
      <c r="P24" s="298">
        <v>2.2113413764087828</v>
      </c>
      <c r="Q24" s="298">
        <v>29.393577068589547</v>
      </c>
      <c r="R24" s="298">
        <v>0</v>
      </c>
      <c r="S24" s="299">
        <v>0.19374059957006828</v>
      </c>
      <c r="T24" s="438" t="s">
        <v>436</v>
      </c>
    </row>
    <row r="25" spans="1:20" x14ac:dyDescent="0.2">
      <c r="A25" s="198" t="s">
        <v>565</v>
      </c>
      <c r="B25" s="198" t="s">
        <v>566</v>
      </c>
      <c r="C25" s="198">
        <v>56037</v>
      </c>
      <c r="D25" s="198" t="s">
        <v>432</v>
      </c>
      <c r="E25" s="198" t="s">
        <v>607</v>
      </c>
      <c r="F25" s="198">
        <v>20200202</v>
      </c>
      <c r="G25" s="198" t="s">
        <v>625</v>
      </c>
      <c r="H25" s="198" t="s">
        <v>626</v>
      </c>
      <c r="I25" s="198" t="s">
        <v>254</v>
      </c>
      <c r="J25" s="297">
        <v>0</v>
      </c>
      <c r="K25" s="298">
        <v>0</v>
      </c>
      <c r="L25" s="298">
        <v>0</v>
      </c>
      <c r="M25" s="298">
        <v>0</v>
      </c>
      <c r="N25" s="299">
        <v>0</v>
      </c>
      <c r="O25" s="297">
        <v>0</v>
      </c>
      <c r="P25" s="298">
        <v>0</v>
      </c>
      <c r="Q25" s="298">
        <v>0</v>
      </c>
      <c r="R25" s="298">
        <v>0</v>
      </c>
      <c r="S25" s="299">
        <v>0</v>
      </c>
      <c r="T25" s="438" t="s">
        <v>436</v>
      </c>
    </row>
    <row r="26" spans="1:20" x14ac:dyDescent="0.2">
      <c r="A26" s="198" t="s">
        <v>565</v>
      </c>
      <c r="B26" s="198" t="s">
        <v>566</v>
      </c>
      <c r="C26" s="198">
        <v>56037</v>
      </c>
      <c r="D26" s="198" t="s">
        <v>432</v>
      </c>
      <c r="E26" s="198" t="s">
        <v>607</v>
      </c>
      <c r="F26" s="198">
        <v>20200202</v>
      </c>
      <c r="G26" s="198" t="s">
        <v>625</v>
      </c>
      <c r="H26" s="198" t="s">
        <v>627</v>
      </c>
      <c r="I26" s="198" t="s">
        <v>254</v>
      </c>
      <c r="J26" s="297">
        <v>0</v>
      </c>
      <c r="K26" s="298">
        <v>0.8587314129316912</v>
      </c>
      <c r="L26" s="298">
        <v>0</v>
      </c>
      <c r="M26" s="298">
        <v>0</v>
      </c>
      <c r="N26" s="299">
        <v>0</v>
      </c>
      <c r="O26" s="297">
        <v>0</v>
      </c>
      <c r="P26" s="298">
        <v>0.82728902761293932</v>
      </c>
      <c r="Q26" s="298">
        <v>0</v>
      </c>
      <c r="R26" s="298">
        <v>0</v>
      </c>
      <c r="S26" s="299">
        <v>0</v>
      </c>
      <c r="T26" s="438" t="s">
        <v>436</v>
      </c>
    </row>
    <row r="27" spans="1:20" x14ac:dyDescent="0.2">
      <c r="A27" s="198" t="s">
        <v>565</v>
      </c>
      <c r="B27" s="198" t="s">
        <v>566</v>
      </c>
      <c r="C27" s="198">
        <v>56037</v>
      </c>
      <c r="D27" s="198" t="s">
        <v>432</v>
      </c>
      <c r="E27" s="198" t="s">
        <v>607</v>
      </c>
      <c r="F27" s="198">
        <v>20200202</v>
      </c>
      <c r="G27" s="198" t="s">
        <v>628</v>
      </c>
      <c r="H27" s="198" t="s">
        <v>629</v>
      </c>
      <c r="I27" s="198" t="s">
        <v>254</v>
      </c>
      <c r="J27" s="297">
        <v>0</v>
      </c>
      <c r="K27" s="298">
        <v>0</v>
      </c>
      <c r="L27" s="298">
        <v>0</v>
      </c>
      <c r="M27" s="298">
        <v>0</v>
      </c>
      <c r="N27" s="299">
        <v>0</v>
      </c>
      <c r="O27" s="297">
        <v>0</v>
      </c>
      <c r="P27" s="298">
        <v>0</v>
      </c>
      <c r="Q27" s="298">
        <v>0</v>
      </c>
      <c r="R27" s="298">
        <v>0</v>
      </c>
      <c r="S27" s="299">
        <v>0</v>
      </c>
      <c r="T27" s="438" t="s">
        <v>436</v>
      </c>
    </row>
    <row r="28" spans="1:20" x14ac:dyDescent="0.2">
      <c r="A28" s="198" t="s">
        <v>565</v>
      </c>
      <c r="B28" s="198" t="s">
        <v>566</v>
      </c>
      <c r="C28" s="198">
        <v>56037</v>
      </c>
      <c r="D28" s="198" t="s">
        <v>432</v>
      </c>
      <c r="E28" s="198" t="s">
        <v>607</v>
      </c>
      <c r="F28" s="198">
        <v>20200202</v>
      </c>
      <c r="G28" s="198" t="s">
        <v>628</v>
      </c>
      <c r="H28" s="198" t="s">
        <v>630</v>
      </c>
      <c r="I28" s="198" t="s">
        <v>254</v>
      </c>
      <c r="J28" s="297">
        <v>0</v>
      </c>
      <c r="K28" s="298">
        <v>3.0055599452609192E-2</v>
      </c>
      <c r="L28" s="298">
        <v>0</v>
      </c>
      <c r="M28" s="298">
        <v>0</v>
      </c>
      <c r="N28" s="299">
        <v>0</v>
      </c>
      <c r="O28" s="297">
        <v>0</v>
      </c>
      <c r="P28" s="298">
        <v>2.8955115966452876E-2</v>
      </c>
      <c r="Q28" s="298">
        <v>0</v>
      </c>
      <c r="R28" s="298">
        <v>0</v>
      </c>
      <c r="S28" s="299">
        <v>0</v>
      </c>
      <c r="T28" s="438" t="s">
        <v>436</v>
      </c>
    </row>
    <row r="29" spans="1:20" x14ac:dyDescent="0.2">
      <c r="A29" s="198" t="s">
        <v>565</v>
      </c>
      <c r="B29" s="198" t="s">
        <v>566</v>
      </c>
      <c r="C29" s="198">
        <v>56037</v>
      </c>
      <c r="D29" s="198" t="s">
        <v>432</v>
      </c>
      <c r="E29" s="198" t="s">
        <v>607</v>
      </c>
      <c r="F29" s="198">
        <v>20200202</v>
      </c>
      <c r="G29" s="198" t="s">
        <v>628</v>
      </c>
      <c r="H29" s="198" t="s">
        <v>631</v>
      </c>
      <c r="I29" s="198" t="s">
        <v>254</v>
      </c>
      <c r="J29" s="297">
        <v>0</v>
      </c>
      <c r="K29" s="298">
        <v>0</v>
      </c>
      <c r="L29" s="298">
        <v>0</v>
      </c>
      <c r="M29" s="298">
        <v>0</v>
      </c>
      <c r="N29" s="299">
        <v>0</v>
      </c>
      <c r="O29" s="297">
        <v>0</v>
      </c>
      <c r="P29" s="298">
        <v>0</v>
      </c>
      <c r="Q29" s="298">
        <v>0</v>
      </c>
      <c r="R29" s="298">
        <v>0</v>
      </c>
      <c r="S29" s="299">
        <v>0</v>
      </c>
      <c r="T29" s="438" t="s">
        <v>436</v>
      </c>
    </row>
    <row r="30" spans="1:20" x14ac:dyDescent="0.2">
      <c r="A30" s="198" t="s">
        <v>565</v>
      </c>
      <c r="B30" s="198" t="s">
        <v>566</v>
      </c>
      <c r="C30" s="198">
        <v>56037</v>
      </c>
      <c r="D30" s="198" t="s">
        <v>432</v>
      </c>
      <c r="E30" s="198" t="s">
        <v>607</v>
      </c>
      <c r="F30" s="198">
        <v>20200202</v>
      </c>
      <c r="G30" s="198" t="s">
        <v>628</v>
      </c>
      <c r="H30" s="198" t="s">
        <v>632</v>
      </c>
      <c r="I30" s="198" t="s">
        <v>254</v>
      </c>
      <c r="J30" s="297">
        <v>0</v>
      </c>
      <c r="K30" s="298">
        <v>0</v>
      </c>
      <c r="L30" s="298">
        <v>0</v>
      </c>
      <c r="M30" s="298">
        <v>0</v>
      </c>
      <c r="N30" s="299">
        <v>0</v>
      </c>
      <c r="O30" s="297">
        <v>0</v>
      </c>
      <c r="P30" s="298">
        <v>0</v>
      </c>
      <c r="Q30" s="298">
        <v>0</v>
      </c>
      <c r="R30" s="298">
        <v>0</v>
      </c>
      <c r="S30" s="299">
        <v>0</v>
      </c>
      <c r="T30" s="438" t="s">
        <v>436</v>
      </c>
    </row>
    <row r="31" spans="1:20" x14ac:dyDescent="0.2">
      <c r="A31" s="198" t="s">
        <v>565</v>
      </c>
      <c r="B31" s="198" t="s">
        <v>566</v>
      </c>
      <c r="C31" s="198">
        <v>56037</v>
      </c>
      <c r="D31" s="198" t="s">
        <v>432</v>
      </c>
      <c r="E31" s="198" t="s">
        <v>607</v>
      </c>
      <c r="F31" s="198">
        <v>20200202</v>
      </c>
      <c r="G31" s="198" t="s">
        <v>628</v>
      </c>
      <c r="H31" s="198" t="s">
        <v>633</v>
      </c>
      <c r="I31" s="198" t="s">
        <v>254</v>
      </c>
      <c r="J31" s="297">
        <v>0</v>
      </c>
      <c r="K31" s="298">
        <v>0</v>
      </c>
      <c r="L31" s="298">
        <v>0</v>
      </c>
      <c r="M31" s="298">
        <v>0</v>
      </c>
      <c r="N31" s="299">
        <v>0</v>
      </c>
      <c r="O31" s="297">
        <v>0</v>
      </c>
      <c r="P31" s="298">
        <v>0</v>
      </c>
      <c r="Q31" s="298">
        <v>0</v>
      </c>
      <c r="R31" s="298">
        <v>0</v>
      </c>
      <c r="S31" s="299">
        <v>0</v>
      </c>
      <c r="T31" s="438" t="s">
        <v>436</v>
      </c>
    </row>
    <row r="32" spans="1:20" x14ac:dyDescent="0.2">
      <c r="A32" s="198" t="s">
        <v>565</v>
      </c>
      <c r="B32" s="198" t="s">
        <v>566</v>
      </c>
      <c r="C32" s="198">
        <v>56037</v>
      </c>
      <c r="D32" s="198" t="s">
        <v>432</v>
      </c>
      <c r="E32" s="198" t="s">
        <v>607</v>
      </c>
      <c r="F32" s="198">
        <v>20200202</v>
      </c>
      <c r="G32" s="198" t="s">
        <v>628</v>
      </c>
      <c r="H32" s="198" t="s">
        <v>634</v>
      </c>
      <c r="I32" s="198" t="s">
        <v>254</v>
      </c>
      <c r="J32" s="297">
        <v>0</v>
      </c>
      <c r="K32" s="298">
        <v>0.1073414266164614</v>
      </c>
      <c r="L32" s="298">
        <v>0</v>
      </c>
      <c r="M32" s="298">
        <v>0</v>
      </c>
      <c r="N32" s="299">
        <v>0</v>
      </c>
      <c r="O32" s="297">
        <v>0</v>
      </c>
      <c r="P32" s="298">
        <v>0.10341112845161742</v>
      </c>
      <c r="Q32" s="298">
        <v>0</v>
      </c>
      <c r="R32" s="298">
        <v>0</v>
      </c>
      <c r="S32" s="299">
        <v>0</v>
      </c>
      <c r="T32" s="438" t="s">
        <v>436</v>
      </c>
    </row>
    <row r="33" spans="1:20" x14ac:dyDescent="0.2">
      <c r="A33" s="198" t="s">
        <v>565</v>
      </c>
      <c r="B33" s="198" t="s">
        <v>566</v>
      </c>
      <c r="C33" s="198">
        <v>56037</v>
      </c>
      <c r="D33" s="198" t="s">
        <v>432</v>
      </c>
      <c r="E33" s="198" t="s">
        <v>607</v>
      </c>
      <c r="F33" s="198">
        <v>20200202</v>
      </c>
      <c r="G33" s="198" t="s">
        <v>628</v>
      </c>
      <c r="H33" s="198" t="s">
        <v>635</v>
      </c>
      <c r="I33" s="198" t="s">
        <v>254</v>
      </c>
      <c r="J33" s="297">
        <v>0</v>
      </c>
      <c r="K33" s="298">
        <v>0</v>
      </c>
      <c r="L33" s="298">
        <v>0</v>
      </c>
      <c r="M33" s="298">
        <v>0</v>
      </c>
      <c r="N33" s="299">
        <v>0</v>
      </c>
      <c r="O33" s="297">
        <v>0</v>
      </c>
      <c r="P33" s="298">
        <v>0</v>
      </c>
      <c r="Q33" s="298">
        <v>0</v>
      </c>
      <c r="R33" s="298">
        <v>0</v>
      </c>
      <c r="S33" s="299">
        <v>0</v>
      </c>
      <c r="T33" s="438" t="s">
        <v>436</v>
      </c>
    </row>
    <row r="34" spans="1:20" x14ac:dyDescent="0.2">
      <c r="A34" s="198" t="s">
        <v>565</v>
      </c>
      <c r="B34" s="198" t="s">
        <v>566</v>
      </c>
      <c r="C34" s="198">
        <v>56037</v>
      </c>
      <c r="D34" s="198" t="s">
        <v>432</v>
      </c>
      <c r="E34" s="198" t="s">
        <v>607</v>
      </c>
      <c r="F34" s="198">
        <v>20200202</v>
      </c>
      <c r="G34" s="198" t="s">
        <v>628</v>
      </c>
      <c r="H34" s="198" t="s">
        <v>636</v>
      </c>
      <c r="I34" s="198" t="s">
        <v>254</v>
      </c>
      <c r="J34" s="297">
        <v>0</v>
      </c>
      <c r="K34" s="298">
        <v>0</v>
      </c>
      <c r="L34" s="298">
        <v>0</v>
      </c>
      <c r="M34" s="298">
        <v>0</v>
      </c>
      <c r="N34" s="299">
        <v>0</v>
      </c>
      <c r="O34" s="297">
        <v>0</v>
      </c>
      <c r="P34" s="298">
        <v>0</v>
      </c>
      <c r="Q34" s="298">
        <v>0</v>
      </c>
      <c r="R34" s="298">
        <v>0</v>
      </c>
      <c r="S34" s="299">
        <v>0</v>
      </c>
      <c r="T34" s="438" t="s">
        <v>436</v>
      </c>
    </row>
    <row r="35" spans="1:20" x14ac:dyDescent="0.2">
      <c r="A35" s="198" t="s">
        <v>565</v>
      </c>
      <c r="B35" s="198" t="s">
        <v>566</v>
      </c>
      <c r="C35" s="198">
        <v>56037</v>
      </c>
      <c r="D35" s="198" t="s">
        <v>432</v>
      </c>
      <c r="E35" s="198" t="s">
        <v>607</v>
      </c>
      <c r="F35" s="198">
        <v>20200253</v>
      </c>
      <c r="G35" s="198" t="s">
        <v>628</v>
      </c>
      <c r="H35" s="198" t="s">
        <v>637</v>
      </c>
      <c r="I35" s="198" t="s">
        <v>254</v>
      </c>
      <c r="J35" s="297">
        <v>3.1060938495238397</v>
      </c>
      <c r="K35" s="298">
        <v>3.6898738348956801E-2</v>
      </c>
      <c r="L35" s="298">
        <v>3.1060938495238397</v>
      </c>
      <c r="M35" s="298">
        <v>0</v>
      </c>
      <c r="N35" s="299">
        <v>2.4196098356528768E-2</v>
      </c>
      <c r="O35" s="297">
        <v>2.6719523810525865</v>
      </c>
      <c r="P35" s="298">
        <v>3.5547693853003333E-2</v>
      </c>
      <c r="Q35" s="298">
        <v>2.9891773290091055</v>
      </c>
      <c r="R35" s="298">
        <v>0</v>
      </c>
      <c r="S35" s="299">
        <v>2.4129743855291055E-2</v>
      </c>
      <c r="T35" s="438" t="s">
        <v>436</v>
      </c>
    </row>
    <row r="36" spans="1:20" x14ac:dyDescent="0.2">
      <c r="A36" s="198" t="s">
        <v>565</v>
      </c>
      <c r="B36" s="198" t="s">
        <v>566</v>
      </c>
      <c r="C36" s="198">
        <v>56037</v>
      </c>
      <c r="D36" s="198" t="s">
        <v>432</v>
      </c>
      <c r="E36" s="198" t="s">
        <v>607</v>
      </c>
      <c r="F36" s="198">
        <v>20200253</v>
      </c>
      <c r="G36" s="198" t="s">
        <v>628</v>
      </c>
      <c r="H36" s="198" t="s">
        <v>638</v>
      </c>
      <c r="I36" s="198" t="s">
        <v>254</v>
      </c>
      <c r="J36" s="297">
        <v>4.1414584660317875</v>
      </c>
      <c r="K36" s="298">
        <v>5.1486611649707179E-2</v>
      </c>
      <c r="L36" s="298">
        <v>6.2121876990476794</v>
      </c>
      <c r="M36" s="298">
        <v>0</v>
      </c>
      <c r="N36" s="299">
        <v>3.3761997706784327E-2</v>
      </c>
      <c r="O36" s="297">
        <v>3.562603174736783</v>
      </c>
      <c r="P36" s="298">
        <v>4.9601433283260478E-2</v>
      </c>
      <c r="Q36" s="298">
        <v>5.978354658018211</v>
      </c>
      <c r="R36" s="298">
        <v>0</v>
      </c>
      <c r="S36" s="299">
        <v>3.3669410030638683E-2</v>
      </c>
      <c r="T36" s="438" t="s">
        <v>436</v>
      </c>
    </row>
    <row r="37" spans="1:20" x14ac:dyDescent="0.2">
      <c r="A37" s="198" t="s">
        <v>565</v>
      </c>
      <c r="B37" s="198" t="s">
        <v>566</v>
      </c>
      <c r="C37" s="198">
        <v>56037</v>
      </c>
      <c r="D37" s="198" t="s">
        <v>432</v>
      </c>
      <c r="E37" s="198" t="s">
        <v>607</v>
      </c>
      <c r="F37" s="198">
        <v>20200254</v>
      </c>
      <c r="G37" s="198" t="s">
        <v>628</v>
      </c>
      <c r="H37" s="198" t="s">
        <v>639</v>
      </c>
      <c r="I37" s="198" t="s">
        <v>254</v>
      </c>
      <c r="J37" s="297">
        <v>0.20707292330158933</v>
      </c>
      <c r="K37" s="298">
        <v>0.2018298368835931</v>
      </c>
      <c r="L37" s="298">
        <v>5.1768230825397332E-2</v>
      </c>
      <c r="M37" s="298">
        <v>0</v>
      </c>
      <c r="N37" s="299">
        <v>1.7082159016441802E-2</v>
      </c>
      <c r="O37" s="297">
        <v>0.17813015873683913</v>
      </c>
      <c r="P37" s="298">
        <v>0.19443985276917761</v>
      </c>
      <c r="Q37" s="298">
        <v>4.981962215015176E-2</v>
      </c>
      <c r="R37" s="298">
        <v>0</v>
      </c>
      <c r="S37" s="299">
        <v>1.7035313524044741E-2</v>
      </c>
      <c r="T37" s="438" t="s">
        <v>436</v>
      </c>
    </row>
    <row r="38" spans="1:20" x14ac:dyDescent="0.2">
      <c r="A38" s="198" t="s">
        <v>565</v>
      </c>
      <c r="B38" s="198" t="s">
        <v>566</v>
      </c>
      <c r="C38" s="198">
        <v>56037</v>
      </c>
      <c r="D38" s="198" t="s">
        <v>432</v>
      </c>
      <c r="E38" s="198" t="s">
        <v>607</v>
      </c>
      <c r="F38" s="198">
        <v>20200254</v>
      </c>
      <c r="G38" s="198" t="s">
        <v>628</v>
      </c>
      <c r="H38" s="198" t="s">
        <v>639</v>
      </c>
      <c r="I38" s="198" t="s">
        <v>254</v>
      </c>
      <c r="J38" s="297">
        <v>0.51768230825397343</v>
      </c>
      <c r="K38" s="298">
        <v>0.2018298368835931</v>
      </c>
      <c r="L38" s="298">
        <v>1.0353646165079469</v>
      </c>
      <c r="M38" s="298">
        <v>0</v>
      </c>
      <c r="N38" s="299">
        <v>1.7082159016441802E-2</v>
      </c>
      <c r="O38" s="297">
        <v>0.44532539684209788</v>
      </c>
      <c r="P38" s="298">
        <v>0.19443985276917761</v>
      </c>
      <c r="Q38" s="298">
        <v>0.99639244300303542</v>
      </c>
      <c r="R38" s="298">
        <v>0</v>
      </c>
      <c r="S38" s="299">
        <v>1.7035313524044741E-2</v>
      </c>
      <c r="T38" s="438" t="s">
        <v>436</v>
      </c>
    </row>
    <row r="39" spans="1:20" x14ac:dyDescent="0.2">
      <c r="A39" s="198" t="s">
        <v>565</v>
      </c>
      <c r="B39" s="198" t="s">
        <v>566</v>
      </c>
      <c r="C39" s="198">
        <v>56037</v>
      </c>
      <c r="D39" s="198" t="s">
        <v>432</v>
      </c>
      <c r="E39" s="198" t="s">
        <v>607</v>
      </c>
      <c r="F39" s="198">
        <v>20200254</v>
      </c>
      <c r="G39" s="198" t="s">
        <v>628</v>
      </c>
      <c r="H39" s="198" t="s">
        <v>640</v>
      </c>
      <c r="I39" s="198" t="s">
        <v>254</v>
      </c>
      <c r="J39" s="297">
        <v>1.0353646165079469</v>
      </c>
      <c r="K39" s="298">
        <v>0.34550531398716788</v>
      </c>
      <c r="L39" s="298">
        <v>1.0353646165079469</v>
      </c>
      <c r="M39" s="298">
        <v>0</v>
      </c>
      <c r="N39" s="299">
        <v>2.924234001119699E-2</v>
      </c>
      <c r="O39" s="297">
        <v>0.89065079368419575</v>
      </c>
      <c r="P39" s="298">
        <v>0.33285466321503288</v>
      </c>
      <c r="Q39" s="298">
        <v>0.99639244300303542</v>
      </c>
      <c r="R39" s="298">
        <v>0</v>
      </c>
      <c r="S39" s="299">
        <v>2.9162146880144395E-2</v>
      </c>
      <c r="T39" s="438" t="s">
        <v>436</v>
      </c>
    </row>
    <row r="40" spans="1:20" x14ac:dyDescent="0.2">
      <c r="A40" s="198" t="s">
        <v>565</v>
      </c>
      <c r="B40" s="198" t="s">
        <v>566</v>
      </c>
      <c r="C40" s="198">
        <v>56037</v>
      </c>
      <c r="D40" s="198" t="s">
        <v>432</v>
      </c>
      <c r="E40" s="198" t="s">
        <v>607</v>
      </c>
      <c r="F40" s="198">
        <v>20200254</v>
      </c>
      <c r="G40" s="198" t="s">
        <v>628</v>
      </c>
      <c r="H40" s="198" t="s">
        <v>640</v>
      </c>
      <c r="I40" s="198" t="s">
        <v>254</v>
      </c>
      <c r="J40" s="297">
        <v>1.3977422322857282</v>
      </c>
      <c r="K40" s="298">
        <v>0.35918869275893689</v>
      </c>
      <c r="L40" s="298">
        <v>1.1906693089841389</v>
      </c>
      <c r="M40" s="298">
        <v>0</v>
      </c>
      <c r="N40" s="299">
        <v>3.0400452486887952E-2</v>
      </c>
      <c r="O40" s="297">
        <v>1.2023785714736643</v>
      </c>
      <c r="P40" s="298">
        <v>0.34603702611463816</v>
      </c>
      <c r="Q40" s="298">
        <v>1.1458513094534908</v>
      </c>
      <c r="R40" s="298">
        <v>0</v>
      </c>
      <c r="S40" s="299">
        <v>3.0317083390249116E-2</v>
      </c>
      <c r="T40" s="438" t="s">
        <v>436</v>
      </c>
    </row>
    <row r="41" spans="1:20" x14ac:dyDescent="0.2">
      <c r="A41" s="198" t="s">
        <v>565</v>
      </c>
      <c r="B41" s="198" t="s">
        <v>566</v>
      </c>
      <c r="C41" s="198">
        <v>56037</v>
      </c>
      <c r="D41" s="198" t="s">
        <v>432</v>
      </c>
      <c r="E41" s="198" t="s">
        <v>607</v>
      </c>
      <c r="F41" s="198">
        <v>20200254</v>
      </c>
      <c r="G41" s="198" t="s">
        <v>628</v>
      </c>
      <c r="H41" s="198" t="s">
        <v>631</v>
      </c>
      <c r="I41" s="198" t="s">
        <v>254</v>
      </c>
      <c r="J41" s="297">
        <v>1.0353646165079469</v>
      </c>
      <c r="K41" s="298">
        <v>0.32498024582951435</v>
      </c>
      <c r="L41" s="298">
        <v>1.0353646165079469</v>
      </c>
      <c r="M41" s="298">
        <v>0</v>
      </c>
      <c r="N41" s="299">
        <v>2.7505171297660534E-2</v>
      </c>
      <c r="O41" s="297">
        <v>0.89065079368419575</v>
      </c>
      <c r="P41" s="298">
        <v>0.31308111886562501</v>
      </c>
      <c r="Q41" s="298">
        <v>0.99639244300303542</v>
      </c>
      <c r="R41" s="298">
        <v>0</v>
      </c>
      <c r="S41" s="299">
        <v>2.7429742114987301E-2</v>
      </c>
      <c r="T41" s="438" t="s">
        <v>436</v>
      </c>
    </row>
    <row r="42" spans="1:20" x14ac:dyDescent="0.2">
      <c r="A42" s="198" t="s">
        <v>565</v>
      </c>
      <c r="B42" s="198" t="s">
        <v>566</v>
      </c>
      <c r="C42" s="198">
        <v>56037</v>
      </c>
      <c r="D42" s="198" t="s">
        <v>432</v>
      </c>
      <c r="E42" s="198" t="s">
        <v>607</v>
      </c>
      <c r="F42" s="198">
        <v>20200254</v>
      </c>
      <c r="G42" s="198" t="s">
        <v>628</v>
      </c>
      <c r="H42" s="198" t="s">
        <v>632</v>
      </c>
      <c r="I42" s="198" t="s">
        <v>254</v>
      </c>
      <c r="J42" s="297">
        <v>1.0353646165079469</v>
      </c>
      <c r="K42" s="298">
        <v>0.35918869275893689</v>
      </c>
      <c r="L42" s="298">
        <v>1.5530469247619199</v>
      </c>
      <c r="M42" s="298">
        <v>0</v>
      </c>
      <c r="N42" s="299">
        <v>3.0400452486887955E-2</v>
      </c>
      <c r="O42" s="297">
        <v>0.89065079368419575</v>
      </c>
      <c r="P42" s="298">
        <v>0.34603702611463816</v>
      </c>
      <c r="Q42" s="298">
        <v>1.4945886645045527</v>
      </c>
      <c r="R42" s="298">
        <v>0</v>
      </c>
      <c r="S42" s="299">
        <v>3.0317083390249119E-2</v>
      </c>
      <c r="T42" s="438" t="s">
        <v>436</v>
      </c>
    </row>
    <row r="43" spans="1:20" x14ac:dyDescent="0.2">
      <c r="A43" s="198" t="s">
        <v>565</v>
      </c>
      <c r="B43" s="198" t="s">
        <v>566</v>
      </c>
      <c r="C43" s="198">
        <v>56037</v>
      </c>
      <c r="D43" s="198" t="s">
        <v>432</v>
      </c>
      <c r="E43" s="198" t="s">
        <v>607</v>
      </c>
      <c r="F43" s="198">
        <v>20200254</v>
      </c>
      <c r="G43" s="198" t="s">
        <v>628</v>
      </c>
      <c r="H43" s="198" t="s">
        <v>633</v>
      </c>
      <c r="I43" s="198" t="s">
        <v>254</v>
      </c>
      <c r="J43" s="297">
        <v>2.0707292330158937</v>
      </c>
      <c r="K43" s="298">
        <v>0.57812275310724137</v>
      </c>
      <c r="L43" s="298">
        <v>3.1060938495238397</v>
      </c>
      <c r="M43" s="298">
        <v>0</v>
      </c>
      <c r="N43" s="299">
        <v>4.8930252097943473E-2</v>
      </c>
      <c r="O43" s="297">
        <v>1.7813015873683915</v>
      </c>
      <c r="P43" s="298">
        <v>0.55695483250832245</v>
      </c>
      <c r="Q43" s="298">
        <v>2.9891773290091055</v>
      </c>
      <c r="R43" s="298">
        <v>0</v>
      </c>
      <c r="S43" s="299">
        <v>4.8796067551924775E-2</v>
      </c>
      <c r="T43" s="438" t="s">
        <v>436</v>
      </c>
    </row>
    <row r="44" spans="1:20" x14ac:dyDescent="0.2">
      <c r="A44" s="198" t="s">
        <v>565</v>
      </c>
      <c r="B44" s="198" t="s">
        <v>566</v>
      </c>
      <c r="C44" s="198">
        <v>56037</v>
      </c>
      <c r="D44" s="198" t="s">
        <v>432</v>
      </c>
      <c r="E44" s="198" t="s">
        <v>607</v>
      </c>
      <c r="F44" s="198">
        <v>20200254</v>
      </c>
      <c r="G44" s="198" t="s">
        <v>628</v>
      </c>
      <c r="H44" s="198" t="s">
        <v>633</v>
      </c>
      <c r="I44" s="198" t="s">
        <v>254</v>
      </c>
      <c r="J44" s="297">
        <v>2.0707292330158937</v>
      </c>
      <c r="K44" s="298">
        <v>0.58154359780018372</v>
      </c>
      <c r="L44" s="298">
        <v>3.1060938495238397</v>
      </c>
      <c r="M44" s="298">
        <v>0</v>
      </c>
      <c r="N44" s="299">
        <v>4.9219780216866231E-2</v>
      </c>
      <c r="O44" s="297">
        <v>1.7813015873683915</v>
      </c>
      <c r="P44" s="298">
        <v>0.56025042323322383</v>
      </c>
      <c r="Q44" s="298">
        <v>2.9891773290091055</v>
      </c>
      <c r="R44" s="298">
        <v>0</v>
      </c>
      <c r="S44" s="299">
        <v>4.9084801679450972E-2</v>
      </c>
      <c r="T44" s="438" t="s">
        <v>436</v>
      </c>
    </row>
    <row r="45" spans="1:20" x14ac:dyDescent="0.2">
      <c r="A45" s="198" t="s">
        <v>565</v>
      </c>
      <c r="B45" s="198" t="s">
        <v>566</v>
      </c>
      <c r="C45" s="198">
        <v>56037</v>
      </c>
      <c r="D45" s="198" t="s">
        <v>432</v>
      </c>
      <c r="E45" s="198" t="s">
        <v>607</v>
      </c>
      <c r="F45" s="198">
        <v>20200254</v>
      </c>
      <c r="G45" s="198" t="s">
        <v>628</v>
      </c>
      <c r="H45" s="198" t="s">
        <v>633</v>
      </c>
      <c r="I45" s="198" t="s">
        <v>254</v>
      </c>
      <c r="J45" s="297">
        <v>2.5884115412698669</v>
      </c>
      <c r="K45" s="298">
        <v>0.694431472667278</v>
      </c>
      <c r="L45" s="298">
        <v>3.6237761577778129</v>
      </c>
      <c r="M45" s="298">
        <v>0</v>
      </c>
      <c r="N45" s="299">
        <v>5.877420814131671E-2</v>
      </c>
      <c r="O45" s="297">
        <v>2.2266269842104891</v>
      </c>
      <c r="P45" s="298">
        <v>0.66900491715496713</v>
      </c>
      <c r="Q45" s="298">
        <v>3.4873735505106231</v>
      </c>
      <c r="R45" s="298">
        <v>0</v>
      </c>
      <c r="S45" s="299">
        <v>5.8613027887814959E-2</v>
      </c>
      <c r="T45" s="438" t="s">
        <v>436</v>
      </c>
    </row>
    <row r="46" spans="1:20" x14ac:dyDescent="0.2">
      <c r="A46" s="198" t="s">
        <v>565</v>
      </c>
      <c r="B46" s="198" t="s">
        <v>566</v>
      </c>
      <c r="C46" s="198">
        <v>56037</v>
      </c>
      <c r="D46" s="198" t="s">
        <v>432</v>
      </c>
      <c r="E46" s="198" t="s">
        <v>607</v>
      </c>
      <c r="F46" s="198">
        <v>20200254</v>
      </c>
      <c r="G46" s="198" t="s">
        <v>628</v>
      </c>
      <c r="H46" s="198" t="s">
        <v>641</v>
      </c>
      <c r="I46" s="198" t="s">
        <v>254</v>
      </c>
      <c r="J46" s="297">
        <v>2.5884115412698669</v>
      </c>
      <c r="K46" s="298">
        <v>0.694431472667278</v>
      </c>
      <c r="L46" s="298">
        <v>3.6237761577778129</v>
      </c>
      <c r="M46" s="298">
        <v>0</v>
      </c>
      <c r="N46" s="299">
        <v>5.877420814131671E-2</v>
      </c>
      <c r="O46" s="297">
        <v>2.2266269842104891</v>
      </c>
      <c r="P46" s="298">
        <v>0.66900491715496713</v>
      </c>
      <c r="Q46" s="298">
        <v>3.4873735505106231</v>
      </c>
      <c r="R46" s="298">
        <v>0</v>
      </c>
      <c r="S46" s="299">
        <v>5.8613027887814959E-2</v>
      </c>
      <c r="T46" s="438" t="s">
        <v>436</v>
      </c>
    </row>
    <row r="47" spans="1:20" x14ac:dyDescent="0.2">
      <c r="A47" s="198" t="s">
        <v>565</v>
      </c>
      <c r="B47" s="198" t="s">
        <v>566</v>
      </c>
      <c r="C47" s="198">
        <v>56037</v>
      </c>
      <c r="D47" s="198" t="s">
        <v>432</v>
      </c>
      <c r="E47" s="198" t="s">
        <v>607</v>
      </c>
      <c r="F47" s="198">
        <v>20200254</v>
      </c>
      <c r="G47" s="198" t="s">
        <v>628</v>
      </c>
      <c r="H47" s="198" t="s">
        <v>642</v>
      </c>
      <c r="I47" s="198" t="s">
        <v>254</v>
      </c>
      <c r="J47" s="297">
        <v>1.0353646165079469</v>
      </c>
      <c r="K47" s="298">
        <v>0.14367547710357476</v>
      </c>
      <c r="L47" s="298">
        <v>1.0353646165079469</v>
      </c>
      <c r="M47" s="298">
        <v>0</v>
      </c>
      <c r="N47" s="299">
        <v>1.2160180994755182E-2</v>
      </c>
      <c r="O47" s="297">
        <v>0.89065079368419575</v>
      </c>
      <c r="P47" s="298">
        <v>0.13841481044585527</v>
      </c>
      <c r="Q47" s="298">
        <v>0.99639244300303542</v>
      </c>
      <c r="R47" s="298">
        <v>0</v>
      </c>
      <c r="S47" s="299">
        <v>1.2126833356099648E-2</v>
      </c>
      <c r="T47" s="438" t="s">
        <v>436</v>
      </c>
    </row>
    <row r="48" spans="1:20" x14ac:dyDescent="0.2">
      <c r="A48" s="198" t="s">
        <v>565</v>
      </c>
      <c r="B48" s="198" t="s">
        <v>566</v>
      </c>
      <c r="C48" s="198">
        <v>56037</v>
      </c>
      <c r="D48" s="198" t="s">
        <v>432</v>
      </c>
      <c r="E48" s="198" t="s">
        <v>607</v>
      </c>
      <c r="F48" s="198">
        <v>20200254</v>
      </c>
      <c r="G48" s="198" t="s">
        <v>628</v>
      </c>
      <c r="H48" s="198" t="s">
        <v>642</v>
      </c>
      <c r="I48" s="198" t="s">
        <v>254</v>
      </c>
      <c r="J48" s="297">
        <v>9.3182815485715196</v>
      </c>
      <c r="K48" s="298">
        <v>1.2930792939321725</v>
      </c>
      <c r="L48" s="298">
        <v>9.3182815485715196</v>
      </c>
      <c r="M48" s="298">
        <v>0</v>
      </c>
      <c r="N48" s="299">
        <v>0.10944162895279663</v>
      </c>
      <c r="O48" s="297">
        <v>8.0158571431577599</v>
      </c>
      <c r="P48" s="298">
        <v>1.2457332940126971</v>
      </c>
      <c r="Q48" s="298">
        <v>8.967531987027316</v>
      </c>
      <c r="R48" s="298">
        <v>0</v>
      </c>
      <c r="S48" s="299">
        <v>0.10914150020489682</v>
      </c>
      <c r="T48" s="438" t="s">
        <v>436</v>
      </c>
    </row>
    <row r="49" spans="1:20" x14ac:dyDescent="0.2">
      <c r="A49" s="198" t="s">
        <v>565</v>
      </c>
      <c r="B49" s="198" t="s">
        <v>566</v>
      </c>
      <c r="C49" s="198">
        <v>56037</v>
      </c>
      <c r="D49" s="198" t="s">
        <v>432</v>
      </c>
      <c r="E49" s="198" t="s">
        <v>607</v>
      </c>
      <c r="F49" s="198">
        <v>20200254</v>
      </c>
      <c r="G49" s="198" t="s">
        <v>628</v>
      </c>
      <c r="H49" s="198" t="s">
        <v>642</v>
      </c>
      <c r="I49" s="198" t="s">
        <v>254</v>
      </c>
      <c r="J49" s="297">
        <v>5.1768230825397339</v>
      </c>
      <c r="K49" s="298">
        <v>0.71837738551787356</v>
      </c>
      <c r="L49" s="298">
        <v>5.1768230825397339</v>
      </c>
      <c r="M49" s="298">
        <v>0</v>
      </c>
      <c r="N49" s="299">
        <v>6.0800904973775903E-2</v>
      </c>
      <c r="O49" s="297">
        <v>4.4532539684209782</v>
      </c>
      <c r="P49" s="298">
        <v>0.69207405222927609</v>
      </c>
      <c r="Q49" s="298">
        <v>4.9819622150151766</v>
      </c>
      <c r="R49" s="298">
        <v>0</v>
      </c>
      <c r="S49" s="299">
        <v>6.0634166780498232E-2</v>
      </c>
      <c r="T49" s="438" t="s">
        <v>436</v>
      </c>
    </row>
    <row r="50" spans="1:20" x14ac:dyDescent="0.2">
      <c r="A50" s="198" t="s">
        <v>565</v>
      </c>
      <c r="B50" s="198" t="s">
        <v>566</v>
      </c>
      <c r="C50" s="198">
        <v>56037</v>
      </c>
      <c r="D50" s="198" t="s">
        <v>432</v>
      </c>
      <c r="E50" s="198" t="s">
        <v>607</v>
      </c>
      <c r="F50" s="198">
        <v>20200254</v>
      </c>
      <c r="G50" s="198" t="s">
        <v>628</v>
      </c>
      <c r="H50" s="198" t="s">
        <v>637</v>
      </c>
      <c r="I50" s="198" t="s">
        <v>254</v>
      </c>
      <c r="J50" s="297">
        <v>0.51768230825397343</v>
      </c>
      <c r="K50" s="298">
        <v>0.14709632179651702</v>
      </c>
      <c r="L50" s="298">
        <v>1.0353646165079469</v>
      </c>
      <c r="M50" s="298">
        <v>0</v>
      </c>
      <c r="N50" s="299">
        <v>1.2449709113677926E-2</v>
      </c>
      <c r="O50" s="297">
        <v>0.44532539684209788</v>
      </c>
      <c r="P50" s="298">
        <v>0.14171040117075659</v>
      </c>
      <c r="Q50" s="298">
        <v>0.99639244300303542</v>
      </c>
      <c r="R50" s="298">
        <v>0</v>
      </c>
      <c r="S50" s="299">
        <v>1.2415567483625831E-2</v>
      </c>
      <c r="T50" s="438" t="s">
        <v>436</v>
      </c>
    </row>
    <row r="51" spans="1:20" x14ac:dyDescent="0.2">
      <c r="A51" s="198" t="s">
        <v>565</v>
      </c>
      <c r="B51" s="198" t="s">
        <v>566</v>
      </c>
      <c r="C51" s="198">
        <v>56037</v>
      </c>
      <c r="D51" s="198" t="s">
        <v>432</v>
      </c>
      <c r="E51" s="198" t="s">
        <v>607</v>
      </c>
      <c r="F51" s="198">
        <v>20200254</v>
      </c>
      <c r="G51" s="198" t="s">
        <v>628</v>
      </c>
      <c r="H51" s="198" t="s">
        <v>635</v>
      </c>
      <c r="I51" s="198" t="s">
        <v>254</v>
      </c>
      <c r="J51" s="297">
        <v>24.848750796190718</v>
      </c>
      <c r="K51" s="298">
        <v>7.1837738551787362</v>
      </c>
      <c r="L51" s="298">
        <v>37.273126194286085</v>
      </c>
      <c r="M51" s="298">
        <v>0</v>
      </c>
      <c r="N51" s="299">
        <v>0.60800904973775904</v>
      </c>
      <c r="O51" s="297">
        <v>21.375619048420692</v>
      </c>
      <c r="P51" s="298">
        <v>6.9207405222927614</v>
      </c>
      <c r="Q51" s="298">
        <v>35.870127948109271</v>
      </c>
      <c r="R51" s="298">
        <v>0</v>
      </c>
      <c r="S51" s="299">
        <v>0.60634166780498233</v>
      </c>
      <c r="T51" s="438" t="s">
        <v>436</v>
      </c>
    </row>
    <row r="52" spans="1:20" x14ac:dyDescent="0.2">
      <c r="A52" s="198" t="s">
        <v>565</v>
      </c>
      <c r="B52" s="198" t="s">
        <v>566</v>
      </c>
      <c r="C52" s="198">
        <v>56037</v>
      </c>
      <c r="D52" s="198" t="s">
        <v>432</v>
      </c>
      <c r="E52" s="198" t="s">
        <v>607</v>
      </c>
      <c r="F52" s="198">
        <v>20200254</v>
      </c>
      <c r="G52" s="198" t="s">
        <v>628</v>
      </c>
      <c r="H52" s="198" t="s">
        <v>643</v>
      </c>
      <c r="I52" s="198" t="s">
        <v>254</v>
      </c>
      <c r="J52" s="297">
        <v>1.5530469247619199</v>
      </c>
      <c r="K52" s="298">
        <v>0.19498814749770854</v>
      </c>
      <c r="L52" s="298">
        <v>1.5530469247619199</v>
      </c>
      <c r="M52" s="298">
        <v>0</v>
      </c>
      <c r="N52" s="299">
        <v>1.6503102778596318E-2</v>
      </c>
      <c r="O52" s="297">
        <v>1.3359761905262932</v>
      </c>
      <c r="P52" s="298">
        <v>0.18784867131937494</v>
      </c>
      <c r="Q52" s="298">
        <v>1.4945886645045527</v>
      </c>
      <c r="R52" s="298">
        <v>0</v>
      </c>
      <c r="S52" s="299">
        <v>1.6457845268992379E-2</v>
      </c>
      <c r="T52" s="438" t="s">
        <v>436</v>
      </c>
    </row>
    <row r="53" spans="1:20" x14ac:dyDescent="0.2">
      <c r="A53" s="198" t="s">
        <v>565</v>
      </c>
      <c r="B53" s="198" t="s">
        <v>566</v>
      </c>
      <c r="C53" s="198">
        <v>56037</v>
      </c>
      <c r="D53" s="198" t="s">
        <v>432</v>
      </c>
      <c r="E53" s="198" t="s">
        <v>607</v>
      </c>
      <c r="F53" s="198">
        <v>20200202</v>
      </c>
      <c r="G53" s="198" t="s">
        <v>644</v>
      </c>
      <c r="H53" s="198" t="s">
        <v>645</v>
      </c>
      <c r="I53" s="198" t="s">
        <v>254</v>
      </c>
      <c r="J53" s="297">
        <v>0</v>
      </c>
      <c r="K53" s="298">
        <v>0</v>
      </c>
      <c r="L53" s="298">
        <v>0</v>
      </c>
      <c r="M53" s="298">
        <v>0</v>
      </c>
      <c r="N53" s="299">
        <v>0</v>
      </c>
      <c r="O53" s="297">
        <v>0</v>
      </c>
      <c r="P53" s="298">
        <v>0</v>
      </c>
      <c r="Q53" s="298">
        <v>0</v>
      </c>
      <c r="R53" s="298">
        <v>0</v>
      </c>
      <c r="S53" s="299">
        <v>0</v>
      </c>
      <c r="T53" s="438" t="s">
        <v>436</v>
      </c>
    </row>
    <row r="54" spans="1:20" x14ac:dyDescent="0.2">
      <c r="A54" s="198" t="s">
        <v>565</v>
      </c>
      <c r="B54" s="198" t="s">
        <v>566</v>
      </c>
      <c r="C54" s="198">
        <v>56037</v>
      </c>
      <c r="D54" s="198" t="s">
        <v>432</v>
      </c>
      <c r="E54" s="198" t="s">
        <v>607</v>
      </c>
      <c r="F54" s="198">
        <v>20200202</v>
      </c>
      <c r="G54" s="198" t="s">
        <v>646</v>
      </c>
      <c r="H54" s="198" t="s">
        <v>647</v>
      </c>
      <c r="I54" s="198" t="s">
        <v>254</v>
      </c>
      <c r="J54" s="297">
        <v>0</v>
      </c>
      <c r="K54" s="298">
        <v>0</v>
      </c>
      <c r="L54" s="298">
        <v>0</v>
      </c>
      <c r="M54" s="298">
        <v>0</v>
      </c>
      <c r="N54" s="299">
        <v>0</v>
      </c>
      <c r="O54" s="297">
        <v>0</v>
      </c>
      <c r="P54" s="298">
        <v>0</v>
      </c>
      <c r="Q54" s="298">
        <v>0</v>
      </c>
      <c r="R54" s="298">
        <v>0</v>
      </c>
      <c r="S54" s="299">
        <v>0</v>
      </c>
      <c r="T54" s="438" t="s">
        <v>436</v>
      </c>
    </row>
    <row r="55" spans="1:20" x14ac:dyDescent="0.2">
      <c r="A55" s="198" t="s">
        <v>565</v>
      </c>
      <c r="B55" s="198" t="s">
        <v>566</v>
      </c>
      <c r="C55" s="198">
        <v>56037</v>
      </c>
      <c r="D55" s="198" t="s">
        <v>432</v>
      </c>
      <c r="E55" s="198" t="s">
        <v>607</v>
      </c>
      <c r="F55" s="198">
        <v>20200202</v>
      </c>
      <c r="G55" s="198" t="s">
        <v>648</v>
      </c>
      <c r="H55" s="198" t="s">
        <v>624</v>
      </c>
      <c r="I55" s="198" t="s">
        <v>254</v>
      </c>
      <c r="J55" s="297">
        <v>0</v>
      </c>
      <c r="K55" s="298">
        <v>0</v>
      </c>
      <c r="L55" s="298">
        <v>0</v>
      </c>
      <c r="M55" s="298">
        <v>0</v>
      </c>
      <c r="N55" s="299">
        <v>0</v>
      </c>
      <c r="O55" s="297">
        <v>0</v>
      </c>
      <c r="P55" s="298">
        <v>0</v>
      </c>
      <c r="Q55" s="298">
        <v>0</v>
      </c>
      <c r="R55" s="298">
        <v>0</v>
      </c>
      <c r="S55" s="299">
        <v>0</v>
      </c>
      <c r="T55" s="438" t="s">
        <v>436</v>
      </c>
    </row>
    <row r="56" spans="1:20" x14ac:dyDescent="0.2">
      <c r="A56" s="198" t="s">
        <v>565</v>
      </c>
      <c r="B56" s="198" t="s">
        <v>566</v>
      </c>
      <c r="C56" s="198">
        <v>56037</v>
      </c>
      <c r="D56" s="198" t="s">
        <v>432</v>
      </c>
      <c r="E56" s="198" t="s">
        <v>607</v>
      </c>
      <c r="F56" s="198">
        <v>20200202</v>
      </c>
      <c r="G56" s="198" t="s">
        <v>649</v>
      </c>
      <c r="H56" s="198" t="s">
        <v>650</v>
      </c>
      <c r="I56" s="198" t="s">
        <v>254</v>
      </c>
      <c r="J56" s="297">
        <v>0</v>
      </c>
      <c r="K56" s="298">
        <v>0</v>
      </c>
      <c r="L56" s="298">
        <v>0</v>
      </c>
      <c r="M56" s="298">
        <v>0</v>
      </c>
      <c r="N56" s="299">
        <v>0</v>
      </c>
      <c r="O56" s="297">
        <v>0</v>
      </c>
      <c r="P56" s="298">
        <v>0</v>
      </c>
      <c r="Q56" s="298">
        <v>0</v>
      </c>
      <c r="R56" s="298">
        <v>0</v>
      </c>
      <c r="S56" s="299">
        <v>0</v>
      </c>
      <c r="T56" s="438" t="s">
        <v>436</v>
      </c>
    </row>
    <row r="57" spans="1:20" x14ac:dyDescent="0.2">
      <c r="A57" s="198" t="s">
        <v>565</v>
      </c>
      <c r="B57" s="198" t="s">
        <v>566</v>
      </c>
      <c r="C57" s="198">
        <v>56037</v>
      </c>
      <c r="D57" s="198" t="s">
        <v>432</v>
      </c>
      <c r="E57" s="198" t="s">
        <v>607</v>
      </c>
      <c r="F57" s="198">
        <v>20200202</v>
      </c>
      <c r="G57" s="198" t="s">
        <v>651</v>
      </c>
      <c r="H57" s="198" t="s">
        <v>652</v>
      </c>
      <c r="I57" s="198" t="s">
        <v>254</v>
      </c>
      <c r="J57" s="297">
        <v>0</v>
      </c>
      <c r="K57" s="298">
        <v>0</v>
      </c>
      <c r="L57" s="298">
        <v>0</v>
      </c>
      <c r="M57" s="298">
        <v>0</v>
      </c>
      <c r="N57" s="299">
        <v>0</v>
      </c>
      <c r="O57" s="297">
        <v>0</v>
      </c>
      <c r="P57" s="298">
        <v>0</v>
      </c>
      <c r="Q57" s="298">
        <v>0</v>
      </c>
      <c r="R57" s="298">
        <v>0</v>
      </c>
      <c r="S57" s="299">
        <v>0</v>
      </c>
      <c r="T57" s="438" t="s">
        <v>436</v>
      </c>
    </row>
    <row r="58" spans="1:20" x14ac:dyDescent="0.2">
      <c r="A58" s="198" t="s">
        <v>565</v>
      </c>
      <c r="B58" s="198" t="s">
        <v>566</v>
      </c>
      <c r="C58" s="198">
        <v>56037</v>
      </c>
      <c r="D58" s="198" t="s">
        <v>432</v>
      </c>
      <c r="E58" s="198" t="s">
        <v>607</v>
      </c>
      <c r="F58" s="198">
        <v>20200254</v>
      </c>
      <c r="G58" s="198" t="s">
        <v>653</v>
      </c>
      <c r="H58" s="198" t="s">
        <v>654</v>
      </c>
      <c r="I58" s="198" t="s">
        <v>254</v>
      </c>
      <c r="J58" s="297">
        <v>4.6591407742857607</v>
      </c>
      <c r="K58" s="298">
        <v>1.4196505475710364</v>
      </c>
      <c r="L58" s="298">
        <v>4.6591407742857607</v>
      </c>
      <c r="M58" s="298">
        <v>0</v>
      </c>
      <c r="N58" s="299">
        <v>0.12015416935293814</v>
      </c>
      <c r="O58" s="297">
        <v>4.0079285715788808</v>
      </c>
      <c r="P58" s="298">
        <v>1.3676701508340461</v>
      </c>
      <c r="Q58" s="298">
        <v>4.4837659935136589</v>
      </c>
      <c r="R58" s="298">
        <v>0</v>
      </c>
      <c r="S58" s="299">
        <v>0.1198246629233656</v>
      </c>
      <c r="T58" s="438" t="s">
        <v>436</v>
      </c>
    </row>
    <row r="59" spans="1:20" x14ac:dyDescent="0.2">
      <c r="A59" s="198" t="s">
        <v>565</v>
      </c>
      <c r="B59" s="198" t="s">
        <v>566</v>
      </c>
      <c r="C59" s="198">
        <v>56037</v>
      </c>
      <c r="D59" s="198" t="s">
        <v>432</v>
      </c>
      <c r="E59" s="198" t="s">
        <v>607</v>
      </c>
      <c r="F59" s="198">
        <v>20200202</v>
      </c>
      <c r="G59" s="198" t="s">
        <v>655</v>
      </c>
      <c r="H59" s="198" t="s">
        <v>656</v>
      </c>
      <c r="I59" s="198" t="s">
        <v>254</v>
      </c>
      <c r="J59" s="297">
        <v>0</v>
      </c>
      <c r="K59" s="298">
        <v>0</v>
      </c>
      <c r="L59" s="298">
        <v>0</v>
      </c>
      <c r="M59" s="298">
        <v>0</v>
      </c>
      <c r="N59" s="299">
        <v>0</v>
      </c>
      <c r="O59" s="297">
        <v>0</v>
      </c>
      <c r="P59" s="298">
        <v>0</v>
      </c>
      <c r="Q59" s="298">
        <v>0</v>
      </c>
      <c r="R59" s="298">
        <v>0</v>
      </c>
      <c r="S59" s="299">
        <v>0</v>
      </c>
      <c r="T59" s="438" t="s">
        <v>436</v>
      </c>
    </row>
    <row r="60" spans="1:20" x14ac:dyDescent="0.2">
      <c r="A60" s="198" t="s">
        <v>565</v>
      </c>
      <c r="B60" s="198" t="s">
        <v>566</v>
      </c>
      <c r="C60" s="198">
        <v>56037</v>
      </c>
      <c r="D60" s="198" t="s">
        <v>432</v>
      </c>
      <c r="E60" s="198" t="s">
        <v>607</v>
      </c>
      <c r="F60" s="198">
        <v>20200202</v>
      </c>
      <c r="G60" s="198" t="s">
        <v>657</v>
      </c>
      <c r="H60" s="198" t="s">
        <v>658</v>
      </c>
      <c r="I60" s="198" t="s">
        <v>254</v>
      </c>
      <c r="J60" s="297">
        <v>0</v>
      </c>
      <c r="K60" s="298">
        <v>0</v>
      </c>
      <c r="L60" s="298">
        <v>0</v>
      </c>
      <c r="M60" s="298">
        <v>0</v>
      </c>
      <c r="N60" s="299">
        <v>0</v>
      </c>
      <c r="O60" s="297">
        <v>0</v>
      </c>
      <c r="P60" s="298">
        <v>0</v>
      </c>
      <c r="Q60" s="298">
        <v>0</v>
      </c>
      <c r="R60" s="298">
        <v>0</v>
      </c>
      <c r="S60" s="299">
        <v>0</v>
      </c>
      <c r="T60" s="438" t="s">
        <v>436</v>
      </c>
    </row>
    <row r="61" spans="1:20" x14ac:dyDescent="0.2">
      <c r="A61" s="198" t="s">
        <v>565</v>
      </c>
      <c r="B61" s="198" t="s">
        <v>566</v>
      </c>
      <c r="C61" s="198">
        <v>56037</v>
      </c>
      <c r="D61" s="198" t="s">
        <v>432</v>
      </c>
      <c r="E61" s="198" t="s">
        <v>607</v>
      </c>
      <c r="F61" s="198">
        <v>20200202</v>
      </c>
      <c r="G61" s="198" t="s">
        <v>659</v>
      </c>
      <c r="H61" s="198" t="s">
        <v>658</v>
      </c>
      <c r="I61" s="198" t="s">
        <v>254</v>
      </c>
      <c r="J61" s="297">
        <v>0</v>
      </c>
      <c r="K61" s="298">
        <v>0</v>
      </c>
      <c r="L61" s="298">
        <v>0</v>
      </c>
      <c r="M61" s="298">
        <v>0</v>
      </c>
      <c r="N61" s="299">
        <v>0</v>
      </c>
      <c r="O61" s="297">
        <v>0</v>
      </c>
      <c r="P61" s="298">
        <v>0</v>
      </c>
      <c r="Q61" s="298">
        <v>0</v>
      </c>
      <c r="R61" s="298">
        <v>0</v>
      </c>
      <c r="S61" s="299">
        <v>0</v>
      </c>
      <c r="T61" s="438" t="s">
        <v>436</v>
      </c>
    </row>
    <row r="62" spans="1:20" x14ac:dyDescent="0.2">
      <c r="A62" s="198" t="s">
        <v>565</v>
      </c>
      <c r="B62" s="198" t="s">
        <v>566</v>
      </c>
      <c r="C62" s="198">
        <v>56037</v>
      </c>
      <c r="D62" s="198" t="s">
        <v>432</v>
      </c>
      <c r="E62" s="198" t="s">
        <v>607</v>
      </c>
      <c r="F62" s="198">
        <v>20200202</v>
      </c>
      <c r="G62" s="198" t="s">
        <v>660</v>
      </c>
      <c r="H62" s="198" t="s">
        <v>656</v>
      </c>
      <c r="I62" s="198" t="s">
        <v>254</v>
      </c>
      <c r="J62" s="297">
        <v>0</v>
      </c>
      <c r="K62" s="298">
        <v>0</v>
      </c>
      <c r="L62" s="298">
        <v>0</v>
      </c>
      <c r="M62" s="298">
        <v>0</v>
      </c>
      <c r="N62" s="299">
        <v>0</v>
      </c>
      <c r="O62" s="297">
        <v>0</v>
      </c>
      <c r="P62" s="298">
        <v>0</v>
      </c>
      <c r="Q62" s="298">
        <v>0</v>
      </c>
      <c r="R62" s="298">
        <v>0</v>
      </c>
      <c r="S62" s="299">
        <v>0</v>
      </c>
      <c r="T62" s="438" t="s">
        <v>436</v>
      </c>
    </row>
    <row r="63" spans="1:20" x14ac:dyDescent="0.2">
      <c r="A63" s="198" t="s">
        <v>565</v>
      </c>
      <c r="B63" s="198" t="s">
        <v>566</v>
      </c>
      <c r="C63" s="198">
        <v>56037</v>
      </c>
      <c r="D63" s="198" t="s">
        <v>432</v>
      </c>
      <c r="E63" s="198" t="s">
        <v>607</v>
      </c>
      <c r="F63" s="198">
        <v>20200202</v>
      </c>
      <c r="G63" s="198" t="s">
        <v>661</v>
      </c>
      <c r="H63" s="198" t="s">
        <v>662</v>
      </c>
      <c r="I63" s="198" t="s">
        <v>254</v>
      </c>
      <c r="J63" s="297">
        <v>0</v>
      </c>
      <c r="K63" s="298">
        <v>0</v>
      </c>
      <c r="L63" s="298">
        <v>0</v>
      </c>
      <c r="M63" s="298">
        <v>0</v>
      </c>
      <c r="N63" s="299">
        <v>0</v>
      </c>
      <c r="O63" s="297">
        <v>0</v>
      </c>
      <c r="P63" s="298">
        <v>0</v>
      </c>
      <c r="Q63" s="298">
        <v>0</v>
      </c>
      <c r="R63" s="298">
        <v>0</v>
      </c>
      <c r="S63" s="299">
        <v>0</v>
      </c>
      <c r="T63" s="438" t="s">
        <v>436</v>
      </c>
    </row>
    <row r="64" spans="1:20" x14ac:dyDescent="0.2">
      <c r="A64" s="198" t="s">
        <v>565</v>
      </c>
      <c r="B64" s="198" t="s">
        <v>566</v>
      </c>
      <c r="C64" s="198">
        <v>56037</v>
      </c>
      <c r="D64" s="198" t="s">
        <v>432</v>
      </c>
      <c r="E64" s="198" t="s">
        <v>607</v>
      </c>
      <c r="F64" s="198">
        <v>20200202</v>
      </c>
      <c r="G64" s="198" t="s">
        <v>663</v>
      </c>
      <c r="H64" s="198" t="s">
        <v>664</v>
      </c>
      <c r="I64" s="198" t="s">
        <v>254</v>
      </c>
      <c r="J64" s="297">
        <v>0</v>
      </c>
      <c r="K64" s="298">
        <v>0</v>
      </c>
      <c r="L64" s="298">
        <v>0</v>
      </c>
      <c r="M64" s="298">
        <v>0</v>
      </c>
      <c r="N64" s="299">
        <v>0</v>
      </c>
      <c r="O64" s="297">
        <v>0</v>
      </c>
      <c r="P64" s="298">
        <v>0</v>
      </c>
      <c r="Q64" s="298">
        <v>0</v>
      </c>
      <c r="R64" s="298">
        <v>0</v>
      </c>
      <c r="S64" s="299">
        <v>0</v>
      </c>
      <c r="T64" s="438" t="s">
        <v>436</v>
      </c>
    </row>
    <row r="65" spans="1:20" x14ac:dyDescent="0.2">
      <c r="A65" s="198" t="s">
        <v>565</v>
      </c>
      <c r="B65" s="198" t="s">
        <v>566</v>
      </c>
      <c r="C65" s="198">
        <v>56037</v>
      </c>
      <c r="D65" s="198" t="s">
        <v>432</v>
      </c>
      <c r="E65" s="198" t="s">
        <v>607</v>
      </c>
      <c r="F65" s="198">
        <v>20200202</v>
      </c>
      <c r="G65" s="198" t="s">
        <v>663</v>
      </c>
      <c r="H65" s="198" t="s">
        <v>665</v>
      </c>
      <c r="I65" s="198" t="s">
        <v>254</v>
      </c>
      <c r="J65" s="297">
        <v>0</v>
      </c>
      <c r="K65" s="298">
        <v>0</v>
      </c>
      <c r="L65" s="298">
        <v>0</v>
      </c>
      <c r="M65" s="298">
        <v>0</v>
      </c>
      <c r="N65" s="299">
        <v>0</v>
      </c>
      <c r="O65" s="297">
        <v>0</v>
      </c>
      <c r="P65" s="298">
        <v>0</v>
      </c>
      <c r="Q65" s="298">
        <v>0</v>
      </c>
      <c r="R65" s="298">
        <v>0</v>
      </c>
      <c r="S65" s="299">
        <v>0</v>
      </c>
      <c r="T65" s="438" t="s">
        <v>436</v>
      </c>
    </row>
    <row r="66" spans="1:20" x14ac:dyDescent="0.2">
      <c r="A66" s="198" t="s">
        <v>565</v>
      </c>
      <c r="B66" s="198" t="s">
        <v>566</v>
      </c>
      <c r="C66" s="198">
        <v>56037</v>
      </c>
      <c r="D66" s="198" t="s">
        <v>432</v>
      </c>
      <c r="E66" s="198" t="s">
        <v>607</v>
      </c>
      <c r="F66" s="198">
        <v>20200202</v>
      </c>
      <c r="G66" s="198" t="s">
        <v>663</v>
      </c>
      <c r="H66" s="198" t="s">
        <v>666</v>
      </c>
      <c r="I66" s="198" t="s">
        <v>254</v>
      </c>
      <c r="J66" s="297">
        <v>0</v>
      </c>
      <c r="K66" s="298">
        <v>0</v>
      </c>
      <c r="L66" s="298">
        <v>0</v>
      </c>
      <c r="M66" s="298">
        <v>0</v>
      </c>
      <c r="N66" s="299">
        <v>0</v>
      </c>
      <c r="O66" s="297">
        <v>0</v>
      </c>
      <c r="P66" s="298">
        <v>0</v>
      </c>
      <c r="Q66" s="298">
        <v>0</v>
      </c>
      <c r="R66" s="298">
        <v>0</v>
      </c>
      <c r="S66" s="299">
        <v>0</v>
      </c>
      <c r="T66" s="438" t="s">
        <v>436</v>
      </c>
    </row>
    <row r="67" spans="1:20" x14ac:dyDescent="0.2">
      <c r="A67" s="198" t="s">
        <v>565</v>
      </c>
      <c r="B67" s="198" t="s">
        <v>566</v>
      </c>
      <c r="C67" s="198">
        <v>56037</v>
      </c>
      <c r="D67" s="198" t="s">
        <v>432</v>
      </c>
      <c r="E67" s="198" t="s">
        <v>607</v>
      </c>
      <c r="F67" s="198">
        <v>20200202</v>
      </c>
      <c r="G67" s="198" t="s">
        <v>663</v>
      </c>
      <c r="H67" s="198" t="s">
        <v>666</v>
      </c>
      <c r="I67" s="198" t="s">
        <v>254</v>
      </c>
      <c r="J67" s="297">
        <v>0</v>
      </c>
      <c r="K67" s="298">
        <v>0</v>
      </c>
      <c r="L67" s="298">
        <v>0</v>
      </c>
      <c r="M67" s="298">
        <v>0</v>
      </c>
      <c r="N67" s="299">
        <v>0</v>
      </c>
      <c r="O67" s="297">
        <v>0</v>
      </c>
      <c r="P67" s="298">
        <v>0</v>
      </c>
      <c r="Q67" s="298">
        <v>0</v>
      </c>
      <c r="R67" s="298">
        <v>0</v>
      </c>
      <c r="S67" s="299">
        <v>0</v>
      </c>
      <c r="T67" s="438" t="s">
        <v>436</v>
      </c>
    </row>
    <row r="68" spans="1:20" x14ac:dyDescent="0.2">
      <c r="A68" s="198" t="s">
        <v>565</v>
      </c>
      <c r="B68" s="198" t="s">
        <v>566</v>
      </c>
      <c r="C68" s="198">
        <v>56037</v>
      </c>
      <c r="D68" s="198" t="s">
        <v>432</v>
      </c>
      <c r="E68" s="198" t="s">
        <v>607</v>
      </c>
      <c r="F68" s="198">
        <v>20200202</v>
      </c>
      <c r="G68" s="198" t="s">
        <v>663</v>
      </c>
      <c r="H68" s="198" t="s">
        <v>667</v>
      </c>
      <c r="I68" s="198" t="s">
        <v>254</v>
      </c>
      <c r="J68" s="297">
        <v>0</v>
      </c>
      <c r="K68" s="298">
        <v>0</v>
      </c>
      <c r="L68" s="298">
        <v>0</v>
      </c>
      <c r="M68" s="298">
        <v>0</v>
      </c>
      <c r="N68" s="299">
        <v>0</v>
      </c>
      <c r="O68" s="297">
        <v>0</v>
      </c>
      <c r="P68" s="298">
        <v>0</v>
      </c>
      <c r="Q68" s="298">
        <v>0</v>
      </c>
      <c r="R68" s="298">
        <v>0</v>
      </c>
      <c r="S68" s="299">
        <v>0</v>
      </c>
      <c r="T68" s="438" t="s">
        <v>436</v>
      </c>
    </row>
    <row r="69" spans="1:20" x14ac:dyDescent="0.2">
      <c r="A69" s="198" t="s">
        <v>565</v>
      </c>
      <c r="B69" s="198" t="s">
        <v>566</v>
      </c>
      <c r="C69" s="198">
        <v>56037</v>
      </c>
      <c r="D69" s="198" t="s">
        <v>432</v>
      </c>
      <c r="E69" s="198" t="s">
        <v>607</v>
      </c>
      <c r="F69" s="198">
        <v>20200202</v>
      </c>
      <c r="G69" s="198" t="s">
        <v>663</v>
      </c>
      <c r="H69" s="198" t="s">
        <v>668</v>
      </c>
      <c r="I69" s="198" t="s">
        <v>254</v>
      </c>
      <c r="J69" s="297">
        <v>0</v>
      </c>
      <c r="K69" s="298">
        <v>0</v>
      </c>
      <c r="L69" s="298">
        <v>0</v>
      </c>
      <c r="M69" s="298">
        <v>0</v>
      </c>
      <c r="N69" s="299">
        <v>0</v>
      </c>
      <c r="O69" s="297">
        <v>0</v>
      </c>
      <c r="P69" s="298">
        <v>0</v>
      </c>
      <c r="Q69" s="298">
        <v>0</v>
      </c>
      <c r="R69" s="298">
        <v>0</v>
      </c>
      <c r="S69" s="299">
        <v>0</v>
      </c>
      <c r="T69" s="438" t="s">
        <v>436</v>
      </c>
    </row>
    <row r="70" spans="1:20" x14ac:dyDescent="0.2">
      <c r="A70" s="198" t="s">
        <v>565</v>
      </c>
      <c r="B70" s="198" t="s">
        <v>566</v>
      </c>
      <c r="C70" s="198">
        <v>56037</v>
      </c>
      <c r="D70" s="198" t="s">
        <v>432</v>
      </c>
      <c r="E70" s="198" t="s">
        <v>607</v>
      </c>
      <c r="F70" s="198">
        <v>20200202</v>
      </c>
      <c r="G70" s="198" t="s">
        <v>669</v>
      </c>
      <c r="H70" s="198" t="s">
        <v>670</v>
      </c>
      <c r="I70" s="198" t="s">
        <v>254</v>
      </c>
      <c r="J70" s="297">
        <v>0</v>
      </c>
      <c r="K70" s="298">
        <v>0</v>
      </c>
      <c r="L70" s="298">
        <v>0</v>
      </c>
      <c r="M70" s="298">
        <v>0</v>
      </c>
      <c r="N70" s="299">
        <v>0</v>
      </c>
      <c r="O70" s="297">
        <v>0</v>
      </c>
      <c r="P70" s="298">
        <v>0</v>
      </c>
      <c r="Q70" s="298">
        <v>0</v>
      </c>
      <c r="R70" s="298">
        <v>0</v>
      </c>
      <c r="S70" s="299">
        <v>0</v>
      </c>
      <c r="T70" s="438" t="s">
        <v>436</v>
      </c>
    </row>
    <row r="71" spans="1:20" x14ac:dyDescent="0.2">
      <c r="A71" s="198" t="s">
        <v>565</v>
      </c>
      <c r="B71" s="198" t="s">
        <v>566</v>
      </c>
      <c r="C71" s="198">
        <v>56037</v>
      </c>
      <c r="D71" s="198" t="s">
        <v>432</v>
      </c>
      <c r="E71" s="198" t="s">
        <v>607</v>
      </c>
      <c r="F71" s="198">
        <v>20200202</v>
      </c>
      <c r="G71" s="198" t="s">
        <v>671</v>
      </c>
      <c r="H71" s="198" t="s">
        <v>672</v>
      </c>
      <c r="I71" s="198" t="s">
        <v>254</v>
      </c>
      <c r="J71" s="297">
        <v>0</v>
      </c>
      <c r="K71" s="298">
        <v>0</v>
      </c>
      <c r="L71" s="298">
        <v>0</v>
      </c>
      <c r="M71" s="298">
        <v>0</v>
      </c>
      <c r="N71" s="299">
        <v>0</v>
      </c>
      <c r="O71" s="297">
        <v>0</v>
      </c>
      <c r="P71" s="298">
        <v>0</v>
      </c>
      <c r="Q71" s="298">
        <v>0</v>
      </c>
      <c r="R71" s="298">
        <v>0</v>
      </c>
      <c r="S71" s="299">
        <v>0</v>
      </c>
      <c r="T71" s="438" t="s">
        <v>436</v>
      </c>
    </row>
    <row r="72" spans="1:20" x14ac:dyDescent="0.2">
      <c r="A72" s="198" t="s">
        <v>565</v>
      </c>
      <c r="B72" s="198" t="s">
        <v>566</v>
      </c>
      <c r="C72" s="198">
        <v>56037</v>
      </c>
      <c r="D72" s="198" t="s">
        <v>432</v>
      </c>
      <c r="E72" s="198" t="s">
        <v>607</v>
      </c>
      <c r="F72" s="198">
        <v>20200202</v>
      </c>
      <c r="G72" s="198" t="s">
        <v>671</v>
      </c>
      <c r="H72" s="198" t="s">
        <v>673</v>
      </c>
      <c r="I72" s="198" t="s">
        <v>254</v>
      </c>
      <c r="J72" s="297">
        <v>0</v>
      </c>
      <c r="K72" s="298">
        <v>0</v>
      </c>
      <c r="L72" s="298">
        <v>0</v>
      </c>
      <c r="M72" s="298">
        <v>0</v>
      </c>
      <c r="N72" s="299">
        <v>0</v>
      </c>
      <c r="O72" s="297">
        <v>0</v>
      </c>
      <c r="P72" s="298">
        <v>0</v>
      </c>
      <c r="Q72" s="298">
        <v>0</v>
      </c>
      <c r="R72" s="298">
        <v>0</v>
      </c>
      <c r="S72" s="299">
        <v>0</v>
      </c>
      <c r="T72" s="438" t="s">
        <v>436</v>
      </c>
    </row>
    <row r="73" spans="1:20" x14ac:dyDescent="0.2">
      <c r="A73" s="198" t="s">
        <v>565</v>
      </c>
      <c r="B73" s="198" t="s">
        <v>566</v>
      </c>
      <c r="C73" s="198">
        <v>56037</v>
      </c>
      <c r="D73" s="198" t="s">
        <v>432</v>
      </c>
      <c r="E73" s="198" t="s">
        <v>607</v>
      </c>
      <c r="F73" s="198">
        <v>20200202</v>
      </c>
      <c r="G73" s="198" t="s">
        <v>671</v>
      </c>
      <c r="H73" s="198" t="s">
        <v>601</v>
      </c>
      <c r="I73" s="198" t="s">
        <v>254</v>
      </c>
      <c r="J73" s="297">
        <v>0</v>
      </c>
      <c r="K73" s="298">
        <v>0</v>
      </c>
      <c r="L73" s="298">
        <v>0</v>
      </c>
      <c r="M73" s="298">
        <v>0</v>
      </c>
      <c r="N73" s="299">
        <v>0</v>
      </c>
      <c r="O73" s="297">
        <v>0</v>
      </c>
      <c r="P73" s="298">
        <v>0</v>
      </c>
      <c r="Q73" s="298">
        <v>0</v>
      </c>
      <c r="R73" s="298">
        <v>0</v>
      </c>
      <c r="S73" s="299">
        <v>0</v>
      </c>
      <c r="T73" s="438" t="s">
        <v>436</v>
      </c>
    </row>
    <row r="74" spans="1:20" x14ac:dyDescent="0.2">
      <c r="A74" s="198" t="s">
        <v>565</v>
      </c>
      <c r="B74" s="198" t="s">
        <v>566</v>
      </c>
      <c r="C74" s="198">
        <v>56037</v>
      </c>
      <c r="D74" s="198" t="s">
        <v>432</v>
      </c>
      <c r="E74" s="198" t="s">
        <v>607</v>
      </c>
      <c r="F74" s="198">
        <v>20200202</v>
      </c>
      <c r="G74" s="198" t="s">
        <v>674</v>
      </c>
      <c r="H74" s="198" t="s">
        <v>664</v>
      </c>
      <c r="I74" s="198" t="s">
        <v>254</v>
      </c>
      <c r="J74" s="297">
        <v>0</v>
      </c>
      <c r="K74" s="298">
        <v>0</v>
      </c>
      <c r="L74" s="298">
        <v>0</v>
      </c>
      <c r="M74" s="298">
        <v>0</v>
      </c>
      <c r="N74" s="299">
        <v>0</v>
      </c>
      <c r="O74" s="297">
        <v>0</v>
      </c>
      <c r="P74" s="298">
        <v>0</v>
      </c>
      <c r="Q74" s="298">
        <v>0</v>
      </c>
      <c r="R74" s="298">
        <v>0</v>
      </c>
      <c r="S74" s="299">
        <v>0</v>
      </c>
      <c r="T74" s="438" t="s">
        <v>436</v>
      </c>
    </row>
    <row r="75" spans="1:20" x14ac:dyDescent="0.2">
      <c r="A75" s="198" t="s">
        <v>565</v>
      </c>
      <c r="B75" s="198" t="s">
        <v>566</v>
      </c>
      <c r="C75" s="198">
        <v>56037</v>
      </c>
      <c r="D75" s="198" t="s">
        <v>432</v>
      </c>
      <c r="E75" s="198" t="s">
        <v>607</v>
      </c>
      <c r="F75" s="198">
        <v>20200202</v>
      </c>
      <c r="G75" s="198" t="s">
        <v>674</v>
      </c>
      <c r="H75" s="198" t="s">
        <v>675</v>
      </c>
      <c r="I75" s="198" t="s">
        <v>254</v>
      </c>
      <c r="J75" s="297">
        <v>0</v>
      </c>
      <c r="K75" s="298">
        <v>0</v>
      </c>
      <c r="L75" s="298">
        <v>0</v>
      </c>
      <c r="M75" s="298">
        <v>0</v>
      </c>
      <c r="N75" s="299">
        <v>0</v>
      </c>
      <c r="O75" s="297">
        <v>0</v>
      </c>
      <c r="P75" s="298">
        <v>0</v>
      </c>
      <c r="Q75" s="298">
        <v>0</v>
      </c>
      <c r="R75" s="298">
        <v>0</v>
      </c>
      <c r="S75" s="299">
        <v>0</v>
      </c>
      <c r="T75" s="438" t="s">
        <v>436</v>
      </c>
    </row>
    <row r="76" spans="1:20" x14ac:dyDescent="0.2">
      <c r="A76" s="198" t="s">
        <v>565</v>
      </c>
      <c r="B76" s="198" t="s">
        <v>566</v>
      </c>
      <c r="C76" s="198">
        <v>56037</v>
      </c>
      <c r="D76" s="198" t="s">
        <v>432</v>
      </c>
      <c r="E76" s="198" t="s">
        <v>607</v>
      </c>
      <c r="F76" s="198">
        <v>20200202</v>
      </c>
      <c r="G76" s="198" t="s">
        <v>674</v>
      </c>
      <c r="H76" s="198" t="s">
        <v>676</v>
      </c>
      <c r="I76" s="198" t="s">
        <v>254</v>
      </c>
      <c r="J76" s="297">
        <v>0</v>
      </c>
      <c r="K76" s="298">
        <v>0</v>
      </c>
      <c r="L76" s="298">
        <v>0</v>
      </c>
      <c r="M76" s="298">
        <v>0</v>
      </c>
      <c r="N76" s="299">
        <v>0</v>
      </c>
      <c r="O76" s="297">
        <v>0</v>
      </c>
      <c r="P76" s="298">
        <v>0</v>
      </c>
      <c r="Q76" s="298">
        <v>0</v>
      </c>
      <c r="R76" s="298">
        <v>0</v>
      </c>
      <c r="S76" s="299">
        <v>0</v>
      </c>
      <c r="T76" s="438" t="s">
        <v>436</v>
      </c>
    </row>
    <row r="77" spans="1:20" x14ac:dyDescent="0.2">
      <c r="A77" s="198" t="s">
        <v>565</v>
      </c>
      <c r="B77" s="198" t="s">
        <v>566</v>
      </c>
      <c r="C77" s="198">
        <v>56037</v>
      </c>
      <c r="D77" s="198" t="s">
        <v>432</v>
      </c>
      <c r="E77" s="198" t="s">
        <v>607</v>
      </c>
      <c r="F77" s="198">
        <v>20200202</v>
      </c>
      <c r="G77" s="198" t="s">
        <v>674</v>
      </c>
      <c r="H77" s="198" t="s">
        <v>676</v>
      </c>
      <c r="I77" s="198" t="s">
        <v>254</v>
      </c>
      <c r="J77" s="297">
        <v>0</v>
      </c>
      <c r="K77" s="298">
        <v>0</v>
      </c>
      <c r="L77" s="298">
        <v>0</v>
      </c>
      <c r="M77" s="298">
        <v>0</v>
      </c>
      <c r="N77" s="299">
        <v>0</v>
      </c>
      <c r="O77" s="297">
        <v>0</v>
      </c>
      <c r="P77" s="298">
        <v>0</v>
      </c>
      <c r="Q77" s="298">
        <v>0</v>
      </c>
      <c r="R77" s="298">
        <v>0</v>
      </c>
      <c r="S77" s="299">
        <v>0</v>
      </c>
      <c r="T77" s="438" t="s">
        <v>436</v>
      </c>
    </row>
    <row r="78" spans="1:20" x14ac:dyDescent="0.2">
      <c r="A78" s="198" t="s">
        <v>565</v>
      </c>
      <c r="B78" s="198" t="s">
        <v>566</v>
      </c>
      <c r="C78" s="198">
        <v>56037</v>
      </c>
      <c r="D78" s="198" t="s">
        <v>432</v>
      </c>
      <c r="E78" s="198" t="s">
        <v>607</v>
      </c>
      <c r="F78" s="198">
        <v>20200253</v>
      </c>
      <c r="G78" s="198" t="s">
        <v>663</v>
      </c>
      <c r="H78" s="198" t="s">
        <v>677</v>
      </c>
      <c r="I78" s="198" t="s">
        <v>254</v>
      </c>
      <c r="J78" s="297">
        <v>2.0707292330158937</v>
      </c>
      <c r="K78" s="298">
        <v>1.458787330075037E-2</v>
      </c>
      <c r="L78" s="298">
        <v>0.51768230825397343</v>
      </c>
      <c r="M78" s="298">
        <v>0</v>
      </c>
      <c r="N78" s="299">
        <v>9.5658993502555616E-3</v>
      </c>
      <c r="O78" s="297">
        <v>1.7813015873683915</v>
      </c>
      <c r="P78" s="298">
        <v>1.405373943025714E-2</v>
      </c>
      <c r="Q78" s="298">
        <v>0.49819622150151771</v>
      </c>
      <c r="R78" s="298">
        <v>0</v>
      </c>
      <c r="S78" s="299">
        <v>9.5396661753476292E-3</v>
      </c>
      <c r="T78" s="438" t="s">
        <v>436</v>
      </c>
    </row>
    <row r="79" spans="1:20" x14ac:dyDescent="0.2">
      <c r="A79" s="198" t="s">
        <v>565</v>
      </c>
      <c r="B79" s="198" t="s">
        <v>566</v>
      </c>
      <c r="C79" s="198">
        <v>56037</v>
      </c>
      <c r="D79" s="198" t="s">
        <v>432</v>
      </c>
      <c r="E79" s="198" t="s">
        <v>607</v>
      </c>
      <c r="F79" s="198">
        <v>20200253</v>
      </c>
      <c r="G79" s="198" t="s">
        <v>669</v>
      </c>
      <c r="H79" s="198" t="s">
        <v>678</v>
      </c>
      <c r="I79" s="198" t="s">
        <v>254</v>
      </c>
      <c r="J79" s="297">
        <v>2.0707292330158937</v>
      </c>
      <c r="K79" s="298">
        <v>2.8317636407338947E-2</v>
      </c>
      <c r="L79" s="298">
        <v>2.0707292330158937</v>
      </c>
      <c r="M79" s="298">
        <v>0</v>
      </c>
      <c r="N79" s="299">
        <v>1.8569098738731384E-2</v>
      </c>
      <c r="O79" s="297">
        <v>1.7813015873683915</v>
      </c>
      <c r="P79" s="298">
        <v>2.7280788305793262E-2</v>
      </c>
      <c r="Q79" s="298">
        <v>1.9927848860060708</v>
      </c>
      <c r="R79" s="298">
        <v>0</v>
      </c>
      <c r="S79" s="299">
        <v>1.8518175516851278E-2</v>
      </c>
      <c r="T79" s="438" t="s">
        <v>436</v>
      </c>
    </row>
    <row r="80" spans="1:20" x14ac:dyDescent="0.2">
      <c r="A80" s="198" t="s">
        <v>565</v>
      </c>
      <c r="B80" s="198" t="s">
        <v>566</v>
      </c>
      <c r="C80" s="198">
        <v>56037</v>
      </c>
      <c r="D80" s="198" t="s">
        <v>432</v>
      </c>
      <c r="E80" s="198" t="s">
        <v>607</v>
      </c>
      <c r="F80" s="198">
        <v>20200253</v>
      </c>
      <c r="G80" s="198" t="s">
        <v>674</v>
      </c>
      <c r="H80" s="198" t="s">
        <v>679</v>
      </c>
      <c r="I80" s="198" t="s">
        <v>254</v>
      </c>
      <c r="J80" s="297">
        <v>2.0707292330158937</v>
      </c>
      <c r="K80" s="298">
        <v>1.458787330075037E-2</v>
      </c>
      <c r="L80" s="298">
        <v>0.51768230825397343</v>
      </c>
      <c r="M80" s="298">
        <v>0</v>
      </c>
      <c r="N80" s="299">
        <v>9.5658993502555616E-3</v>
      </c>
      <c r="O80" s="297">
        <v>1.7813015873683915</v>
      </c>
      <c r="P80" s="298">
        <v>1.405373943025714E-2</v>
      </c>
      <c r="Q80" s="298">
        <v>0.49819622150151771</v>
      </c>
      <c r="R80" s="298">
        <v>0</v>
      </c>
      <c r="S80" s="299">
        <v>9.5396661753476292E-3</v>
      </c>
      <c r="T80" s="438" t="s">
        <v>436</v>
      </c>
    </row>
    <row r="81" spans="1:20" x14ac:dyDescent="0.2">
      <c r="A81" s="198" t="s">
        <v>565</v>
      </c>
      <c r="B81" s="198" t="s">
        <v>566</v>
      </c>
      <c r="C81" s="198">
        <v>56037</v>
      </c>
      <c r="D81" s="198" t="s">
        <v>432</v>
      </c>
      <c r="E81" s="198" t="s">
        <v>607</v>
      </c>
      <c r="F81" s="198">
        <v>20200254</v>
      </c>
      <c r="G81" s="198" t="s">
        <v>674</v>
      </c>
      <c r="H81" s="198" t="s">
        <v>680</v>
      </c>
      <c r="I81" s="198" t="s">
        <v>254</v>
      </c>
      <c r="J81" s="297">
        <v>14.495104631111252</v>
      </c>
      <c r="K81" s="298">
        <v>5.7470190841429876</v>
      </c>
      <c r="L81" s="298">
        <v>6.2121876990476794</v>
      </c>
      <c r="M81" s="298">
        <v>0</v>
      </c>
      <c r="N81" s="299">
        <v>0.48640723979020711</v>
      </c>
      <c r="O81" s="297">
        <v>12.469111111578737</v>
      </c>
      <c r="P81" s="298">
        <v>5.5365924178342079</v>
      </c>
      <c r="Q81" s="298">
        <v>5.978354658018211</v>
      </c>
      <c r="R81" s="298">
        <v>0</v>
      </c>
      <c r="S81" s="299">
        <v>0.48507333424398574</v>
      </c>
      <c r="T81" s="438" t="s">
        <v>436</v>
      </c>
    </row>
    <row r="82" spans="1:20" x14ac:dyDescent="0.2">
      <c r="A82" s="198" t="s">
        <v>565</v>
      </c>
      <c r="B82" s="198" t="s">
        <v>566</v>
      </c>
      <c r="C82" s="198">
        <v>56037</v>
      </c>
      <c r="D82" s="198" t="s">
        <v>432</v>
      </c>
      <c r="E82" s="198" t="s">
        <v>607</v>
      </c>
      <c r="F82" s="198">
        <v>20200254</v>
      </c>
      <c r="G82" s="198" t="s">
        <v>674</v>
      </c>
      <c r="H82" s="198" t="s">
        <v>680</v>
      </c>
      <c r="I82" s="198" t="s">
        <v>254</v>
      </c>
      <c r="J82" s="297">
        <v>28.990209262222503</v>
      </c>
      <c r="K82" s="298">
        <v>12.335565962749774</v>
      </c>
      <c r="L82" s="298">
        <v>12.424375398095359</v>
      </c>
      <c r="M82" s="298">
        <v>0</v>
      </c>
      <c r="N82" s="299">
        <v>1.0440383968354092</v>
      </c>
      <c r="O82" s="297">
        <v>24.938222223157474</v>
      </c>
      <c r="P82" s="298">
        <v>11.883900153994142</v>
      </c>
      <c r="Q82" s="298">
        <v>11.956709316036422</v>
      </c>
      <c r="R82" s="298">
        <v>0</v>
      </c>
      <c r="S82" s="299">
        <v>1.0411752638594127</v>
      </c>
      <c r="T82" s="438" t="s">
        <v>436</v>
      </c>
    </row>
    <row r="83" spans="1:20" x14ac:dyDescent="0.2">
      <c r="A83" s="198" t="s">
        <v>565</v>
      </c>
      <c r="B83" s="198" t="s">
        <v>566</v>
      </c>
      <c r="C83" s="198">
        <v>56037</v>
      </c>
      <c r="D83" s="198" t="s">
        <v>432</v>
      </c>
      <c r="E83" s="198" t="s">
        <v>607</v>
      </c>
      <c r="F83" s="198">
        <v>20200254</v>
      </c>
      <c r="G83" s="198" t="s">
        <v>674</v>
      </c>
      <c r="H83" s="198" t="s">
        <v>681</v>
      </c>
      <c r="I83" s="198" t="s">
        <v>254</v>
      </c>
      <c r="J83" s="297">
        <v>19.154245405397017</v>
      </c>
      <c r="K83" s="298">
        <v>5.7470190841429902</v>
      </c>
      <c r="L83" s="298">
        <v>38.308490810794034</v>
      </c>
      <c r="M83" s="298">
        <v>0</v>
      </c>
      <c r="N83" s="299">
        <v>0.48640723979020745</v>
      </c>
      <c r="O83" s="297">
        <v>16.477039683157621</v>
      </c>
      <c r="P83" s="298">
        <v>5.5365924178342105</v>
      </c>
      <c r="Q83" s="298">
        <v>36.86652039111231</v>
      </c>
      <c r="R83" s="298">
        <v>0</v>
      </c>
      <c r="S83" s="299">
        <v>0.48507333424398608</v>
      </c>
      <c r="T83" s="438" t="s">
        <v>436</v>
      </c>
    </row>
    <row r="84" spans="1:20" x14ac:dyDescent="0.2">
      <c r="A84" s="198" t="s">
        <v>565</v>
      </c>
      <c r="B84" s="198" t="s">
        <v>566</v>
      </c>
      <c r="C84" s="198">
        <v>56037</v>
      </c>
      <c r="D84" s="198" t="s">
        <v>432</v>
      </c>
      <c r="E84" s="198" t="s">
        <v>607</v>
      </c>
      <c r="F84" s="198">
        <v>20200202</v>
      </c>
      <c r="G84" s="198" t="s">
        <v>682</v>
      </c>
      <c r="H84" s="198" t="s">
        <v>683</v>
      </c>
      <c r="I84" s="198" t="s">
        <v>254</v>
      </c>
      <c r="J84" s="297">
        <v>0</v>
      </c>
      <c r="K84" s="298">
        <v>1.932145679096305</v>
      </c>
      <c r="L84" s="298">
        <v>0</v>
      </c>
      <c r="M84" s="298">
        <v>0</v>
      </c>
      <c r="N84" s="299">
        <v>0</v>
      </c>
      <c r="O84" s="297">
        <v>0</v>
      </c>
      <c r="P84" s="298">
        <v>1.8614003121291134</v>
      </c>
      <c r="Q84" s="298">
        <v>0</v>
      </c>
      <c r="R84" s="298">
        <v>0</v>
      </c>
      <c r="S84" s="299">
        <v>0</v>
      </c>
      <c r="T84" s="438" t="s">
        <v>436</v>
      </c>
    </row>
    <row r="85" spans="1:20" x14ac:dyDescent="0.2">
      <c r="A85" s="198" t="s">
        <v>565</v>
      </c>
      <c r="B85" s="198" t="s">
        <v>566</v>
      </c>
      <c r="C85" s="198">
        <v>56037</v>
      </c>
      <c r="D85" s="198" t="s">
        <v>432</v>
      </c>
      <c r="E85" s="198" t="s">
        <v>607</v>
      </c>
      <c r="F85" s="198">
        <v>20200202</v>
      </c>
      <c r="G85" s="198" t="s">
        <v>682</v>
      </c>
      <c r="H85" s="198" t="s">
        <v>684</v>
      </c>
      <c r="I85" s="198" t="s">
        <v>254</v>
      </c>
      <c r="J85" s="297">
        <v>0</v>
      </c>
      <c r="K85" s="298">
        <v>0</v>
      </c>
      <c r="L85" s="298">
        <v>0</v>
      </c>
      <c r="M85" s="298">
        <v>0</v>
      </c>
      <c r="N85" s="299">
        <v>0</v>
      </c>
      <c r="O85" s="297">
        <v>0</v>
      </c>
      <c r="P85" s="298">
        <v>0</v>
      </c>
      <c r="Q85" s="298">
        <v>0</v>
      </c>
      <c r="R85" s="298">
        <v>0</v>
      </c>
      <c r="S85" s="299">
        <v>0</v>
      </c>
      <c r="T85" s="438" t="s">
        <v>436</v>
      </c>
    </row>
    <row r="86" spans="1:20" x14ac:dyDescent="0.2">
      <c r="A86" s="198" t="s">
        <v>565</v>
      </c>
      <c r="B86" s="198" t="s">
        <v>566</v>
      </c>
      <c r="C86" s="198">
        <v>56037</v>
      </c>
      <c r="D86" s="198" t="s">
        <v>432</v>
      </c>
      <c r="E86" s="198" t="s">
        <v>607</v>
      </c>
      <c r="F86" s="198">
        <v>20200202</v>
      </c>
      <c r="G86" s="198" t="s">
        <v>682</v>
      </c>
      <c r="H86" s="198" t="s">
        <v>685</v>
      </c>
      <c r="I86" s="198" t="s">
        <v>254</v>
      </c>
      <c r="J86" s="297">
        <v>0</v>
      </c>
      <c r="K86" s="298">
        <v>0</v>
      </c>
      <c r="L86" s="298">
        <v>0</v>
      </c>
      <c r="M86" s="298">
        <v>0</v>
      </c>
      <c r="N86" s="299">
        <v>0</v>
      </c>
      <c r="O86" s="297">
        <v>0</v>
      </c>
      <c r="P86" s="298">
        <v>0</v>
      </c>
      <c r="Q86" s="298">
        <v>0</v>
      </c>
      <c r="R86" s="298">
        <v>0</v>
      </c>
      <c r="S86" s="299">
        <v>0</v>
      </c>
      <c r="T86" s="438" t="s">
        <v>436</v>
      </c>
    </row>
    <row r="87" spans="1:20" x14ac:dyDescent="0.2">
      <c r="A87" s="198" t="s">
        <v>565</v>
      </c>
      <c r="B87" s="198" t="s">
        <v>566</v>
      </c>
      <c r="C87" s="198">
        <v>56037</v>
      </c>
      <c r="D87" s="198" t="s">
        <v>432</v>
      </c>
      <c r="E87" s="198" t="s">
        <v>607</v>
      </c>
      <c r="F87" s="198">
        <v>20200253</v>
      </c>
      <c r="G87" s="198" t="s">
        <v>682</v>
      </c>
      <c r="H87" s="198" t="s">
        <v>686</v>
      </c>
      <c r="I87" s="198" t="s">
        <v>254</v>
      </c>
      <c r="J87" s="297">
        <v>12.786753013873142</v>
      </c>
      <c r="K87" s="298">
        <v>8.7527239804502208E-2</v>
      </c>
      <c r="L87" s="298">
        <v>1.8636563097143044</v>
      </c>
      <c r="M87" s="298">
        <v>0</v>
      </c>
      <c r="N87" s="299">
        <v>5.7395396101533373E-2</v>
      </c>
      <c r="O87" s="297">
        <v>10.999537301999815</v>
      </c>
      <c r="P87" s="298">
        <v>8.4322436581542815E-2</v>
      </c>
      <c r="Q87" s="298">
        <v>1.7935063974054639</v>
      </c>
      <c r="R87" s="298">
        <v>0</v>
      </c>
      <c r="S87" s="299">
        <v>5.7237997052085779E-2</v>
      </c>
      <c r="T87" s="438" t="s">
        <v>436</v>
      </c>
    </row>
    <row r="88" spans="1:20" x14ac:dyDescent="0.2">
      <c r="A88" s="198" t="s">
        <v>565</v>
      </c>
      <c r="B88" s="198" t="s">
        <v>566</v>
      </c>
      <c r="C88" s="198">
        <v>56037</v>
      </c>
      <c r="D88" s="198" t="s">
        <v>432</v>
      </c>
      <c r="E88" s="198" t="s">
        <v>607</v>
      </c>
      <c r="F88" s="198">
        <v>20200254</v>
      </c>
      <c r="G88" s="198" t="s">
        <v>682</v>
      </c>
      <c r="H88" s="198" t="s">
        <v>683</v>
      </c>
      <c r="I88" s="198" t="s">
        <v>254</v>
      </c>
      <c r="J88" s="297">
        <v>8.127612239587382</v>
      </c>
      <c r="K88" s="298">
        <v>1.3683378771769024</v>
      </c>
      <c r="L88" s="298">
        <v>1.2424375398095362</v>
      </c>
      <c r="M88" s="298">
        <v>0</v>
      </c>
      <c r="N88" s="299">
        <v>0.11581124756909698</v>
      </c>
      <c r="O88" s="297">
        <v>6.9916087304209364</v>
      </c>
      <c r="P88" s="298">
        <v>1.3182362899605262</v>
      </c>
      <c r="Q88" s="298">
        <v>1.1956709316036425</v>
      </c>
      <c r="R88" s="298">
        <v>0</v>
      </c>
      <c r="S88" s="299">
        <v>0.11549365101047285</v>
      </c>
      <c r="T88" s="438" t="s">
        <v>436</v>
      </c>
    </row>
    <row r="89" spans="1:20" x14ac:dyDescent="0.2">
      <c r="A89" s="198" t="s">
        <v>565</v>
      </c>
      <c r="B89" s="198" t="s">
        <v>566</v>
      </c>
      <c r="C89" s="198">
        <v>56037</v>
      </c>
      <c r="D89" s="198" t="s">
        <v>432</v>
      </c>
      <c r="E89" s="198" t="s">
        <v>607</v>
      </c>
      <c r="F89" s="198">
        <v>20200253</v>
      </c>
      <c r="G89" s="198" t="s">
        <v>687</v>
      </c>
      <c r="H89" s="198" t="s">
        <v>688</v>
      </c>
      <c r="I89" s="198" t="s">
        <v>254</v>
      </c>
      <c r="J89" s="297">
        <v>241.23995564635163</v>
      </c>
      <c r="K89" s="298">
        <v>1.6475715727906293</v>
      </c>
      <c r="L89" s="298">
        <v>31.060938495238403</v>
      </c>
      <c r="M89" s="298">
        <v>0</v>
      </c>
      <c r="N89" s="299">
        <v>1.0803839266170985</v>
      </c>
      <c r="O89" s="297">
        <v>207.52163492841763</v>
      </c>
      <c r="P89" s="298">
        <v>1.5872458650643348</v>
      </c>
      <c r="Q89" s="298">
        <v>29.891773290091059</v>
      </c>
      <c r="R89" s="298">
        <v>0</v>
      </c>
      <c r="S89" s="299">
        <v>1.0774211209804379</v>
      </c>
      <c r="T89" s="438" t="s">
        <v>436</v>
      </c>
    </row>
    <row r="90" spans="1:20" x14ac:dyDescent="0.2">
      <c r="A90" s="198" t="s">
        <v>565</v>
      </c>
      <c r="B90" s="198" t="s">
        <v>566</v>
      </c>
      <c r="C90" s="198">
        <v>56037</v>
      </c>
      <c r="D90" s="198" t="s">
        <v>432</v>
      </c>
      <c r="E90" s="198" t="s">
        <v>607</v>
      </c>
      <c r="F90" s="198">
        <v>20200254</v>
      </c>
      <c r="G90" s="198" t="s">
        <v>687</v>
      </c>
      <c r="H90" s="198" t="s">
        <v>689</v>
      </c>
      <c r="I90" s="198" t="s">
        <v>254</v>
      </c>
      <c r="J90" s="297">
        <v>30.025573878730452</v>
      </c>
      <c r="K90" s="298">
        <v>4.5189358393767183</v>
      </c>
      <c r="L90" s="298">
        <v>33.1316677282543</v>
      </c>
      <c r="M90" s="298">
        <v>0</v>
      </c>
      <c r="N90" s="299">
        <v>0.38246664509694261</v>
      </c>
      <c r="O90" s="297">
        <v>25.828873016841673</v>
      </c>
      <c r="P90" s="298">
        <v>4.3534753475946362</v>
      </c>
      <c r="Q90" s="298">
        <v>31.884558176097133</v>
      </c>
      <c r="R90" s="298">
        <v>0</v>
      </c>
      <c r="S90" s="299">
        <v>0.38141778246208641</v>
      </c>
      <c r="T90" s="438" t="s">
        <v>436</v>
      </c>
    </row>
    <row r="91" spans="1:20" x14ac:dyDescent="0.2">
      <c r="A91" s="198" t="s">
        <v>565</v>
      </c>
      <c r="B91" s="198" t="s">
        <v>566</v>
      </c>
      <c r="C91" s="198">
        <v>56037</v>
      </c>
      <c r="D91" s="198" t="s">
        <v>432</v>
      </c>
      <c r="E91" s="198" t="s">
        <v>607</v>
      </c>
      <c r="F91" s="198">
        <v>20200202</v>
      </c>
      <c r="G91" s="198" t="s">
        <v>690</v>
      </c>
      <c r="H91" s="198" t="s">
        <v>691</v>
      </c>
      <c r="I91" s="198" t="s">
        <v>254</v>
      </c>
      <c r="J91" s="297">
        <v>0</v>
      </c>
      <c r="K91" s="298">
        <v>0</v>
      </c>
      <c r="L91" s="298">
        <v>0</v>
      </c>
      <c r="M91" s="298">
        <v>0</v>
      </c>
      <c r="N91" s="299">
        <v>0</v>
      </c>
      <c r="O91" s="297">
        <v>0</v>
      </c>
      <c r="P91" s="298">
        <v>0</v>
      </c>
      <c r="Q91" s="298">
        <v>0</v>
      </c>
      <c r="R91" s="298">
        <v>0</v>
      </c>
      <c r="S91" s="299">
        <v>0</v>
      </c>
      <c r="T91" s="438" t="s">
        <v>436</v>
      </c>
    </row>
    <row r="92" spans="1:20" x14ac:dyDescent="0.2">
      <c r="A92" s="198" t="s">
        <v>565</v>
      </c>
      <c r="B92" s="198" t="s">
        <v>566</v>
      </c>
      <c r="C92" s="198">
        <v>56037</v>
      </c>
      <c r="D92" s="198" t="s">
        <v>432</v>
      </c>
      <c r="E92" s="198" t="s">
        <v>607</v>
      </c>
      <c r="F92" s="198">
        <v>20200202</v>
      </c>
      <c r="G92" s="198" t="s">
        <v>692</v>
      </c>
      <c r="H92" s="198" t="s">
        <v>693</v>
      </c>
      <c r="I92" s="198" t="s">
        <v>254</v>
      </c>
      <c r="J92" s="297">
        <v>0</v>
      </c>
      <c r="K92" s="298">
        <v>0</v>
      </c>
      <c r="L92" s="298">
        <v>0</v>
      </c>
      <c r="M92" s="298">
        <v>0</v>
      </c>
      <c r="N92" s="299">
        <v>0</v>
      </c>
      <c r="O92" s="297">
        <v>0</v>
      </c>
      <c r="P92" s="298">
        <v>0</v>
      </c>
      <c r="Q92" s="298">
        <v>0</v>
      </c>
      <c r="R92" s="298">
        <v>0</v>
      </c>
      <c r="S92" s="299">
        <v>0</v>
      </c>
      <c r="T92" s="438" t="s">
        <v>436</v>
      </c>
    </row>
    <row r="93" spans="1:20" x14ac:dyDescent="0.2">
      <c r="A93" s="198" t="s">
        <v>565</v>
      </c>
      <c r="B93" s="198" t="s">
        <v>566</v>
      </c>
      <c r="C93" s="198">
        <v>56037</v>
      </c>
      <c r="D93" s="198" t="s">
        <v>432</v>
      </c>
      <c r="E93" s="198" t="s">
        <v>607</v>
      </c>
      <c r="F93" s="198">
        <v>20200202</v>
      </c>
      <c r="G93" s="198" t="s">
        <v>694</v>
      </c>
      <c r="H93" s="198" t="s">
        <v>691</v>
      </c>
      <c r="I93" s="198" t="s">
        <v>254</v>
      </c>
      <c r="J93" s="297">
        <v>0</v>
      </c>
      <c r="K93" s="298">
        <v>0</v>
      </c>
      <c r="L93" s="298">
        <v>0</v>
      </c>
      <c r="M93" s="298">
        <v>0</v>
      </c>
      <c r="N93" s="299">
        <v>0</v>
      </c>
      <c r="O93" s="297">
        <v>0</v>
      </c>
      <c r="P93" s="298">
        <v>0</v>
      </c>
      <c r="Q93" s="298">
        <v>0</v>
      </c>
      <c r="R93" s="298">
        <v>0</v>
      </c>
      <c r="S93" s="299">
        <v>0</v>
      </c>
      <c r="T93" s="438" t="s">
        <v>436</v>
      </c>
    </row>
    <row r="94" spans="1:20" x14ac:dyDescent="0.2">
      <c r="A94" s="198" t="s">
        <v>565</v>
      </c>
      <c r="B94" s="198" t="s">
        <v>566</v>
      </c>
      <c r="C94" s="198">
        <v>56037</v>
      </c>
      <c r="D94" s="198" t="s">
        <v>432</v>
      </c>
      <c r="E94" s="198" t="s">
        <v>607</v>
      </c>
      <c r="F94" s="198">
        <v>20200202</v>
      </c>
      <c r="G94" s="198" t="s">
        <v>694</v>
      </c>
      <c r="H94" s="198" t="s">
        <v>668</v>
      </c>
      <c r="I94" s="198" t="s">
        <v>254</v>
      </c>
      <c r="J94" s="297">
        <v>0</v>
      </c>
      <c r="K94" s="298">
        <v>0</v>
      </c>
      <c r="L94" s="298">
        <v>0</v>
      </c>
      <c r="M94" s="298">
        <v>0</v>
      </c>
      <c r="N94" s="299">
        <v>0</v>
      </c>
      <c r="O94" s="297">
        <v>0</v>
      </c>
      <c r="P94" s="298">
        <v>0</v>
      </c>
      <c r="Q94" s="298">
        <v>0</v>
      </c>
      <c r="R94" s="298">
        <v>0</v>
      </c>
      <c r="S94" s="299">
        <v>0</v>
      </c>
      <c r="T94" s="438" t="s">
        <v>436</v>
      </c>
    </row>
    <row r="95" spans="1:20" x14ac:dyDescent="0.2">
      <c r="A95" s="198" t="s">
        <v>565</v>
      </c>
      <c r="B95" s="198" t="s">
        <v>566</v>
      </c>
      <c r="C95" s="198">
        <v>56037</v>
      </c>
      <c r="D95" s="198" t="s">
        <v>432</v>
      </c>
      <c r="E95" s="198" t="s">
        <v>607</v>
      </c>
      <c r="F95" s="198">
        <v>20200202</v>
      </c>
      <c r="G95" s="198" t="s">
        <v>695</v>
      </c>
      <c r="H95" s="198" t="s">
        <v>696</v>
      </c>
      <c r="I95" s="198" t="s">
        <v>254</v>
      </c>
      <c r="J95" s="297">
        <v>0</v>
      </c>
      <c r="K95" s="298">
        <v>0</v>
      </c>
      <c r="L95" s="298">
        <v>0</v>
      </c>
      <c r="M95" s="298">
        <v>0</v>
      </c>
      <c r="N95" s="299">
        <v>0</v>
      </c>
      <c r="O95" s="297">
        <v>0</v>
      </c>
      <c r="P95" s="298">
        <v>0</v>
      </c>
      <c r="Q95" s="298">
        <v>0</v>
      </c>
      <c r="R95" s="298">
        <v>0</v>
      </c>
      <c r="S95" s="299">
        <v>0</v>
      </c>
      <c r="T95" s="438" t="s">
        <v>436</v>
      </c>
    </row>
    <row r="96" spans="1:20" x14ac:dyDescent="0.2">
      <c r="A96" s="198" t="s">
        <v>565</v>
      </c>
      <c r="B96" s="198" t="s">
        <v>566</v>
      </c>
      <c r="C96" s="198">
        <v>56037</v>
      </c>
      <c r="D96" s="198" t="s">
        <v>432</v>
      </c>
      <c r="E96" s="198" t="s">
        <v>607</v>
      </c>
      <c r="F96" s="198">
        <v>20200202</v>
      </c>
      <c r="G96" s="198" t="s">
        <v>697</v>
      </c>
      <c r="H96" s="198" t="s">
        <v>698</v>
      </c>
      <c r="I96" s="198" t="s">
        <v>254</v>
      </c>
      <c r="J96" s="297">
        <v>0</v>
      </c>
      <c r="K96" s="298">
        <v>0</v>
      </c>
      <c r="L96" s="298">
        <v>0</v>
      </c>
      <c r="M96" s="298">
        <v>0</v>
      </c>
      <c r="N96" s="299">
        <v>0</v>
      </c>
      <c r="O96" s="297">
        <v>0</v>
      </c>
      <c r="P96" s="298">
        <v>0</v>
      </c>
      <c r="Q96" s="298">
        <v>0</v>
      </c>
      <c r="R96" s="298">
        <v>0</v>
      </c>
      <c r="S96" s="299">
        <v>0</v>
      </c>
      <c r="T96" s="438" t="s">
        <v>436</v>
      </c>
    </row>
    <row r="97" spans="1:20" x14ac:dyDescent="0.2">
      <c r="A97" s="198" t="s">
        <v>565</v>
      </c>
      <c r="B97" s="198" t="s">
        <v>566</v>
      </c>
      <c r="C97" s="198">
        <v>56037</v>
      </c>
      <c r="D97" s="198" t="s">
        <v>432</v>
      </c>
      <c r="E97" s="198" t="s">
        <v>607</v>
      </c>
      <c r="F97" s="198">
        <v>20200253</v>
      </c>
      <c r="G97" s="198" t="s">
        <v>687</v>
      </c>
      <c r="H97" s="198" t="s">
        <v>699</v>
      </c>
      <c r="I97" s="198" t="s">
        <v>254</v>
      </c>
      <c r="J97" s="297">
        <v>51.302316747968767</v>
      </c>
      <c r="K97" s="298">
        <v>0.93601724009554321</v>
      </c>
      <c r="L97" s="298">
        <v>44.883056125619483</v>
      </c>
      <c r="M97" s="298">
        <v>0</v>
      </c>
      <c r="N97" s="299">
        <v>0.15811868926010664</v>
      </c>
      <c r="O97" s="297">
        <v>44.131746827051899</v>
      </c>
      <c r="P97" s="298">
        <v>0.90174504009810375</v>
      </c>
      <c r="Q97" s="298">
        <v>43.193612404181572</v>
      </c>
      <c r="R97" s="298">
        <v>0</v>
      </c>
      <c r="S97" s="299">
        <v>0.15768507031015788</v>
      </c>
      <c r="T97" s="438" t="s">
        <v>436</v>
      </c>
    </row>
    <row r="98" spans="1:20" x14ac:dyDescent="0.2">
      <c r="A98" s="198" t="s">
        <v>565</v>
      </c>
      <c r="B98" s="198" t="s">
        <v>566</v>
      </c>
      <c r="C98" s="198">
        <v>56037</v>
      </c>
      <c r="D98" s="198" t="s">
        <v>432</v>
      </c>
      <c r="E98" s="198" t="s">
        <v>607</v>
      </c>
      <c r="F98" s="198">
        <v>20200253</v>
      </c>
      <c r="G98" s="198" t="s">
        <v>700</v>
      </c>
      <c r="H98" s="198" t="s">
        <v>701</v>
      </c>
      <c r="I98" s="198" t="s">
        <v>254</v>
      </c>
      <c r="J98" s="297">
        <v>45.866652511302036</v>
      </c>
      <c r="K98" s="298">
        <v>0.47230227711243006</v>
      </c>
      <c r="L98" s="298">
        <v>2.5366433104444694</v>
      </c>
      <c r="M98" s="298">
        <v>0</v>
      </c>
      <c r="N98" s="299">
        <v>0.12604479143866151</v>
      </c>
      <c r="O98" s="297">
        <v>39.455830160209864</v>
      </c>
      <c r="P98" s="298">
        <v>0.45500896518711653</v>
      </c>
      <c r="Q98" s="298">
        <v>2.4411614853574366</v>
      </c>
      <c r="R98" s="298">
        <v>0</v>
      </c>
      <c r="S98" s="299">
        <v>0.1256991307810511</v>
      </c>
      <c r="T98" s="438" t="s">
        <v>436</v>
      </c>
    </row>
    <row r="99" spans="1:20" x14ac:dyDescent="0.2">
      <c r="A99" s="198" t="s">
        <v>565</v>
      </c>
      <c r="B99" s="198" t="s">
        <v>566</v>
      </c>
      <c r="C99" s="198">
        <v>56037</v>
      </c>
      <c r="D99" s="198" t="s">
        <v>432</v>
      </c>
      <c r="E99" s="198" t="s">
        <v>607</v>
      </c>
      <c r="F99" s="198">
        <v>20200253</v>
      </c>
      <c r="G99" s="198" t="s">
        <v>697</v>
      </c>
      <c r="H99" s="198" t="s">
        <v>702</v>
      </c>
      <c r="I99" s="198" t="s">
        <v>254</v>
      </c>
      <c r="J99" s="297">
        <v>16.431236463981115</v>
      </c>
      <c r="K99" s="298">
        <v>0.11241243543519401</v>
      </c>
      <c r="L99" s="298">
        <v>15.685773940095393</v>
      </c>
      <c r="M99" s="298">
        <v>0</v>
      </c>
      <c r="N99" s="299">
        <v>7.3713694993145784E-2</v>
      </c>
      <c r="O99" s="297">
        <v>14.134628095768186</v>
      </c>
      <c r="P99" s="298">
        <v>0.10829646266845205</v>
      </c>
      <c r="Q99" s="298">
        <v>15.095345511495985</v>
      </c>
      <c r="R99" s="298">
        <v>0</v>
      </c>
      <c r="S99" s="299">
        <v>7.3511545233561126E-2</v>
      </c>
      <c r="T99" s="438" t="s">
        <v>436</v>
      </c>
    </row>
    <row r="100" spans="1:20" x14ac:dyDescent="0.2">
      <c r="A100" s="198" t="s">
        <v>565</v>
      </c>
      <c r="B100" s="198" t="s">
        <v>566</v>
      </c>
      <c r="C100" s="198">
        <v>56037</v>
      </c>
      <c r="D100" s="198" t="s">
        <v>432</v>
      </c>
      <c r="E100" s="198" t="s">
        <v>607</v>
      </c>
      <c r="F100" s="198">
        <v>20200254</v>
      </c>
      <c r="G100" s="198" t="s">
        <v>703</v>
      </c>
      <c r="H100" s="198" t="s">
        <v>704</v>
      </c>
      <c r="I100" s="198" t="s">
        <v>254</v>
      </c>
      <c r="J100" s="297">
        <v>4.6591407742857607</v>
      </c>
      <c r="K100" s="298">
        <v>1.3683378771769026</v>
      </c>
      <c r="L100" s="298">
        <v>9.3182815485715214</v>
      </c>
      <c r="M100" s="298">
        <v>0</v>
      </c>
      <c r="N100" s="299">
        <v>0.115811247569097</v>
      </c>
      <c r="O100" s="297">
        <v>4.0079285715788808</v>
      </c>
      <c r="P100" s="298">
        <v>1.3182362899605264</v>
      </c>
      <c r="Q100" s="298">
        <v>8.9675319870273178</v>
      </c>
      <c r="R100" s="298">
        <v>0</v>
      </c>
      <c r="S100" s="299">
        <v>0.11549365101047286</v>
      </c>
      <c r="T100" s="438" t="s">
        <v>436</v>
      </c>
    </row>
    <row r="101" spans="1:20" x14ac:dyDescent="0.2">
      <c r="A101" s="198" t="s">
        <v>565</v>
      </c>
      <c r="B101" s="198" t="s">
        <v>566</v>
      </c>
      <c r="C101" s="198">
        <v>56037</v>
      </c>
      <c r="D101" s="198" t="s">
        <v>432</v>
      </c>
      <c r="E101" s="198" t="s">
        <v>607</v>
      </c>
      <c r="F101" s="198">
        <v>20200254</v>
      </c>
      <c r="G101" s="198" t="s">
        <v>692</v>
      </c>
      <c r="H101" s="198" t="s">
        <v>705</v>
      </c>
      <c r="I101" s="198" t="s">
        <v>254</v>
      </c>
      <c r="J101" s="297">
        <v>25.884115412698666</v>
      </c>
      <c r="K101" s="298">
        <v>4.2936570646584551</v>
      </c>
      <c r="L101" s="298">
        <v>2.5884115412698669</v>
      </c>
      <c r="M101" s="298">
        <v>0</v>
      </c>
      <c r="N101" s="299">
        <v>0.43429217838411355</v>
      </c>
      <c r="O101" s="297">
        <v>22.26626984210489</v>
      </c>
      <c r="P101" s="298">
        <v>4.1364451380646958</v>
      </c>
      <c r="Q101" s="298">
        <v>2.4909811075075883</v>
      </c>
      <c r="R101" s="298">
        <v>0</v>
      </c>
      <c r="S101" s="299">
        <v>0.43310119128927305</v>
      </c>
      <c r="T101" s="438" t="s">
        <v>436</v>
      </c>
    </row>
    <row r="102" spans="1:20" x14ac:dyDescent="0.2">
      <c r="A102" s="198" t="s">
        <v>565</v>
      </c>
      <c r="B102" s="198" t="s">
        <v>566</v>
      </c>
      <c r="C102" s="198">
        <v>56037</v>
      </c>
      <c r="D102" s="198" t="s">
        <v>432</v>
      </c>
      <c r="E102" s="198" t="s">
        <v>607</v>
      </c>
      <c r="F102" s="198">
        <v>20200254</v>
      </c>
      <c r="G102" s="198" t="s">
        <v>694</v>
      </c>
      <c r="H102" s="198" t="s">
        <v>668</v>
      </c>
      <c r="I102" s="198" t="s">
        <v>254</v>
      </c>
      <c r="J102" s="297">
        <v>0.9318281548571522</v>
      </c>
      <c r="K102" s="298">
        <v>4.4881482371402397</v>
      </c>
      <c r="L102" s="298">
        <v>9.1629768560953284</v>
      </c>
      <c r="M102" s="298">
        <v>0</v>
      </c>
      <c r="N102" s="299">
        <v>0.37986089202663814</v>
      </c>
      <c r="O102" s="297">
        <v>0.80158571431577619</v>
      </c>
      <c r="P102" s="298">
        <v>4.3238150310705254</v>
      </c>
      <c r="Q102" s="298">
        <v>8.8180731205768623</v>
      </c>
      <c r="R102" s="298">
        <v>0</v>
      </c>
      <c r="S102" s="299">
        <v>0.378819175314351</v>
      </c>
      <c r="T102" s="438" t="s">
        <v>436</v>
      </c>
    </row>
    <row r="103" spans="1:20" x14ac:dyDescent="0.2">
      <c r="A103" s="198" t="s">
        <v>565</v>
      </c>
      <c r="B103" s="198" t="s">
        <v>566</v>
      </c>
      <c r="C103" s="198">
        <v>56037</v>
      </c>
      <c r="D103" s="198" t="s">
        <v>432</v>
      </c>
      <c r="E103" s="198" t="s">
        <v>607</v>
      </c>
      <c r="F103" s="198">
        <v>20200202</v>
      </c>
      <c r="G103" s="198" t="s">
        <v>706</v>
      </c>
      <c r="H103" s="198" t="s">
        <v>707</v>
      </c>
      <c r="I103" s="198" t="s">
        <v>254</v>
      </c>
      <c r="J103" s="297">
        <v>0</v>
      </c>
      <c r="K103" s="298">
        <v>0</v>
      </c>
      <c r="L103" s="298">
        <v>0</v>
      </c>
      <c r="M103" s="298">
        <v>0</v>
      </c>
      <c r="N103" s="299">
        <v>0</v>
      </c>
      <c r="O103" s="297">
        <v>0</v>
      </c>
      <c r="P103" s="298">
        <v>0</v>
      </c>
      <c r="Q103" s="298">
        <v>0</v>
      </c>
      <c r="R103" s="298">
        <v>0</v>
      </c>
      <c r="S103" s="299">
        <v>0</v>
      </c>
      <c r="T103" s="438" t="s">
        <v>436</v>
      </c>
    </row>
    <row r="104" spans="1:20" x14ac:dyDescent="0.2">
      <c r="A104" s="198" t="s">
        <v>565</v>
      </c>
      <c r="B104" s="198" t="s">
        <v>566</v>
      </c>
      <c r="C104" s="198">
        <v>56037</v>
      </c>
      <c r="D104" s="198" t="s">
        <v>432</v>
      </c>
      <c r="E104" s="198" t="s">
        <v>607</v>
      </c>
      <c r="F104" s="198">
        <v>20200202</v>
      </c>
      <c r="G104" s="198" t="s">
        <v>706</v>
      </c>
      <c r="H104" s="198" t="s">
        <v>708</v>
      </c>
      <c r="I104" s="198" t="s">
        <v>254</v>
      </c>
      <c r="J104" s="297">
        <v>0</v>
      </c>
      <c r="K104" s="298">
        <v>0</v>
      </c>
      <c r="L104" s="298">
        <v>0</v>
      </c>
      <c r="M104" s="298">
        <v>0</v>
      </c>
      <c r="N104" s="299">
        <v>0</v>
      </c>
      <c r="O104" s="297">
        <v>0</v>
      </c>
      <c r="P104" s="298">
        <v>0</v>
      </c>
      <c r="Q104" s="298">
        <v>0</v>
      </c>
      <c r="R104" s="298">
        <v>0</v>
      </c>
      <c r="S104" s="299">
        <v>0</v>
      </c>
      <c r="T104" s="438" t="s">
        <v>436</v>
      </c>
    </row>
    <row r="105" spans="1:20" x14ac:dyDescent="0.2">
      <c r="A105" s="198" t="s">
        <v>565</v>
      </c>
      <c r="B105" s="198" t="s">
        <v>566</v>
      </c>
      <c r="C105" s="198">
        <v>56037</v>
      </c>
      <c r="D105" s="198" t="s">
        <v>432</v>
      </c>
      <c r="E105" s="198" t="s">
        <v>607</v>
      </c>
      <c r="F105" s="198">
        <v>20200202</v>
      </c>
      <c r="G105" s="198" t="s">
        <v>706</v>
      </c>
      <c r="H105" s="198" t="s">
        <v>709</v>
      </c>
      <c r="I105" s="198" t="s">
        <v>254</v>
      </c>
      <c r="J105" s="297">
        <v>0</v>
      </c>
      <c r="K105" s="298">
        <v>0</v>
      </c>
      <c r="L105" s="298">
        <v>0</v>
      </c>
      <c r="M105" s="298">
        <v>0</v>
      </c>
      <c r="N105" s="299">
        <v>0</v>
      </c>
      <c r="O105" s="297">
        <v>0</v>
      </c>
      <c r="P105" s="298">
        <v>0</v>
      </c>
      <c r="Q105" s="298">
        <v>0</v>
      </c>
      <c r="R105" s="298">
        <v>0</v>
      </c>
      <c r="S105" s="299">
        <v>0</v>
      </c>
      <c r="T105" s="438" t="s">
        <v>436</v>
      </c>
    </row>
    <row r="106" spans="1:20" x14ac:dyDescent="0.2">
      <c r="A106" s="198" t="s">
        <v>565</v>
      </c>
      <c r="B106" s="198" t="s">
        <v>566</v>
      </c>
      <c r="C106" s="198">
        <v>56037</v>
      </c>
      <c r="D106" s="198" t="s">
        <v>432</v>
      </c>
      <c r="E106" s="198" t="s">
        <v>607</v>
      </c>
      <c r="F106" s="198">
        <v>20200202</v>
      </c>
      <c r="G106" s="198" t="s">
        <v>706</v>
      </c>
      <c r="H106" s="198" t="s">
        <v>710</v>
      </c>
      <c r="I106" s="198" t="s">
        <v>254</v>
      </c>
      <c r="J106" s="297">
        <v>504.22256823937016</v>
      </c>
      <c r="K106" s="298">
        <v>0</v>
      </c>
      <c r="L106" s="298">
        <v>27.954844645714566</v>
      </c>
      <c r="M106" s="298">
        <v>0</v>
      </c>
      <c r="N106" s="299">
        <v>0</v>
      </c>
      <c r="O106" s="297">
        <v>433.74693652420336</v>
      </c>
      <c r="P106" s="298">
        <v>0</v>
      </c>
      <c r="Q106" s="298">
        <v>26.902595961081957</v>
      </c>
      <c r="R106" s="298">
        <v>0</v>
      </c>
      <c r="S106" s="299">
        <v>0</v>
      </c>
      <c r="T106" s="438" t="s">
        <v>436</v>
      </c>
    </row>
    <row r="107" spans="1:20" x14ac:dyDescent="0.2">
      <c r="A107" s="198" t="s">
        <v>565</v>
      </c>
      <c r="B107" s="198" t="s">
        <v>566</v>
      </c>
      <c r="C107" s="198">
        <v>56037</v>
      </c>
      <c r="D107" s="198" t="s">
        <v>432</v>
      </c>
      <c r="E107" s="198" t="s">
        <v>607</v>
      </c>
      <c r="F107" s="198">
        <v>20200202</v>
      </c>
      <c r="G107" s="198" t="s">
        <v>706</v>
      </c>
      <c r="H107" s="198" t="s">
        <v>711</v>
      </c>
      <c r="I107" s="198" t="s">
        <v>254</v>
      </c>
      <c r="J107" s="297">
        <v>0</v>
      </c>
      <c r="K107" s="298">
        <v>0</v>
      </c>
      <c r="L107" s="298">
        <v>0</v>
      </c>
      <c r="M107" s="298">
        <v>0</v>
      </c>
      <c r="N107" s="299">
        <v>0</v>
      </c>
      <c r="O107" s="297">
        <v>0</v>
      </c>
      <c r="P107" s="298">
        <v>0</v>
      </c>
      <c r="Q107" s="298">
        <v>0</v>
      </c>
      <c r="R107" s="298">
        <v>0</v>
      </c>
      <c r="S107" s="299">
        <v>0</v>
      </c>
      <c r="T107" s="438" t="s">
        <v>436</v>
      </c>
    </row>
    <row r="108" spans="1:20" x14ac:dyDescent="0.2">
      <c r="A108" s="198" t="s">
        <v>565</v>
      </c>
      <c r="B108" s="198" t="s">
        <v>566</v>
      </c>
      <c r="C108" s="198">
        <v>56037</v>
      </c>
      <c r="D108" s="198" t="s">
        <v>432</v>
      </c>
      <c r="E108" s="198" t="s">
        <v>607</v>
      </c>
      <c r="F108" s="198">
        <v>20200202</v>
      </c>
      <c r="G108" s="198" t="s">
        <v>706</v>
      </c>
      <c r="H108" s="198" t="s">
        <v>712</v>
      </c>
      <c r="I108" s="198" t="s">
        <v>254</v>
      </c>
      <c r="J108" s="297">
        <v>0</v>
      </c>
      <c r="K108" s="298">
        <v>0</v>
      </c>
      <c r="L108" s="298">
        <v>0</v>
      </c>
      <c r="M108" s="298">
        <v>0</v>
      </c>
      <c r="N108" s="299">
        <v>0</v>
      </c>
      <c r="O108" s="297">
        <v>0</v>
      </c>
      <c r="P108" s="298">
        <v>0</v>
      </c>
      <c r="Q108" s="298">
        <v>0</v>
      </c>
      <c r="R108" s="298">
        <v>0</v>
      </c>
      <c r="S108" s="299">
        <v>0</v>
      </c>
      <c r="T108" s="438" t="s">
        <v>436</v>
      </c>
    </row>
    <row r="109" spans="1:20" x14ac:dyDescent="0.2">
      <c r="A109" s="198" t="s">
        <v>565</v>
      </c>
      <c r="B109" s="198" t="s">
        <v>566</v>
      </c>
      <c r="C109" s="198">
        <v>56037</v>
      </c>
      <c r="D109" s="198" t="s">
        <v>432</v>
      </c>
      <c r="E109" s="198" t="s">
        <v>607</v>
      </c>
      <c r="F109" s="198">
        <v>20200202</v>
      </c>
      <c r="G109" s="198" t="s">
        <v>713</v>
      </c>
      <c r="H109" s="198" t="s">
        <v>714</v>
      </c>
      <c r="I109" s="198" t="s">
        <v>254</v>
      </c>
      <c r="J109" s="297">
        <v>0</v>
      </c>
      <c r="K109" s="298">
        <v>4.9377056243572222</v>
      </c>
      <c r="L109" s="298">
        <v>0</v>
      </c>
      <c r="M109" s="298">
        <v>0</v>
      </c>
      <c r="N109" s="299">
        <v>0</v>
      </c>
      <c r="O109" s="297">
        <v>0</v>
      </c>
      <c r="P109" s="298">
        <v>4.7569119087743994</v>
      </c>
      <c r="Q109" s="298">
        <v>0</v>
      </c>
      <c r="R109" s="298">
        <v>0</v>
      </c>
      <c r="S109" s="299">
        <v>0</v>
      </c>
      <c r="T109" s="438" t="s">
        <v>436</v>
      </c>
    </row>
    <row r="110" spans="1:20" x14ac:dyDescent="0.2">
      <c r="A110" s="198" t="s">
        <v>565</v>
      </c>
      <c r="B110" s="198" t="s">
        <v>566</v>
      </c>
      <c r="C110" s="198">
        <v>56037</v>
      </c>
      <c r="D110" s="198" t="s">
        <v>432</v>
      </c>
      <c r="E110" s="198" t="s">
        <v>607</v>
      </c>
      <c r="F110" s="198">
        <v>20200202</v>
      </c>
      <c r="G110" s="198" t="s">
        <v>715</v>
      </c>
      <c r="H110" s="198" t="s">
        <v>716</v>
      </c>
      <c r="I110" s="198" t="s">
        <v>254</v>
      </c>
      <c r="J110" s="297">
        <v>0</v>
      </c>
      <c r="K110" s="298">
        <v>0</v>
      </c>
      <c r="L110" s="298">
        <v>0</v>
      </c>
      <c r="M110" s="298">
        <v>0</v>
      </c>
      <c r="N110" s="299">
        <v>0</v>
      </c>
      <c r="O110" s="297">
        <v>0</v>
      </c>
      <c r="P110" s="298">
        <v>0</v>
      </c>
      <c r="Q110" s="298">
        <v>0</v>
      </c>
      <c r="R110" s="298">
        <v>0</v>
      </c>
      <c r="S110" s="299">
        <v>0</v>
      </c>
      <c r="T110" s="438" t="s">
        <v>436</v>
      </c>
    </row>
    <row r="111" spans="1:20" x14ac:dyDescent="0.2">
      <c r="A111" s="198" t="s">
        <v>565</v>
      </c>
      <c r="B111" s="198" t="s">
        <v>566</v>
      </c>
      <c r="C111" s="198">
        <v>56037</v>
      </c>
      <c r="D111" s="198" t="s">
        <v>432</v>
      </c>
      <c r="E111" s="198" t="s">
        <v>607</v>
      </c>
      <c r="F111" s="198">
        <v>20200202</v>
      </c>
      <c r="G111" s="198" t="s">
        <v>715</v>
      </c>
      <c r="H111" s="198" t="s">
        <v>717</v>
      </c>
      <c r="I111" s="198" t="s">
        <v>254</v>
      </c>
      <c r="J111" s="297">
        <v>0</v>
      </c>
      <c r="K111" s="298">
        <v>0</v>
      </c>
      <c r="L111" s="298">
        <v>0</v>
      </c>
      <c r="M111" s="298">
        <v>0</v>
      </c>
      <c r="N111" s="299">
        <v>0</v>
      </c>
      <c r="O111" s="297">
        <v>0</v>
      </c>
      <c r="P111" s="298">
        <v>0</v>
      </c>
      <c r="Q111" s="298">
        <v>0</v>
      </c>
      <c r="R111" s="298">
        <v>0</v>
      </c>
      <c r="S111" s="299">
        <v>0</v>
      </c>
      <c r="T111" s="438" t="s">
        <v>436</v>
      </c>
    </row>
    <row r="112" spans="1:20" x14ac:dyDescent="0.2">
      <c r="A112" s="198" t="s">
        <v>565</v>
      </c>
      <c r="B112" s="198" t="s">
        <v>566</v>
      </c>
      <c r="C112" s="198">
        <v>56037</v>
      </c>
      <c r="D112" s="198" t="s">
        <v>432</v>
      </c>
      <c r="E112" s="198" t="s">
        <v>607</v>
      </c>
      <c r="F112" s="198">
        <v>20200253</v>
      </c>
      <c r="G112" s="198" t="s">
        <v>706</v>
      </c>
      <c r="H112" s="198" t="s">
        <v>718</v>
      </c>
      <c r="I112" s="198" t="s">
        <v>254</v>
      </c>
      <c r="J112" s="297">
        <v>66.263335456508599</v>
      </c>
      <c r="K112" s="298">
        <v>0.37327793446037705</v>
      </c>
      <c r="L112" s="298">
        <v>20.707292330158936</v>
      </c>
      <c r="M112" s="298">
        <v>0</v>
      </c>
      <c r="N112" s="299">
        <v>0.24477448337418645</v>
      </c>
      <c r="O112" s="297">
        <v>57.001650795788528</v>
      </c>
      <c r="P112" s="298">
        <v>0.35961039130363848</v>
      </c>
      <c r="Q112" s="298">
        <v>19.927848860060706</v>
      </c>
      <c r="R112" s="298">
        <v>0</v>
      </c>
      <c r="S112" s="299">
        <v>0.24410322272213053</v>
      </c>
      <c r="T112" s="438" t="s">
        <v>436</v>
      </c>
    </row>
    <row r="113" spans="1:20" x14ac:dyDescent="0.2">
      <c r="A113" s="198" t="s">
        <v>565</v>
      </c>
      <c r="B113" s="198" t="s">
        <v>566</v>
      </c>
      <c r="C113" s="198">
        <v>56037</v>
      </c>
      <c r="D113" s="198" t="s">
        <v>432</v>
      </c>
      <c r="E113" s="198" t="s">
        <v>607</v>
      </c>
      <c r="F113" s="198">
        <v>20200253</v>
      </c>
      <c r="G113" s="198" t="s">
        <v>706</v>
      </c>
      <c r="H113" s="198" t="s">
        <v>719</v>
      </c>
      <c r="I113" s="198" t="s">
        <v>254</v>
      </c>
      <c r="J113" s="297">
        <v>6.2121876990476794</v>
      </c>
      <c r="K113" s="298">
        <v>0.4293657064658456</v>
      </c>
      <c r="L113" s="298">
        <v>10.353646165079468</v>
      </c>
      <c r="M113" s="298">
        <v>0</v>
      </c>
      <c r="N113" s="299">
        <v>2.5321498280088242E-2</v>
      </c>
      <c r="O113" s="297">
        <v>5.343904762105173</v>
      </c>
      <c r="P113" s="298">
        <v>0.41364451380646966</v>
      </c>
      <c r="Q113" s="298">
        <v>9.9639244300303531</v>
      </c>
      <c r="R113" s="298">
        <v>0</v>
      </c>
      <c r="S113" s="299">
        <v>2.5252057522979009E-2</v>
      </c>
      <c r="T113" s="438" t="s">
        <v>436</v>
      </c>
    </row>
    <row r="114" spans="1:20" x14ac:dyDescent="0.2">
      <c r="A114" s="198" t="s">
        <v>565</v>
      </c>
      <c r="B114" s="198" t="s">
        <v>566</v>
      </c>
      <c r="C114" s="198">
        <v>56037</v>
      </c>
      <c r="D114" s="198" t="s">
        <v>432</v>
      </c>
      <c r="E114" s="198" t="s">
        <v>607</v>
      </c>
      <c r="F114" s="198">
        <v>20200253</v>
      </c>
      <c r="G114" s="198" t="s">
        <v>706</v>
      </c>
      <c r="H114" s="198" t="s">
        <v>720</v>
      </c>
      <c r="I114" s="198" t="s">
        <v>254</v>
      </c>
      <c r="J114" s="297">
        <v>11.28547431993662</v>
      </c>
      <c r="K114" s="298">
        <v>7.7229917474560789E-2</v>
      </c>
      <c r="L114" s="298">
        <v>1.4495104631111255</v>
      </c>
      <c r="M114" s="298">
        <v>0</v>
      </c>
      <c r="N114" s="299">
        <v>5.0642996560176505E-2</v>
      </c>
      <c r="O114" s="297">
        <v>9.7080936511577338</v>
      </c>
      <c r="P114" s="298">
        <v>7.4402149924890748E-2</v>
      </c>
      <c r="Q114" s="298">
        <v>1.3949494202042496</v>
      </c>
      <c r="R114" s="298">
        <v>0</v>
      </c>
      <c r="S114" s="299">
        <v>5.0504115045958038E-2</v>
      </c>
      <c r="T114" s="438" t="s">
        <v>436</v>
      </c>
    </row>
    <row r="115" spans="1:20" x14ac:dyDescent="0.2">
      <c r="A115" s="198" t="s">
        <v>565</v>
      </c>
      <c r="B115" s="198" t="s">
        <v>566</v>
      </c>
      <c r="C115" s="198">
        <v>56037</v>
      </c>
      <c r="D115" s="198" t="s">
        <v>432</v>
      </c>
      <c r="E115" s="198" t="s">
        <v>607</v>
      </c>
      <c r="F115" s="198">
        <v>20200253</v>
      </c>
      <c r="G115" s="198" t="s">
        <v>721</v>
      </c>
      <c r="H115" s="198" t="s">
        <v>722</v>
      </c>
      <c r="I115" s="198" t="s">
        <v>254</v>
      </c>
      <c r="J115" s="297">
        <v>38.619100195746412</v>
      </c>
      <c r="K115" s="298">
        <v>0.16132471650241584</v>
      </c>
      <c r="L115" s="298">
        <v>2.1742656946666878</v>
      </c>
      <c r="M115" s="298">
        <v>0</v>
      </c>
      <c r="N115" s="299">
        <v>0.10578759281459089</v>
      </c>
      <c r="O115" s="297">
        <v>33.221274604420501</v>
      </c>
      <c r="P115" s="298">
        <v>0.15541782428754952</v>
      </c>
      <c r="Q115" s="298">
        <v>2.092424130306374</v>
      </c>
      <c r="R115" s="298">
        <v>0</v>
      </c>
      <c r="S115" s="299">
        <v>0.10549748476266788</v>
      </c>
      <c r="T115" s="438" t="s">
        <v>436</v>
      </c>
    </row>
    <row r="116" spans="1:20" x14ac:dyDescent="0.2">
      <c r="A116" s="198" t="s">
        <v>565</v>
      </c>
      <c r="B116" s="198" t="s">
        <v>566</v>
      </c>
      <c r="C116" s="198">
        <v>56037</v>
      </c>
      <c r="D116" s="198" t="s">
        <v>432</v>
      </c>
      <c r="E116" s="198" t="s">
        <v>607</v>
      </c>
      <c r="F116" s="198">
        <v>20200253</v>
      </c>
      <c r="G116" s="198" t="s">
        <v>690</v>
      </c>
      <c r="H116" s="198" t="s">
        <v>723</v>
      </c>
      <c r="I116" s="198" t="s">
        <v>254</v>
      </c>
      <c r="J116" s="297">
        <v>28.990209262222503</v>
      </c>
      <c r="K116" s="298">
        <v>0.12099353737681183</v>
      </c>
      <c r="L116" s="298">
        <v>1.6048151555873174</v>
      </c>
      <c r="M116" s="298">
        <v>0</v>
      </c>
      <c r="N116" s="299">
        <v>7.934069461094316E-2</v>
      </c>
      <c r="O116" s="297">
        <v>24.938222223157474</v>
      </c>
      <c r="P116" s="298">
        <v>0.11656336821566209</v>
      </c>
      <c r="Q116" s="298">
        <v>1.5444082866547046</v>
      </c>
      <c r="R116" s="298">
        <v>0</v>
      </c>
      <c r="S116" s="299">
        <v>7.91231135720009E-2</v>
      </c>
      <c r="T116" s="438" t="s">
        <v>436</v>
      </c>
    </row>
    <row r="117" spans="1:20" x14ac:dyDescent="0.2">
      <c r="A117" s="198" t="s">
        <v>565</v>
      </c>
      <c r="B117" s="198" t="s">
        <v>566</v>
      </c>
      <c r="C117" s="198">
        <v>56037</v>
      </c>
      <c r="D117" s="198" t="s">
        <v>432</v>
      </c>
      <c r="E117" s="198" t="s">
        <v>607</v>
      </c>
      <c r="F117" s="198">
        <v>20200253</v>
      </c>
      <c r="G117" s="198" t="s">
        <v>690</v>
      </c>
      <c r="H117" s="198" t="s">
        <v>724</v>
      </c>
      <c r="I117" s="198" t="s">
        <v>254</v>
      </c>
      <c r="J117" s="297">
        <v>61.70773114387363</v>
      </c>
      <c r="K117" s="298">
        <v>0.29004124562668382</v>
      </c>
      <c r="L117" s="298">
        <v>53.994264750889421</v>
      </c>
      <c r="M117" s="298">
        <v>0</v>
      </c>
      <c r="N117" s="299">
        <v>0.19019258708155176</v>
      </c>
      <c r="O117" s="297">
        <v>53.082787303578066</v>
      </c>
      <c r="P117" s="298">
        <v>0.27942140749570077</v>
      </c>
      <c r="Q117" s="298">
        <v>51.961865902608288</v>
      </c>
      <c r="R117" s="298">
        <v>0</v>
      </c>
      <c r="S117" s="299">
        <v>0.18967100983926463</v>
      </c>
      <c r="T117" s="438" t="s">
        <v>436</v>
      </c>
    </row>
    <row r="118" spans="1:20" x14ac:dyDescent="0.2">
      <c r="A118" s="198" t="s">
        <v>565</v>
      </c>
      <c r="B118" s="198" t="s">
        <v>566</v>
      </c>
      <c r="C118" s="198">
        <v>56037</v>
      </c>
      <c r="D118" s="198" t="s">
        <v>432</v>
      </c>
      <c r="E118" s="198" t="s">
        <v>607</v>
      </c>
      <c r="F118" s="198">
        <v>20200253</v>
      </c>
      <c r="G118" s="198" t="s">
        <v>690</v>
      </c>
      <c r="H118" s="198" t="s">
        <v>725</v>
      </c>
      <c r="I118" s="198" t="s">
        <v>254</v>
      </c>
      <c r="J118" s="297">
        <v>93.079279024064405</v>
      </c>
      <c r="K118" s="298">
        <v>0.43763619902251089</v>
      </c>
      <c r="L118" s="298">
        <v>81.483195319175408</v>
      </c>
      <c r="M118" s="298">
        <v>0</v>
      </c>
      <c r="N118" s="299">
        <v>0.28697698050766679</v>
      </c>
      <c r="O118" s="297">
        <v>80.069506352209189</v>
      </c>
      <c r="P118" s="298">
        <v>0.42161218290771396</v>
      </c>
      <c r="Q118" s="298">
        <v>78.416085264338875</v>
      </c>
      <c r="R118" s="298">
        <v>0</v>
      </c>
      <c r="S118" s="299">
        <v>0.28618998526042883</v>
      </c>
      <c r="T118" s="438" t="s">
        <v>436</v>
      </c>
    </row>
    <row r="119" spans="1:20" x14ac:dyDescent="0.2">
      <c r="A119" s="198" t="s">
        <v>565</v>
      </c>
      <c r="B119" s="198" t="s">
        <v>566</v>
      </c>
      <c r="C119" s="198">
        <v>56037</v>
      </c>
      <c r="D119" s="198" t="s">
        <v>432</v>
      </c>
      <c r="E119" s="198" t="s">
        <v>607</v>
      </c>
      <c r="F119" s="198">
        <v>20200253</v>
      </c>
      <c r="G119" s="198" t="s">
        <v>690</v>
      </c>
      <c r="H119" s="198" t="s">
        <v>726</v>
      </c>
      <c r="I119" s="198" t="s">
        <v>254</v>
      </c>
      <c r="J119" s="297">
        <v>26.971248260032013</v>
      </c>
      <c r="K119" s="298">
        <v>0.12700030873594437</v>
      </c>
      <c r="L119" s="298">
        <v>1.6565833864127146</v>
      </c>
      <c r="M119" s="298">
        <v>0</v>
      </c>
      <c r="N119" s="299">
        <v>8.3279594343401361E-2</v>
      </c>
      <c r="O119" s="297">
        <v>23.201453175473297</v>
      </c>
      <c r="P119" s="298">
        <v>0.12235020209870918</v>
      </c>
      <c r="Q119" s="298">
        <v>1.5942279088048563</v>
      </c>
      <c r="R119" s="298">
        <v>0</v>
      </c>
      <c r="S119" s="299">
        <v>8.3051211408908768E-2</v>
      </c>
      <c r="T119" s="438" t="s">
        <v>436</v>
      </c>
    </row>
    <row r="120" spans="1:20" x14ac:dyDescent="0.2">
      <c r="A120" s="198" t="s">
        <v>565</v>
      </c>
      <c r="B120" s="198" t="s">
        <v>566</v>
      </c>
      <c r="C120" s="198">
        <v>56037</v>
      </c>
      <c r="D120" s="198" t="s">
        <v>432</v>
      </c>
      <c r="E120" s="198" t="s">
        <v>607</v>
      </c>
      <c r="F120" s="198">
        <v>20200254</v>
      </c>
      <c r="G120" s="198" t="s">
        <v>715</v>
      </c>
      <c r="H120" s="198" t="s">
        <v>727</v>
      </c>
      <c r="I120" s="198" t="s">
        <v>254</v>
      </c>
      <c r="J120" s="297">
        <v>2.0707292330158937</v>
      </c>
      <c r="K120" s="298">
        <v>0.18814645811182404</v>
      </c>
      <c r="L120" s="298">
        <v>3.1060938495238397</v>
      </c>
      <c r="M120" s="298">
        <v>0</v>
      </c>
      <c r="N120" s="299">
        <v>1.5924046540750834E-2</v>
      </c>
      <c r="O120" s="297">
        <v>1.7813015873683915</v>
      </c>
      <c r="P120" s="298">
        <v>0.18125748986957232</v>
      </c>
      <c r="Q120" s="298">
        <v>2.9891773290091055</v>
      </c>
      <c r="R120" s="298">
        <v>0</v>
      </c>
      <c r="S120" s="299">
        <v>1.5880377013940017E-2</v>
      </c>
      <c r="T120" s="438" t="s">
        <v>436</v>
      </c>
    </row>
    <row r="121" spans="1:20" x14ac:dyDescent="0.2">
      <c r="A121" s="198" t="s">
        <v>565</v>
      </c>
      <c r="B121" s="198" t="s">
        <v>566</v>
      </c>
      <c r="C121" s="198">
        <v>56037</v>
      </c>
      <c r="D121" s="198" t="s">
        <v>432</v>
      </c>
      <c r="E121" s="198" t="s">
        <v>607</v>
      </c>
      <c r="F121" s="198">
        <v>20200254</v>
      </c>
      <c r="G121" s="198" t="s">
        <v>715</v>
      </c>
      <c r="H121" s="198" t="s">
        <v>727</v>
      </c>
      <c r="I121" s="198" t="s">
        <v>254</v>
      </c>
      <c r="J121" s="297">
        <v>2.0707292330158937</v>
      </c>
      <c r="K121" s="298">
        <v>0.24287997319890015</v>
      </c>
      <c r="L121" s="298">
        <v>3.1060938495238397</v>
      </c>
      <c r="M121" s="298">
        <v>0</v>
      </c>
      <c r="N121" s="299">
        <v>2.0556496443514712E-2</v>
      </c>
      <c r="O121" s="297">
        <v>1.7813015873683915</v>
      </c>
      <c r="P121" s="298">
        <v>0.23398694146799337</v>
      </c>
      <c r="Q121" s="298">
        <v>2.9891773290091055</v>
      </c>
      <c r="R121" s="298">
        <v>0</v>
      </c>
      <c r="S121" s="299">
        <v>2.0500123054358929E-2</v>
      </c>
      <c r="T121" s="438" t="s">
        <v>436</v>
      </c>
    </row>
    <row r="122" spans="1:20" x14ac:dyDescent="0.2">
      <c r="A122" s="198" t="s">
        <v>565</v>
      </c>
      <c r="B122" s="198" t="s">
        <v>566</v>
      </c>
      <c r="C122" s="198">
        <v>56037</v>
      </c>
      <c r="D122" s="198" t="s">
        <v>432</v>
      </c>
      <c r="E122" s="198" t="s">
        <v>607</v>
      </c>
      <c r="F122" s="198">
        <v>20200202</v>
      </c>
      <c r="G122" s="198" t="s">
        <v>728</v>
      </c>
      <c r="H122" s="198" t="s">
        <v>729</v>
      </c>
      <c r="I122" s="198" t="s">
        <v>254</v>
      </c>
      <c r="J122" s="297">
        <v>0</v>
      </c>
      <c r="K122" s="298">
        <v>0</v>
      </c>
      <c r="L122" s="298">
        <v>0</v>
      </c>
      <c r="M122" s="298">
        <v>0</v>
      </c>
      <c r="N122" s="299">
        <v>0</v>
      </c>
      <c r="O122" s="297">
        <v>0</v>
      </c>
      <c r="P122" s="298">
        <v>0</v>
      </c>
      <c r="Q122" s="298">
        <v>0</v>
      </c>
      <c r="R122" s="298">
        <v>0</v>
      </c>
      <c r="S122" s="299">
        <v>0</v>
      </c>
      <c r="T122" s="438" t="s">
        <v>436</v>
      </c>
    </row>
    <row r="123" spans="1:20" x14ac:dyDescent="0.2">
      <c r="A123" s="198" t="s">
        <v>565</v>
      </c>
      <c r="B123" s="198" t="s">
        <v>566</v>
      </c>
      <c r="C123" s="198">
        <v>56037</v>
      </c>
      <c r="D123" s="198" t="s">
        <v>432</v>
      </c>
      <c r="E123" s="198" t="s">
        <v>607</v>
      </c>
      <c r="F123" s="198">
        <v>20200202</v>
      </c>
      <c r="G123" s="198" t="s">
        <v>728</v>
      </c>
      <c r="H123" s="198" t="s">
        <v>730</v>
      </c>
      <c r="I123" s="198" t="s">
        <v>254</v>
      </c>
      <c r="J123" s="297">
        <v>0</v>
      </c>
      <c r="K123" s="298">
        <v>0</v>
      </c>
      <c r="L123" s="298">
        <v>0</v>
      </c>
      <c r="M123" s="298">
        <v>0</v>
      </c>
      <c r="N123" s="299">
        <v>0</v>
      </c>
      <c r="O123" s="297">
        <v>0</v>
      </c>
      <c r="P123" s="298">
        <v>0</v>
      </c>
      <c r="Q123" s="298">
        <v>0</v>
      </c>
      <c r="R123" s="298">
        <v>0</v>
      </c>
      <c r="S123" s="299">
        <v>0</v>
      </c>
      <c r="T123" s="438" t="s">
        <v>436</v>
      </c>
    </row>
    <row r="124" spans="1:20" x14ac:dyDescent="0.2">
      <c r="A124" s="198" t="s">
        <v>565</v>
      </c>
      <c r="B124" s="198" t="s">
        <v>566</v>
      </c>
      <c r="C124" s="198">
        <v>56037</v>
      </c>
      <c r="D124" s="198" t="s">
        <v>432</v>
      </c>
      <c r="E124" s="198" t="s">
        <v>607</v>
      </c>
      <c r="F124" s="198">
        <v>20200202</v>
      </c>
      <c r="G124" s="198" t="s">
        <v>622</v>
      </c>
      <c r="H124" s="198" t="s">
        <v>680</v>
      </c>
      <c r="I124" s="198" t="s">
        <v>254</v>
      </c>
      <c r="J124" s="297">
        <v>0</v>
      </c>
      <c r="K124" s="298">
        <v>0</v>
      </c>
      <c r="L124" s="298">
        <v>0</v>
      </c>
      <c r="M124" s="298">
        <v>0</v>
      </c>
      <c r="N124" s="299">
        <v>0</v>
      </c>
      <c r="O124" s="297">
        <v>0</v>
      </c>
      <c r="P124" s="298">
        <v>0</v>
      </c>
      <c r="Q124" s="298">
        <v>0</v>
      </c>
      <c r="R124" s="298">
        <v>0</v>
      </c>
      <c r="S124" s="299">
        <v>0</v>
      </c>
      <c r="T124" s="438" t="s">
        <v>436</v>
      </c>
    </row>
    <row r="125" spans="1:20" x14ac:dyDescent="0.2">
      <c r="A125" s="198" t="s">
        <v>565</v>
      </c>
      <c r="B125" s="198" t="s">
        <v>566</v>
      </c>
      <c r="C125" s="198">
        <v>56037</v>
      </c>
      <c r="D125" s="198" t="s">
        <v>432</v>
      </c>
      <c r="E125" s="198" t="s">
        <v>607</v>
      </c>
      <c r="F125" s="198">
        <v>20200202</v>
      </c>
      <c r="G125" s="198" t="s">
        <v>622</v>
      </c>
      <c r="H125" s="198" t="s">
        <v>731</v>
      </c>
      <c r="I125" s="198" t="s">
        <v>254</v>
      </c>
      <c r="J125" s="297">
        <v>0</v>
      </c>
      <c r="K125" s="298">
        <v>2.1468285323292275</v>
      </c>
      <c r="L125" s="298">
        <v>0</v>
      </c>
      <c r="M125" s="298">
        <v>0</v>
      </c>
      <c r="N125" s="299">
        <v>0</v>
      </c>
      <c r="O125" s="297">
        <v>0</v>
      </c>
      <c r="P125" s="298">
        <v>2.0682225690323479</v>
      </c>
      <c r="Q125" s="298">
        <v>0</v>
      </c>
      <c r="R125" s="298">
        <v>0</v>
      </c>
      <c r="S125" s="299">
        <v>0</v>
      </c>
      <c r="T125" s="438" t="s">
        <v>436</v>
      </c>
    </row>
    <row r="126" spans="1:20" x14ac:dyDescent="0.2">
      <c r="A126" s="198" t="s">
        <v>565</v>
      </c>
      <c r="B126" s="198" t="s">
        <v>566</v>
      </c>
      <c r="C126" s="198">
        <v>56037</v>
      </c>
      <c r="D126" s="198" t="s">
        <v>432</v>
      </c>
      <c r="E126" s="198" t="s">
        <v>607</v>
      </c>
      <c r="F126" s="198">
        <v>20200254</v>
      </c>
      <c r="G126" s="198" t="s">
        <v>622</v>
      </c>
      <c r="H126" s="198" t="s">
        <v>731</v>
      </c>
      <c r="I126" s="198" t="s">
        <v>254</v>
      </c>
      <c r="J126" s="297">
        <v>7.2475523155556258</v>
      </c>
      <c r="K126" s="298">
        <v>2.1468285323292275</v>
      </c>
      <c r="L126" s="298">
        <v>14.495104631111252</v>
      </c>
      <c r="M126" s="298">
        <v>0</v>
      </c>
      <c r="N126" s="299">
        <v>0.18327129927809591</v>
      </c>
      <c r="O126" s="297">
        <v>6.2345555557893686</v>
      </c>
      <c r="P126" s="298">
        <v>2.0682225690323479</v>
      </c>
      <c r="Q126" s="298">
        <v>13.949494202042493</v>
      </c>
      <c r="R126" s="298">
        <v>0</v>
      </c>
      <c r="S126" s="299">
        <v>0.18276870272407322</v>
      </c>
      <c r="T126" s="438" t="s">
        <v>436</v>
      </c>
    </row>
    <row r="127" spans="1:20" x14ac:dyDescent="0.2">
      <c r="A127" s="198" t="s">
        <v>565</v>
      </c>
      <c r="B127" s="198" t="s">
        <v>566</v>
      </c>
      <c r="C127" s="198">
        <v>56037</v>
      </c>
      <c r="D127" s="198" t="s">
        <v>432</v>
      </c>
      <c r="E127" s="198" t="s">
        <v>607</v>
      </c>
      <c r="F127" s="198">
        <v>20200202</v>
      </c>
      <c r="G127" s="198" t="s">
        <v>732</v>
      </c>
      <c r="H127" s="198" t="s">
        <v>664</v>
      </c>
      <c r="I127" s="198" t="s">
        <v>254</v>
      </c>
      <c r="J127" s="297">
        <v>0</v>
      </c>
      <c r="K127" s="298">
        <v>0.64404855969876806</v>
      </c>
      <c r="L127" s="298">
        <v>0</v>
      </c>
      <c r="M127" s="298">
        <v>0</v>
      </c>
      <c r="N127" s="299">
        <v>0</v>
      </c>
      <c r="O127" s="297">
        <v>0</v>
      </c>
      <c r="P127" s="298">
        <v>0.62046677070970424</v>
      </c>
      <c r="Q127" s="298">
        <v>0</v>
      </c>
      <c r="R127" s="298">
        <v>0</v>
      </c>
      <c r="S127" s="299">
        <v>0</v>
      </c>
      <c r="T127" s="438" t="s">
        <v>436</v>
      </c>
    </row>
    <row r="128" spans="1:20" x14ac:dyDescent="0.2">
      <c r="A128" s="198" t="s">
        <v>565</v>
      </c>
      <c r="B128" s="198" t="s">
        <v>566</v>
      </c>
      <c r="C128" s="198">
        <v>56037</v>
      </c>
      <c r="D128" s="198" t="s">
        <v>432</v>
      </c>
      <c r="E128" s="198" t="s">
        <v>607</v>
      </c>
      <c r="F128" s="198">
        <v>20200202</v>
      </c>
      <c r="G128" s="198" t="s">
        <v>732</v>
      </c>
      <c r="H128" s="198" t="s">
        <v>733</v>
      </c>
      <c r="I128" s="198" t="s">
        <v>254</v>
      </c>
      <c r="J128" s="297">
        <v>0</v>
      </c>
      <c r="K128" s="298">
        <v>0</v>
      </c>
      <c r="L128" s="298">
        <v>0</v>
      </c>
      <c r="M128" s="298">
        <v>0</v>
      </c>
      <c r="N128" s="299">
        <v>0</v>
      </c>
      <c r="O128" s="297">
        <v>0</v>
      </c>
      <c r="P128" s="298">
        <v>0</v>
      </c>
      <c r="Q128" s="298">
        <v>0</v>
      </c>
      <c r="R128" s="298">
        <v>0</v>
      </c>
      <c r="S128" s="299">
        <v>0</v>
      </c>
      <c r="T128" s="438" t="s">
        <v>436</v>
      </c>
    </row>
    <row r="129" spans="1:20" x14ac:dyDescent="0.2">
      <c r="A129" s="198" t="s">
        <v>565</v>
      </c>
      <c r="B129" s="198" t="s">
        <v>566</v>
      </c>
      <c r="C129" s="198">
        <v>56037</v>
      </c>
      <c r="D129" s="198" t="s">
        <v>432</v>
      </c>
      <c r="E129" s="198" t="s">
        <v>607</v>
      </c>
      <c r="F129" s="198">
        <v>20200202</v>
      </c>
      <c r="G129" s="198" t="s">
        <v>734</v>
      </c>
      <c r="H129" s="198" t="s">
        <v>735</v>
      </c>
      <c r="I129" s="198" t="s">
        <v>254</v>
      </c>
      <c r="J129" s="297">
        <v>0</v>
      </c>
      <c r="K129" s="298">
        <v>0</v>
      </c>
      <c r="L129" s="298">
        <v>0</v>
      </c>
      <c r="M129" s="298">
        <v>0</v>
      </c>
      <c r="N129" s="299">
        <v>0</v>
      </c>
      <c r="O129" s="297">
        <v>0</v>
      </c>
      <c r="P129" s="298">
        <v>0</v>
      </c>
      <c r="Q129" s="298">
        <v>0</v>
      </c>
      <c r="R129" s="298">
        <v>0</v>
      </c>
      <c r="S129" s="299">
        <v>0</v>
      </c>
      <c r="T129" s="438" t="s">
        <v>436</v>
      </c>
    </row>
    <row r="130" spans="1:20" x14ac:dyDescent="0.2">
      <c r="A130" s="198" t="s">
        <v>565</v>
      </c>
      <c r="B130" s="198" t="s">
        <v>566</v>
      </c>
      <c r="C130" s="198">
        <v>56037</v>
      </c>
      <c r="D130" s="198" t="s">
        <v>432</v>
      </c>
      <c r="E130" s="198" t="s">
        <v>607</v>
      </c>
      <c r="F130" s="198">
        <v>20200253</v>
      </c>
      <c r="G130" s="198" t="s">
        <v>736</v>
      </c>
      <c r="H130" s="198" t="s">
        <v>737</v>
      </c>
      <c r="I130" s="198" t="s">
        <v>254</v>
      </c>
      <c r="J130" s="297">
        <v>9.8359638568254901</v>
      </c>
      <c r="K130" s="298">
        <v>0.15016928397831256</v>
      </c>
      <c r="L130" s="298">
        <v>2.0707292330158937</v>
      </c>
      <c r="M130" s="298">
        <v>0</v>
      </c>
      <c r="N130" s="299">
        <v>9.8472493311454301E-2</v>
      </c>
      <c r="O130" s="297">
        <v>8.4611825399998555</v>
      </c>
      <c r="P130" s="298">
        <v>0.14467084707617636</v>
      </c>
      <c r="Q130" s="298">
        <v>1.9927848860060708</v>
      </c>
      <c r="R130" s="298">
        <v>0</v>
      </c>
      <c r="S130" s="299">
        <v>9.8202445922696169E-2</v>
      </c>
      <c r="T130" s="438" t="s">
        <v>436</v>
      </c>
    </row>
    <row r="131" spans="1:20" x14ac:dyDescent="0.2">
      <c r="A131" s="198" t="s">
        <v>565</v>
      </c>
      <c r="B131" s="198" t="s">
        <v>566</v>
      </c>
      <c r="C131" s="198">
        <v>56037</v>
      </c>
      <c r="D131" s="198" t="s">
        <v>432</v>
      </c>
      <c r="E131" s="198" t="s">
        <v>607</v>
      </c>
      <c r="F131" s="198">
        <v>20200254</v>
      </c>
      <c r="G131" s="198" t="s">
        <v>738</v>
      </c>
      <c r="H131" s="198" t="s">
        <v>739</v>
      </c>
      <c r="I131" s="198" t="s">
        <v>254</v>
      </c>
      <c r="J131" s="297">
        <v>8.8005992403175455</v>
      </c>
      <c r="K131" s="298">
        <v>2.7024673074243823</v>
      </c>
      <c r="L131" s="298">
        <v>8.8005992403175455</v>
      </c>
      <c r="M131" s="298">
        <v>0</v>
      </c>
      <c r="N131" s="299">
        <v>0.22872721394896647</v>
      </c>
      <c r="O131" s="297">
        <v>7.5705317463156616</v>
      </c>
      <c r="P131" s="298">
        <v>2.6035166726720393</v>
      </c>
      <c r="Q131" s="298">
        <v>8.4693357655257984</v>
      </c>
      <c r="R131" s="298">
        <v>0</v>
      </c>
      <c r="S131" s="299">
        <v>0.22809996074568381</v>
      </c>
      <c r="T131" s="438" t="s">
        <v>436</v>
      </c>
    </row>
    <row r="132" spans="1:20" x14ac:dyDescent="0.2">
      <c r="A132" s="198" t="s">
        <v>565</v>
      </c>
      <c r="B132" s="198" t="s">
        <v>566</v>
      </c>
      <c r="C132" s="198">
        <v>56037</v>
      </c>
      <c r="D132" s="198" t="s">
        <v>432</v>
      </c>
      <c r="E132" s="198" t="s">
        <v>607</v>
      </c>
      <c r="F132" s="198">
        <v>20200254</v>
      </c>
      <c r="G132" s="198" t="s">
        <v>740</v>
      </c>
      <c r="H132" s="198" t="s">
        <v>640</v>
      </c>
      <c r="I132" s="198" t="s">
        <v>254</v>
      </c>
      <c r="J132" s="297">
        <v>1.5530469247619199</v>
      </c>
      <c r="K132" s="298">
        <v>0.8587314129316912</v>
      </c>
      <c r="L132" s="298">
        <v>3.1060938495238397</v>
      </c>
      <c r="M132" s="298">
        <v>0</v>
      </c>
      <c r="N132" s="299">
        <v>4.1981577243797648E-2</v>
      </c>
      <c r="O132" s="297">
        <v>1.3359761905262932</v>
      </c>
      <c r="P132" s="298">
        <v>0.82728902761293932</v>
      </c>
      <c r="Q132" s="298">
        <v>2.9891773290091055</v>
      </c>
      <c r="R132" s="298">
        <v>0</v>
      </c>
      <c r="S132" s="299">
        <v>4.18664484912964E-2</v>
      </c>
      <c r="T132" s="438" t="s">
        <v>436</v>
      </c>
    </row>
    <row r="133" spans="1:20" x14ac:dyDescent="0.2">
      <c r="A133" s="198" t="s">
        <v>565</v>
      </c>
      <c r="B133" s="198" t="s">
        <v>566</v>
      </c>
      <c r="C133" s="198">
        <v>56037</v>
      </c>
      <c r="D133" s="198" t="s">
        <v>432</v>
      </c>
      <c r="E133" s="198" t="s">
        <v>607</v>
      </c>
      <c r="F133" s="198">
        <v>20200254</v>
      </c>
      <c r="G133" s="198" t="s">
        <v>740</v>
      </c>
      <c r="H133" s="198" t="s">
        <v>696</v>
      </c>
      <c r="I133" s="198" t="s">
        <v>254</v>
      </c>
      <c r="J133" s="297">
        <v>3.6237761577778129</v>
      </c>
      <c r="K133" s="298">
        <v>1.057041010119157</v>
      </c>
      <c r="L133" s="298">
        <v>3.1060938495238397</v>
      </c>
      <c r="M133" s="298">
        <v>0</v>
      </c>
      <c r="N133" s="299">
        <v>8.9464188747127402E-2</v>
      </c>
      <c r="O133" s="297">
        <v>3.1172777778946843</v>
      </c>
      <c r="P133" s="298">
        <v>1.0183375339945064</v>
      </c>
      <c r="Q133" s="298">
        <v>2.9891773290091055</v>
      </c>
      <c r="R133" s="298">
        <v>0</v>
      </c>
      <c r="S133" s="299">
        <v>8.9218845405590261E-2</v>
      </c>
      <c r="T133" s="438" t="s">
        <v>436</v>
      </c>
    </row>
    <row r="134" spans="1:20" x14ac:dyDescent="0.2">
      <c r="A134" s="198" t="s">
        <v>565</v>
      </c>
      <c r="B134" s="198" t="s">
        <v>566</v>
      </c>
      <c r="C134" s="198">
        <v>56037</v>
      </c>
      <c r="D134" s="198" t="s">
        <v>432</v>
      </c>
      <c r="E134" s="198" t="s">
        <v>607</v>
      </c>
      <c r="F134" s="198">
        <v>20200254</v>
      </c>
      <c r="G134" s="198" t="s">
        <v>740</v>
      </c>
      <c r="H134" s="198" t="s">
        <v>741</v>
      </c>
      <c r="I134" s="198" t="s">
        <v>254</v>
      </c>
      <c r="J134" s="297">
        <v>3.6237761577778129</v>
      </c>
      <c r="K134" s="298">
        <v>0.9065238436296974</v>
      </c>
      <c r="L134" s="298">
        <v>5.6945053907937062</v>
      </c>
      <c r="M134" s="298">
        <v>0</v>
      </c>
      <c r="N134" s="299">
        <v>7.6724951514526712E-2</v>
      </c>
      <c r="O134" s="297">
        <v>3.1172777778946843</v>
      </c>
      <c r="P134" s="298">
        <v>0.87333154209884822</v>
      </c>
      <c r="Q134" s="298">
        <v>5.4801584365166933</v>
      </c>
      <c r="R134" s="298">
        <v>0</v>
      </c>
      <c r="S134" s="299">
        <v>7.6514543794438228E-2</v>
      </c>
      <c r="T134" s="438" t="s">
        <v>436</v>
      </c>
    </row>
    <row r="135" spans="1:20" x14ac:dyDescent="0.2">
      <c r="A135" s="198" t="s">
        <v>565</v>
      </c>
      <c r="B135" s="198" t="s">
        <v>566</v>
      </c>
      <c r="C135" s="198">
        <v>56037</v>
      </c>
      <c r="D135" s="198" t="s">
        <v>432</v>
      </c>
      <c r="E135" s="198" t="s">
        <v>607</v>
      </c>
      <c r="F135" s="198">
        <v>20200254</v>
      </c>
      <c r="G135" s="198" t="s">
        <v>740</v>
      </c>
      <c r="H135" s="198" t="s">
        <v>742</v>
      </c>
      <c r="I135" s="198" t="s">
        <v>254</v>
      </c>
      <c r="J135" s="297">
        <v>3.7273126194286088</v>
      </c>
      <c r="K135" s="298">
        <v>0.77285827163852205</v>
      </c>
      <c r="L135" s="298">
        <v>5.590968929142913</v>
      </c>
      <c r="M135" s="298">
        <v>0</v>
      </c>
      <c r="N135" s="299">
        <v>4.7193083384407038E-2</v>
      </c>
      <c r="O135" s="297">
        <v>3.2063428572631048</v>
      </c>
      <c r="P135" s="298">
        <v>0.74456012485164536</v>
      </c>
      <c r="Q135" s="298">
        <v>5.3805191922163909</v>
      </c>
      <c r="R135" s="298">
        <v>0</v>
      </c>
      <c r="S135" s="299">
        <v>4.7063662786767706E-2</v>
      </c>
      <c r="T135" s="438" t="s">
        <v>436</v>
      </c>
    </row>
    <row r="136" spans="1:20" x14ac:dyDescent="0.2">
      <c r="A136" s="198" t="s">
        <v>565</v>
      </c>
      <c r="B136" s="198" t="s">
        <v>566</v>
      </c>
      <c r="C136" s="198">
        <v>56037</v>
      </c>
      <c r="D136" s="198" t="s">
        <v>432</v>
      </c>
      <c r="E136" s="198" t="s">
        <v>607</v>
      </c>
      <c r="F136" s="198">
        <v>20200202</v>
      </c>
      <c r="G136" s="198" t="s">
        <v>743</v>
      </c>
      <c r="H136" s="198" t="s">
        <v>744</v>
      </c>
      <c r="I136" s="198" t="s">
        <v>254</v>
      </c>
      <c r="J136" s="297">
        <v>0</v>
      </c>
      <c r="K136" s="298">
        <v>0</v>
      </c>
      <c r="L136" s="298">
        <v>0</v>
      </c>
      <c r="M136" s="298">
        <v>0</v>
      </c>
      <c r="N136" s="299">
        <v>0</v>
      </c>
      <c r="O136" s="297">
        <v>0</v>
      </c>
      <c r="P136" s="298">
        <v>0</v>
      </c>
      <c r="Q136" s="298">
        <v>0</v>
      </c>
      <c r="R136" s="298">
        <v>0</v>
      </c>
      <c r="S136" s="299">
        <v>0</v>
      </c>
      <c r="T136" s="438" t="s">
        <v>436</v>
      </c>
    </row>
    <row r="137" spans="1:20" x14ac:dyDescent="0.2">
      <c r="A137" s="198" t="s">
        <v>565</v>
      </c>
      <c r="B137" s="198" t="s">
        <v>566</v>
      </c>
      <c r="C137" s="198">
        <v>56037</v>
      </c>
      <c r="D137" s="198" t="s">
        <v>432</v>
      </c>
      <c r="E137" s="198" t="s">
        <v>607</v>
      </c>
      <c r="F137" s="198">
        <v>20200202</v>
      </c>
      <c r="G137" s="198" t="s">
        <v>743</v>
      </c>
      <c r="H137" s="198" t="s">
        <v>745</v>
      </c>
      <c r="I137" s="198" t="s">
        <v>254</v>
      </c>
      <c r="J137" s="297">
        <v>0</v>
      </c>
      <c r="K137" s="298">
        <v>0</v>
      </c>
      <c r="L137" s="298">
        <v>0</v>
      </c>
      <c r="M137" s="298">
        <v>0</v>
      </c>
      <c r="N137" s="299">
        <v>0</v>
      </c>
      <c r="O137" s="297">
        <v>0</v>
      </c>
      <c r="P137" s="298">
        <v>0</v>
      </c>
      <c r="Q137" s="298">
        <v>0</v>
      </c>
      <c r="R137" s="298">
        <v>0</v>
      </c>
      <c r="S137" s="299">
        <v>0</v>
      </c>
      <c r="T137" s="438" t="s">
        <v>436</v>
      </c>
    </row>
    <row r="138" spans="1:20" x14ac:dyDescent="0.2">
      <c r="A138" s="198" t="s">
        <v>565</v>
      </c>
      <c r="B138" s="198" t="s">
        <v>566</v>
      </c>
      <c r="C138" s="198">
        <v>56037</v>
      </c>
      <c r="D138" s="198" t="s">
        <v>432</v>
      </c>
      <c r="E138" s="198" t="s">
        <v>607</v>
      </c>
      <c r="F138" s="198">
        <v>20200254</v>
      </c>
      <c r="G138" s="198" t="s">
        <v>743</v>
      </c>
      <c r="H138" s="198" t="s">
        <v>624</v>
      </c>
      <c r="I138" s="198" t="s">
        <v>254</v>
      </c>
      <c r="J138" s="297">
        <v>3.6237761577778129</v>
      </c>
      <c r="K138" s="298">
        <v>1.7104223464711275</v>
      </c>
      <c r="L138" s="298">
        <v>0.51768230825397343</v>
      </c>
      <c r="M138" s="298">
        <v>0</v>
      </c>
      <c r="N138" s="299">
        <v>0.14476405946137119</v>
      </c>
      <c r="O138" s="297">
        <v>3.1172777778946843</v>
      </c>
      <c r="P138" s="298">
        <v>1.6477953624506572</v>
      </c>
      <c r="Q138" s="298">
        <v>0.49819622150151771</v>
      </c>
      <c r="R138" s="298">
        <v>0</v>
      </c>
      <c r="S138" s="299">
        <v>0.14436706376309102</v>
      </c>
      <c r="T138" s="438" t="s">
        <v>436</v>
      </c>
    </row>
    <row r="139" spans="1:20" x14ac:dyDescent="0.2">
      <c r="A139" s="198" t="s">
        <v>565</v>
      </c>
      <c r="B139" s="198" t="s">
        <v>566</v>
      </c>
      <c r="C139" s="198">
        <v>56037</v>
      </c>
      <c r="D139" s="198" t="s">
        <v>432</v>
      </c>
      <c r="E139" s="198" t="s">
        <v>607</v>
      </c>
      <c r="F139" s="198">
        <v>20200253</v>
      </c>
      <c r="G139" s="198" t="s">
        <v>746</v>
      </c>
      <c r="H139" s="198" t="s">
        <v>747</v>
      </c>
      <c r="I139" s="198" t="s">
        <v>254</v>
      </c>
      <c r="J139" s="297">
        <v>17.549430249809696</v>
      </c>
      <c r="K139" s="298">
        <v>9.8682672328605434E-2</v>
      </c>
      <c r="L139" s="298">
        <v>2.1742656946666878</v>
      </c>
      <c r="M139" s="298">
        <v>0</v>
      </c>
      <c r="N139" s="299">
        <v>6.4710495604669988E-2</v>
      </c>
      <c r="O139" s="297">
        <v>15.096530952947116</v>
      </c>
      <c r="P139" s="298">
        <v>9.5069413792915933E-2</v>
      </c>
      <c r="Q139" s="298">
        <v>2.092424130306374</v>
      </c>
      <c r="R139" s="298">
        <v>0</v>
      </c>
      <c r="S139" s="299">
        <v>6.45330358920575E-2</v>
      </c>
      <c r="T139" s="438" t="s">
        <v>436</v>
      </c>
    </row>
    <row r="140" spans="1:20" x14ac:dyDescent="0.2">
      <c r="A140" s="198" t="s">
        <v>565</v>
      </c>
      <c r="B140" s="198" t="s">
        <v>566</v>
      </c>
      <c r="C140" s="198">
        <v>56037</v>
      </c>
      <c r="D140" s="198" t="s">
        <v>432</v>
      </c>
      <c r="E140" s="198" t="s">
        <v>607</v>
      </c>
      <c r="F140" s="198">
        <v>20200253</v>
      </c>
      <c r="G140" s="198" t="s">
        <v>746</v>
      </c>
      <c r="H140" s="198" t="s">
        <v>748</v>
      </c>
      <c r="I140" s="198" t="s">
        <v>254</v>
      </c>
      <c r="J140" s="297">
        <v>28.472526953968536</v>
      </c>
      <c r="K140" s="298">
        <v>0.19479101407472549</v>
      </c>
      <c r="L140" s="298">
        <v>3.6237761577778129</v>
      </c>
      <c r="M140" s="298">
        <v>0</v>
      </c>
      <c r="N140" s="299">
        <v>0.12773289132400073</v>
      </c>
      <c r="O140" s="297">
        <v>24.492896826315381</v>
      </c>
      <c r="P140" s="298">
        <v>0.18765875592166881</v>
      </c>
      <c r="Q140" s="298">
        <v>3.4873735505106231</v>
      </c>
      <c r="R140" s="298">
        <v>0</v>
      </c>
      <c r="S140" s="299">
        <v>0.12738260128258305</v>
      </c>
      <c r="T140" s="438" t="s">
        <v>436</v>
      </c>
    </row>
    <row r="141" spans="1:20" x14ac:dyDescent="0.2">
      <c r="A141" s="198" t="s">
        <v>565</v>
      </c>
      <c r="B141" s="198" t="s">
        <v>566</v>
      </c>
      <c r="C141" s="198">
        <v>56037</v>
      </c>
      <c r="D141" s="198" t="s">
        <v>432</v>
      </c>
      <c r="E141" s="198" t="s">
        <v>607</v>
      </c>
      <c r="F141" s="198">
        <v>20200254</v>
      </c>
      <c r="G141" s="198" t="s">
        <v>746</v>
      </c>
      <c r="H141" s="198" t="s">
        <v>749</v>
      </c>
      <c r="I141" s="198" t="s">
        <v>254</v>
      </c>
      <c r="J141" s="297">
        <v>145.05458277276335</v>
      </c>
      <c r="K141" s="298">
        <v>16.420054526122833</v>
      </c>
      <c r="L141" s="298">
        <v>39.343855427301961</v>
      </c>
      <c r="M141" s="298">
        <v>0</v>
      </c>
      <c r="N141" s="299">
        <v>1.3897349708291638</v>
      </c>
      <c r="O141" s="297">
        <v>124.78017619515583</v>
      </c>
      <c r="P141" s="298">
        <v>15.818835479526319</v>
      </c>
      <c r="Q141" s="298">
        <v>37.862912834115328</v>
      </c>
      <c r="R141" s="298">
        <v>0</v>
      </c>
      <c r="S141" s="299">
        <v>1.3859238121256741</v>
      </c>
      <c r="T141" s="438" t="s">
        <v>436</v>
      </c>
    </row>
    <row r="142" spans="1:20" x14ac:dyDescent="0.2">
      <c r="A142" s="198" t="s">
        <v>565</v>
      </c>
      <c r="B142" s="198" t="s">
        <v>566</v>
      </c>
      <c r="C142" s="198">
        <v>56037</v>
      </c>
      <c r="D142" s="198" t="s">
        <v>432</v>
      </c>
      <c r="E142" s="198" t="s">
        <v>607</v>
      </c>
      <c r="F142" s="198">
        <v>20200202</v>
      </c>
      <c r="G142" s="198" t="s">
        <v>750</v>
      </c>
      <c r="H142" s="198" t="s">
        <v>665</v>
      </c>
      <c r="I142" s="198" t="s">
        <v>254</v>
      </c>
      <c r="J142" s="297">
        <v>0</v>
      </c>
      <c r="K142" s="298">
        <v>0</v>
      </c>
      <c r="L142" s="298">
        <v>0</v>
      </c>
      <c r="M142" s="298">
        <v>0</v>
      </c>
      <c r="N142" s="299">
        <v>0</v>
      </c>
      <c r="O142" s="297">
        <v>0</v>
      </c>
      <c r="P142" s="298">
        <v>0</v>
      </c>
      <c r="Q142" s="298">
        <v>0</v>
      </c>
      <c r="R142" s="298">
        <v>0</v>
      </c>
      <c r="S142" s="299">
        <v>0</v>
      </c>
      <c r="T142" s="438" t="s">
        <v>436</v>
      </c>
    </row>
    <row r="143" spans="1:20" x14ac:dyDescent="0.2">
      <c r="A143" s="198" t="s">
        <v>565</v>
      </c>
      <c r="B143" s="198" t="s">
        <v>566</v>
      </c>
      <c r="C143" s="198">
        <v>56037</v>
      </c>
      <c r="D143" s="198" t="s">
        <v>432</v>
      </c>
      <c r="E143" s="198" t="s">
        <v>607</v>
      </c>
      <c r="F143" s="198">
        <v>20200202</v>
      </c>
      <c r="G143" s="198" t="s">
        <v>751</v>
      </c>
      <c r="H143" s="198" t="s">
        <v>752</v>
      </c>
      <c r="I143" s="198" t="s">
        <v>254</v>
      </c>
      <c r="J143" s="297">
        <v>0</v>
      </c>
      <c r="K143" s="298">
        <v>0</v>
      </c>
      <c r="L143" s="298">
        <v>0</v>
      </c>
      <c r="M143" s="298">
        <v>0</v>
      </c>
      <c r="N143" s="299">
        <v>0</v>
      </c>
      <c r="O143" s="297">
        <v>0</v>
      </c>
      <c r="P143" s="298">
        <v>0</v>
      </c>
      <c r="Q143" s="298">
        <v>0</v>
      </c>
      <c r="R143" s="298">
        <v>0</v>
      </c>
      <c r="S143" s="299">
        <v>0</v>
      </c>
      <c r="T143" s="438" t="s">
        <v>436</v>
      </c>
    </row>
    <row r="144" spans="1:20" x14ac:dyDescent="0.2">
      <c r="A144" s="198" t="s">
        <v>565</v>
      </c>
      <c r="B144" s="198" t="s">
        <v>566</v>
      </c>
      <c r="C144" s="198">
        <v>56037</v>
      </c>
      <c r="D144" s="198" t="s">
        <v>432</v>
      </c>
      <c r="E144" s="198" t="s">
        <v>607</v>
      </c>
      <c r="F144" s="198">
        <v>20200254</v>
      </c>
      <c r="G144" s="198" t="s">
        <v>751</v>
      </c>
      <c r="H144" s="198" t="s">
        <v>753</v>
      </c>
      <c r="I144" s="198" t="s">
        <v>254</v>
      </c>
      <c r="J144" s="297">
        <v>0.51768230825397343</v>
      </c>
      <c r="K144" s="298">
        <v>0.23261743912007343</v>
      </c>
      <c r="L144" s="298">
        <v>0.51768230825397343</v>
      </c>
      <c r="M144" s="298">
        <v>0</v>
      </c>
      <c r="N144" s="299">
        <v>1.9687912086746487E-2</v>
      </c>
      <c r="O144" s="297">
        <v>0.44532539684209788</v>
      </c>
      <c r="P144" s="298">
        <v>0.22410016929328949</v>
      </c>
      <c r="Q144" s="298">
        <v>0.49819622150151771</v>
      </c>
      <c r="R144" s="298">
        <v>0</v>
      </c>
      <c r="S144" s="299">
        <v>1.9633920671780384E-2</v>
      </c>
      <c r="T144" s="438" t="s">
        <v>436</v>
      </c>
    </row>
    <row r="145" spans="1:20" x14ac:dyDescent="0.2">
      <c r="A145" s="198" t="s">
        <v>565</v>
      </c>
      <c r="B145" s="198" t="s">
        <v>566</v>
      </c>
      <c r="C145" s="198">
        <v>56037</v>
      </c>
      <c r="D145" s="198" t="s">
        <v>432</v>
      </c>
      <c r="E145" s="198" t="s">
        <v>607</v>
      </c>
      <c r="F145" s="198">
        <v>20200202</v>
      </c>
      <c r="G145" s="198" t="s">
        <v>754</v>
      </c>
      <c r="H145" s="198" t="s">
        <v>755</v>
      </c>
      <c r="I145" s="198" t="s">
        <v>254</v>
      </c>
      <c r="J145" s="297">
        <v>0</v>
      </c>
      <c r="K145" s="298">
        <v>0</v>
      </c>
      <c r="L145" s="298">
        <v>0</v>
      </c>
      <c r="M145" s="298">
        <v>0</v>
      </c>
      <c r="N145" s="299">
        <v>0</v>
      </c>
      <c r="O145" s="297">
        <v>0</v>
      </c>
      <c r="P145" s="298">
        <v>0</v>
      </c>
      <c r="Q145" s="298">
        <v>0</v>
      </c>
      <c r="R145" s="298">
        <v>0</v>
      </c>
      <c r="S145" s="299">
        <v>0</v>
      </c>
      <c r="T145" s="438" t="s">
        <v>436</v>
      </c>
    </row>
    <row r="146" spans="1:20" x14ac:dyDescent="0.2">
      <c r="A146" s="198" t="s">
        <v>565</v>
      </c>
      <c r="B146" s="198" t="s">
        <v>566</v>
      </c>
      <c r="C146" s="198">
        <v>56037</v>
      </c>
      <c r="D146" s="198" t="s">
        <v>432</v>
      </c>
      <c r="E146" s="198" t="s">
        <v>607</v>
      </c>
      <c r="F146" s="198">
        <v>20200202</v>
      </c>
      <c r="G146" s="198" t="s">
        <v>754</v>
      </c>
      <c r="H146" s="198" t="s">
        <v>756</v>
      </c>
      <c r="I146" s="198" t="s">
        <v>254</v>
      </c>
      <c r="J146" s="297">
        <v>0</v>
      </c>
      <c r="K146" s="298">
        <v>0</v>
      </c>
      <c r="L146" s="298">
        <v>0</v>
      </c>
      <c r="M146" s="298">
        <v>0</v>
      </c>
      <c r="N146" s="299">
        <v>0</v>
      </c>
      <c r="O146" s="297">
        <v>0</v>
      </c>
      <c r="P146" s="298">
        <v>0</v>
      </c>
      <c r="Q146" s="298">
        <v>0</v>
      </c>
      <c r="R146" s="298">
        <v>0</v>
      </c>
      <c r="S146" s="299">
        <v>0</v>
      </c>
      <c r="T146" s="438" t="s">
        <v>436</v>
      </c>
    </row>
    <row r="147" spans="1:20" x14ac:dyDescent="0.2">
      <c r="A147" s="198" t="s">
        <v>565</v>
      </c>
      <c r="B147" s="198" t="s">
        <v>566</v>
      </c>
      <c r="C147" s="198">
        <v>56037</v>
      </c>
      <c r="D147" s="198" t="s">
        <v>432</v>
      </c>
      <c r="E147" s="198" t="s">
        <v>607</v>
      </c>
      <c r="F147" s="198">
        <v>20200202</v>
      </c>
      <c r="G147" s="198" t="s">
        <v>757</v>
      </c>
      <c r="H147" s="198" t="s">
        <v>758</v>
      </c>
      <c r="I147" s="198" t="s">
        <v>254</v>
      </c>
      <c r="J147" s="297">
        <v>0</v>
      </c>
      <c r="K147" s="298">
        <v>0</v>
      </c>
      <c r="L147" s="298">
        <v>0</v>
      </c>
      <c r="M147" s="298">
        <v>0</v>
      </c>
      <c r="N147" s="299">
        <v>0</v>
      </c>
      <c r="O147" s="297">
        <v>0</v>
      </c>
      <c r="P147" s="298">
        <v>0</v>
      </c>
      <c r="Q147" s="298">
        <v>0</v>
      </c>
      <c r="R147" s="298">
        <v>0</v>
      </c>
      <c r="S147" s="299">
        <v>0</v>
      </c>
      <c r="T147" s="438" t="s">
        <v>436</v>
      </c>
    </row>
    <row r="148" spans="1:20" x14ac:dyDescent="0.2">
      <c r="A148" s="198" t="s">
        <v>565</v>
      </c>
      <c r="B148" s="198" t="s">
        <v>566</v>
      </c>
      <c r="C148" s="198">
        <v>56037</v>
      </c>
      <c r="D148" s="198" t="s">
        <v>432</v>
      </c>
      <c r="E148" s="198" t="s">
        <v>607</v>
      </c>
      <c r="F148" s="198">
        <v>20200202</v>
      </c>
      <c r="G148" s="198" t="s">
        <v>757</v>
      </c>
      <c r="H148" s="198" t="s">
        <v>759</v>
      </c>
      <c r="I148" s="198" t="s">
        <v>254</v>
      </c>
      <c r="J148" s="297">
        <v>0</v>
      </c>
      <c r="K148" s="298">
        <v>0</v>
      </c>
      <c r="L148" s="298">
        <v>0</v>
      </c>
      <c r="M148" s="298">
        <v>0</v>
      </c>
      <c r="N148" s="299">
        <v>0</v>
      </c>
      <c r="O148" s="297">
        <v>0</v>
      </c>
      <c r="P148" s="298">
        <v>0</v>
      </c>
      <c r="Q148" s="298">
        <v>0</v>
      </c>
      <c r="R148" s="298">
        <v>0</v>
      </c>
      <c r="S148" s="299">
        <v>0</v>
      </c>
      <c r="T148" s="438" t="s">
        <v>436</v>
      </c>
    </row>
    <row r="149" spans="1:20" x14ac:dyDescent="0.2">
      <c r="A149" s="198" t="s">
        <v>565</v>
      </c>
      <c r="B149" s="198" t="s">
        <v>566</v>
      </c>
      <c r="C149" s="198">
        <v>56037</v>
      </c>
      <c r="D149" s="198" t="s">
        <v>432</v>
      </c>
      <c r="E149" s="198" t="s">
        <v>607</v>
      </c>
      <c r="F149" s="198">
        <v>20200202</v>
      </c>
      <c r="G149" s="198" t="s">
        <v>760</v>
      </c>
      <c r="H149" s="198" t="s">
        <v>759</v>
      </c>
      <c r="I149" s="198" t="s">
        <v>254</v>
      </c>
      <c r="J149" s="297">
        <v>0</v>
      </c>
      <c r="K149" s="298">
        <v>0</v>
      </c>
      <c r="L149" s="298">
        <v>0</v>
      </c>
      <c r="M149" s="298">
        <v>0</v>
      </c>
      <c r="N149" s="299">
        <v>0</v>
      </c>
      <c r="O149" s="297">
        <v>0</v>
      </c>
      <c r="P149" s="298">
        <v>0</v>
      </c>
      <c r="Q149" s="298">
        <v>0</v>
      </c>
      <c r="R149" s="298">
        <v>0</v>
      </c>
      <c r="S149" s="299">
        <v>0</v>
      </c>
      <c r="T149" s="438" t="s">
        <v>436</v>
      </c>
    </row>
    <row r="150" spans="1:20" x14ac:dyDescent="0.2">
      <c r="A150" s="198" t="s">
        <v>565</v>
      </c>
      <c r="B150" s="198" t="s">
        <v>566</v>
      </c>
      <c r="C150" s="198">
        <v>56037</v>
      </c>
      <c r="D150" s="198" t="s">
        <v>432</v>
      </c>
      <c r="E150" s="198" t="s">
        <v>607</v>
      </c>
      <c r="F150" s="198">
        <v>20200202</v>
      </c>
      <c r="G150" s="198" t="s">
        <v>740</v>
      </c>
      <c r="H150" s="198" t="s">
        <v>761</v>
      </c>
      <c r="I150" s="198" t="s">
        <v>254</v>
      </c>
      <c r="J150" s="297">
        <v>0</v>
      </c>
      <c r="K150" s="298">
        <v>0</v>
      </c>
      <c r="L150" s="298">
        <v>0</v>
      </c>
      <c r="M150" s="298">
        <v>0</v>
      </c>
      <c r="N150" s="299">
        <v>0</v>
      </c>
      <c r="O150" s="297">
        <v>0</v>
      </c>
      <c r="P150" s="298">
        <v>0</v>
      </c>
      <c r="Q150" s="298">
        <v>0</v>
      </c>
      <c r="R150" s="298">
        <v>0</v>
      </c>
      <c r="S150" s="299">
        <v>0</v>
      </c>
      <c r="T150" s="438" t="s">
        <v>436</v>
      </c>
    </row>
    <row r="151" spans="1:20" x14ac:dyDescent="0.2">
      <c r="A151" s="198" t="s">
        <v>565</v>
      </c>
      <c r="B151" s="198" t="s">
        <v>566</v>
      </c>
      <c r="C151" s="198">
        <v>56037</v>
      </c>
      <c r="D151" s="198" t="s">
        <v>432</v>
      </c>
      <c r="E151" s="198" t="s">
        <v>607</v>
      </c>
      <c r="F151" s="198">
        <v>20200254</v>
      </c>
      <c r="G151" s="198" t="s">
        <v>754</v>
      </c>
      <c r="H151" s="198" t="s">
        <v>664</v>
      </c>
      <c r="I151" s="198" t="s">
        <v>254</v>
      </c>
      <c r="J151" s="297">
        <v>5.1768230825397339</v>
      </c>
      <c r="K151" s="298">
        <v>0.66706471512373988</v>
      </c>
      <c r="L151" s="298">
        <v>5.1768230825397339</v>
      </c>
      <c r="M151" s="298">
        <v>0</v>
      </c>
      <c r="N151" s="299">
        <v>5.6457983189934773E-2</v>
      </c>
      <c r="O151" s="297">
        <v>4.4532539684209782</v>
      </c>
      <c r="P151" s="298">
        <v>0.64264019135575645</v>
      </c>
      <c r="Q151" s="298">
        <v>4.9819622150151766</v>
      </c>
      <c r="R151" s="298">
        <v>0</v>
      </c>
      <c r="S151" s="299">
        <v>5.6303154867605509E-2</v>
      </c>
      <c r="T151" s="438" t="s">
        <v>436</v>
      </c>
    </row>
    <row r="152" spans="1:20" x14ac:dyDescent="0.2">
      <c r="A152" s="198" t="s">
        <v>565</v>
      </c>
      <c r="B152" s="198" t="s">
        <v>566</v>
      </c>
      <c r="C152" s="198">
        <v>56037</v>
      </c>
      <c r="D152" s="198" t="s">
        <v>432</v>
      </c>
      <c r="E152" s="198" t="s">
        <v>607</v>
      </c>
      <c r="F152" s="198">
        <v>20200254</v>
      </c>
      <c r="G152" s="198" t="s">
        <v>757</v>
      </c>
      <c r="H152" s="198" t="s">
        <v>761</v>
      </c>
      <c r="I152" s="198" t="s">
        <v>254</v>
      </c>
      <c r="J152" s="297">
        <v>1.5530469247619199</v>
      </c>
      <c r="K152" s="298">
        <v>0.4515514994683778</v>
      </c>
      <c r="L152" s="298">
        <v>1.5530469247619199</v>
      </c>
      <c r="M152" s="298">
        <v>0</v>
      </c>
      <c r="N152" s="299">
        <v>3.8217711697801998E-2</v>
      </c>
      <c r="O152" s="297">
        <v>1.3359761905262932</v>
      </c>
      <c r="P152" s="298">
        <v>0.43501797568697365</v>
      </c>
      <c r="Q152" s="298">
        <v>1.4945886645045527</v>
      </c>
      <c r="R152" s="298">
        <v>0</v>
      </c>
      <c r="S152" s="299">
        <v>3.8112904833456036E-2</v>
      </c>
      <c r="T152" s="438" t="s">
        <v>436</v>
      </c>
    </row>
    <row r="153" spans="1:20" x14ac:dyDescent="0.2">
      <c r="A153" s="198" t="s">
        <v>565</v>
      </c>
      <c r="B153" s="198" t="s">
        <v>566</v>
      </c>
      <c r="C153" s="198">
        <v>56037</v>
      </c>
      <c r="D153" s="198" t="s">
        <v>432</v>
      </c>
      <c r="E153" s="198" t="s">
        <v>607</v>
      </c>
      <c r="F153" s="198">
        <v>20200202</v>
      </c>
      <c r="G153" s="198" t="s">
        <v>762</v>
      </c>
      <c r="H153" s="198" t="s">
        <v>667</v>
      </c>
      <c r="I153" s="198" t="s">
        <v>254</v>
      </c>
      <c r="J153" s="297">
        <v>0</v>
      </c>
      <c r="K153" s="298">
        <v>20.824236763593504</v>
      </c>
      <c r="L153" s="298">
        <v>0</v>
      </c>
      <c r="M153" s="298">
        <v>0</v>
      </c>
      <c r="N153" s="299">
        <v>0</v>
      </c>
      <c r="O153" s="297">
        <v>0</v>
      </c>
      <c r="P153" s="298">
        <v>20.061758919613773</v>
      </c>
      <c r="Q153" s="298">
        <v>0</v>
      </c>
      <c r="R153" s="298">
        <v>0</v>
      </c>
      <c r="S153" s="299">
        <v>0</v>
      </c>
      <c r="T153" s="438" t="s">
        <v>436</v>
      </c>
    </row>
    <row r="154" spans="1:20" x14ac:dyDescent="0.2">
      <c r="A154" s="198" t="s">
        <v>565</v>
      </c>
      <c r="B154" s="198" t="s">
        <v>566</v>
      </c>
      <c r="C154" s="198">
        <v>56037</v>
      </c>
      <c r="D154" s="198" t="s">
        <v>432</v>
      </c>
      <c r="E154" s="198" t="s">
        <v>607</v>
      </c>
      <c r="F154" s="198">
        <v>20200202</v>
      </c>
      <c r="G154" s="198" t="s">
        <v>763</v>
      </c>
      <c r="H154" s="198" t="s">
        <v>764</v>
      </c>
      <c r="I154" s="198" t="s">
        <v>254</v>
      </c>
      <c r="J154" s="297">
        <v>0</v>
      </c>
      <c r="K154" s="298">
        <v>0</v>
      </c>
      <c r="L154" s="298">
        <v>0</v>
      </c>
      <c r="M154" s="298">
        <v>0</v>
      </c>
      <c r="N154" s="299">
        <v>0</v>
      </c>
      <c r="O154" s="297">
        <v>0</v>
      </c>
      <c r="P154" s="298">
        <v>0</v>
      </c>
      <c r="Q154" s="298">
        <v>0</v>
      </c>
      <c r="R154" s="298">
        <v>0</v>
      </c>
      <c r="S154" s="299">
        <v>0</v>
      </c>
      <c r="T154" s="438" t="s">
        <v>436</v>
      </c>
    </row>
    <row r="155" spans="1:20" x14ac:dyDescent="0.2">
      <c r="A155" s="198" t="s">
        <v>565</v>
      </c>
      <c r="B155" s="198" t="s">
        <v>566</v>
      </c>
      <c r="C155" s="198">
        <v>56037</v>
      </c>
      <c r="D155" s="198" t="s">
        <v>432</v>
      </c>
      <c r="E155" s="198" t="s">
        <v>607</v>
      </c>
      <c r="F155" s="198">
        <v>20200202</v>
      </c>
      <c r="G155" s="198" t="s">
        <v>763</v>
      </c>
      <c r="H155" s="198" t="s">
        <v>765</v>
      </c>
      <c r="I155" s="198" t="s">
        <v>254</v>
      </c>
      <c r="J155" s="297">
        <v>0</v>
      </c>
      <c r="K155" s="298">
        <v>0</v>
      </c>
      <c r="L155" s="298">
        <v>0</v>
      </c>
      <c r="M155" s="298">
        <v>0</v>
      </c>
      <c r="N155" s="299">
        <v>0</v>
      </c>
      <c r="O155" s="297">
        <v>0</v>
      </c>
      <c r="P155" s="298">
        <v>0</v>
      </c>
      <c r="Q155" s="298">
        <v>0</v>
      </c>
      <c r="R155" s="298">
        <v>0</v>
      </c>
      <c r="S155" s="299">
        <v>0</v>
      </c>
      <c r="T155" s="438" t="s">
        <v>436</v>
      </c>
    </row>
    <row r="156" spans="1:20" x14ac:dyDescent="0.2">
      <c r="A156" s="198" t="s">
        <v>565</v>
      </c>
      <c r="B156" s="198" t="s">
        <v>566</v>
      </c>
      <c r="C156" s="198">
        <v>56037</v>
      </c>
      <c r="D156" s="198" t="s">
        <v>432</v>
      </c>
      <c r="E156" s="198" t="s">
        <v>607</v>
      </c>
      <c r="F156" s="198">
        <v>20200202</v>
      </c>
      <c r="G156" s="198" t="s">
        <v>766</v>
      </c>
      <c r="H156" s="198" t="s">
        <v>767</v>
      </c>
      <c r="I156" s="198" t="s">
        <v>254</v>
      </c>
      <c r="J156" s="297">
        <v>0</v>
      </c>
      <c r="K156" s="298">
        <v>0</v>
      </c>
      <c r="L156" s="298">
        <v>0</v>
      </c>
      <c r="M156" s="298">
        <v>0</v>
      </c>
      <c r="N156" s="299">
        <v>0</v>
      </c>
      <c r="O156" s="297">
        <v>0</v>
      </c>
      <c r="P156" s="298">
        <v>0</v>
      </c>
      <c r="Q156" s="298">
        <v>0</v>
      </c>
      <c r="R156" s="298">
        <v>0</v>
      </c>
      <c r="S156" s="299">
        <v>0</v>
      </c>
      <c r="T156" s="438" t="s">
        <v>436</v>
      </c>
    </row>
    <row r="157" spans="1:20" x14ac:dyDescent="0.2">
      <c r="A157" s="198" t="s">
        <v>565</v>
      </c>
      <c r="B157" s="198" t="s">
        <v>566</v>
      </c>
      <c r="C157" s="198">
        <v>56037</v>
      </c>
      <c r="D157" s="198" t="s">
        <v>432</v>
      </c>
      <c r="E157" s="198" t="s">
        <v>607</v>
      </c>
      <c r="F157" s="198">
        <v>20200202</v>
      </c>
      <c r="G157" s="198" t="s">
        <v>766</v>
      </c>
      <c r="H157" s="198" t="s">
        <v>768</v>
      </c>
      <c r="I157" s="198" t="s">
        <v>254</v>
      </c>
      <c r="J157" s="297">
        <v>0</v>
      </c>
      <c r="K157" s="298">
        <v>0</v>
      </c>
      <c r="L157" s="298">
        <v>0</v>
      </c>
      <c r="M157" s="298">
        <v>0</v>
      </c>
      <c r="N157" s="299">
        <v>0</v>
      </c>
      <c r="O157" s="297">
        <v>0</v>
      </c>
      <c r="P157" s="298">
        <v>0</v>
      </c>
      <c r="Q157" s="298">
        <v>0</v>
      </c>
      <c r="R157" s="298">
        <v>0</v>
      </c>
      <c r="S157" s="299">
        <v>0</v>
      </c>
      <c r="T157" s="438" t="s">
        <v>436</v>
      </c>
    </row>
    <row r="158" spans="1:20" x14ac:dyDescent="0.2">
      <c r="A158" s="198" t="s">
        <v>565</v>
      </c>
      <c r="B158" s="198" t="s">
        <v>566</v>
      </c>
      <c r="C158" s="198">
        <v>56037</v>
      </c>
      <c r="D158" s="198" t="s">
        <v>432</v>
      </c>
      <c r="E158" s="198" t="s">
        <v>607</v>
      </c>
      <c r="F158" s="198">
        <v>20200202</v>
      </c>
      <c r="G158" s="198" t="s">
        <v>766</v>
      </c>
      <c r="H158" s="198" t="s">
        <v>769</v>
      </c>
      <c r="I158" s="198" t="s">
        <v>254</v>
      </c>
      <c r="J158" s="297">
        <v>0</v>
      </c>
      <c r="K158" s="298">
        <v>0</v>
      </c>
      <c r="L158" s="298">
        <v>0</v>
      </c>
      <c r="M158" s="298">
        <v>0</v>
      </c>
      <c r="N158" s="299">
        <v>0</v>
      </c>
      <c r="O158" s="297">
        <v>0</v>
      </c>
      <c r="P158" s="298">
        <v>0</v>
      </c>
      <c r="Q158" s="298">
        <v>0</v>
      </c>
      <c r="R158" s="298">
        <v>0</v>
      </c>
      <c r="S158" s="299">
        <v>0</v>
      </c>
      <c r="T158" s="438" t="s">
        <v>436</v>
      </c>
    </row>
    <row r="159" spans="1:20" x14ac:dyDescent="0.2">
      <c r="A159" s="198" t="s">
        <v>565</v>
      </c>
      <c r="B159" s="198" t="s">
        <v>566</v>
      </c>
      <c r="C159" s="198">
        <v>56037</v>
      </c>
      <c r="D159" s="198" t="s">
        <v>432</v>
      </c>
      <c r="E159" s="198" t="s">
        <v>607</v>
      </c>
      <c r="F159" s="198">
        <v>20200202</v>
      </c>
      <c r="G159" s="198" t="s">
        <v>766</v>
      </c>
      <c r="H159" s="198" t="s">
        <v>676</v>
      </c>
      <c r="I159" s="198" t="s">
        <v>254</v>
      </c>
      <c r="J159" s="297">
        <v>0</v>
      </c>
      <c r="K159" s="298">
        <v>0</v>
      </c>
      <c r="L159" s="298">
        <v>0</v>
      </c>
      <c r="M159" s="298">
        <v>0</v>
      </c>
      <c r="N159" s="299">
        <v>0</v>
      </c>
      <c r="O159" s="297">
        <v>0</v>
      </c>
      <c r="P159" s="298">
        <v>0</v>
      </c>
      <c r="Q159" s="298">
        <v>0</v>
      </c>
      <c r="R159" s="298">
        <v>0</v>
      </c>
      <c r="S159" s="299">
        <v>0</v>
      </c>
      <c r="T159" s="438" t="s">
        <v>436</v>
      </c>
    </row>
    <row r="160" spans="1:20" x14ac:dyDescent="0.2">
      <c r="A160" s="198" t="s">
        <v>565</v>
      </c>
      <c r="B160" s="198" t="s">
        <v>566</v>
      </c>
      <c r="C160" s="198">
        <v>56037</v>
      </c>
      <c r="D160" s="198" t="s">
        <v>432</v>
      </c>
      <c r="E160" s="198" t="s">
        <v>607</v>
      </c>
      <c r="F160" s="198">
        <v>20200202</v>
      </c>
      <c r="G160" s="198" t="s">
        <v>766</v>
      </c>
      <c r="H160" s="198" t="s">
        <v>681</v>
      </c>
      <c r="I160" s="198" t="s">
        <v>254</v>
      </c>
      <c r="J160" s="297">
        <v>0</v>
      </c>
      <c r="K160" s="298">
        <v>0</v>
      </c>
      <c r="L160" s="298">
        <v>0</v>
      </c>
      <c r="M160" s="298">
        <v>0</v>
      </c>
      <c r="N160" s="299">
        <v>0</v>
      </c>
      <c r="O160" s="297">
        <v>0</v>
      </c>
      <c r="P160" s="298">
        <v>0</v>
      </c>
      <c r="Q160" s="298">
        <v>0</v>
      </c>
      <c r="R160" s="298">
        <v>0</v>
      </c>
      <c r="S160" s="299">
        <v>0</v>
      </c>
      <c r="T160" s="438" t="s">
        <v>436</v>
      </c>
    </row>
    <row r="161" spans="1:20" x14ac:dyDescent="0.2">
      <c r="A161" s="198" t="s">
        <v>565</v>
      </c>
      <c r="B161" s="198" t="s">
        <v>566</v>
      </c>
      <c r="C161" s="198">
        <v>56037</v>
      </c>
      <c r="D161" s="198" t="s">
        <v>432</v>
      </c>
      <c r="E161" s="198" t="s">
        <v>607</v>
      </c>
      <c r="F161" s="198">
        <v>20200202</v>
      </c>
      <c r="G161" s="198" t="s">
        <v>653</v>
      </c>
      <c r="H161" s="198" t="s">
        <v>764</v>
      </c>
      <c r="I161" s="198" t="s">
        <v>254</v>
      </c>
      <c r="J161" s="297">
        <v>0</v>
      </c>
      <c r="K161" s="298">
        <v>0</v>
      </c>
      <c r="L161" s="298">
        <v>0</v>
      </c>
      <c r="M161" s="298">
        <v>0</v>
      </c>
      <c r="N161" s="299">
        <v>0</v>
      </c>
      <c r="O161" s="297">
        <v>0</v>
      </c>
      <c r="P161" s="298">
        <v>0</v>
      </c>
      <c r="Q161" s="298">
        <v>0</v>
      </c>
      <c r="R161" s="298">
        <v>0</v>
      </c>
      <c r="S161" s="299">
        <v>0</v>
      </c>
      <c r="T161" s="438" t="s">
        <v>436</v>
      </c>
    </row>
    <row r="162" spans="1:20" x14ac:dyDescent="0.2">
      <c r="A162" s="198" t="s">
        <v>565</v>
      </c>
      <c r="B162" s="198" t="s">
        <v>566</v>
      </c>
      <c r="C162" s="198">
        <v>56037</v>
      </c>
      <c r="D162" s="198" t="s">
        <v>432</v>
      </c>
      <c r="E162" s="198" t="s">
        <v>607</v>
      </c>
      <c r="F162" s="198">
        <v>20200202</v>
      </c>
      <c r="G162" s="198" t="s">
        <v>653</v>
      </c>
      <c r="H162" s="198" t="s">
        <v>770</v>
      </c>
      <c r="I162" s="198" t="s">
        <v>254</v>
      </c>
      <c r="J162" s="297">
        <v>0</v>
      </c>
      <c r="K162" s="298">
        <v>0</v>
      </c>
      <c r="L162" s="298">
        <v>0</v>
      </c>
      <c r="M162" s="298">
        <v>0</v>
      </c>
      <c r="N162" s="299">
        <v>0</v>
      </c>
      <c r="O162" s="297">
        <v>0</v>
      </c>
      <c r="P162" s="298">
        <v>0</v>
      </c>
      <c r="Q162" s="298">
        <v>0</v>
      </c>
      <c r="R162" s="298">
        <v>0</v>
      </c>
      <c r="S162" s="299">
        <v>0</v>
      </c>
      <c r="T162" s="438" t="s">
        <v>436</v>
      </c>
    </row>
    <row r="163" spans="1:20" x14ac:dyDescent="0.2">
      <c r="A163" s="198" t="s">
        <v>565</v>
      </c>
      <c r="B163" s="198" t="s">
        <v>566</v>
      </c>
      <c r="C163" s="198">
        <v>56037</v>
      </c>
      <c r="D163" s="198" t="s">
        <v>432</v>
      </c>
      <c r="E163" s="198" t="s">
        <v>607</v>
      </c>
      <c r="F163" s="198">
        <v>20200202</v>
      </c>
      <c r="G163" s="198" t="s">
        <v>653</v>
      </c>
      <c r="H163" s="198" t="s">
        <v>679</v>
      </c>
      <c r="I163" s="198" t="s">
        <v>254</v>
      </c>
      <c r="J163" s="297">
        <v>0</v>
      </c>
      <c r="K163" s="298">
        <v>0.2146828532329228</v>
      </c>
      <c r="L163" s="298">
        <v>0</v>
      </c>
      <c r="M163" s="298">
        <v>0</v>
      </c>
      <c r="N163" s="299">
        <v>0</v>
      </c>
      <c r="O163" s="297">
        <v>0</v>
      </c>
      <c r="P163" s="298">
        <v>0.20682225690323483</v>
      </c>
      <c r="Q163" s="298">
        <v>0</v>
      </c>
      <c r="R163" s="298">
        <v>0</v>
      </c>
      <c r="S163" s="299">
        <v>0</v>
      </c>
      <c r="T163" s="438" t="s">
        <v>436</v>
      </c>
    </row>
    <row r="164" spans="1:20" x14ac:dyDescent="0.2">
      <c r="A164" s="198" t="s">
        <v>565</v>
      </c>
      <c r="B164" s="198" t="s">
        <v>566</v>
      </c>
      <c r="C164" s="198">
        <v>56037</v>
      </c>
      <c r="D164" s="198" t="s">
        <v>432</v>
      </c>
      <c r="E164" s="198" t="s">
        <v>607</v>
      </c>
      <c r="F164" s="198">
        <v>20200202</v>
      </c>
      <c r="G164" s="198" t="s">
        <v>653</v>
      </c>
      <c r="H164" s="198" t="s">
        <v>676</v>
      </c>
      <c r="I164" s="198" t="s">
        <v>254</v>
      </c>
      <c r="J164" s="297">
        <v>0</v>
      </c>
      <c r="K164" s="298">
        <v>0</v>
      </c>
      <c r="L164" s="298">
        <v>0</v>
      </c>
      <c r="M164" s="298">
        <v>0</v>
      </c>
      <c r="N164" s="299">
        <v>0</v>
      </c>
      <c r="O164" s="297">
        <v>0</v>
      </c>
      <c r="P164" s="298">
        <v>0</v>
      </c>
      <c r="Q164" s="298">
        <v>0</v>
      </c>
      <c r="R164" s="298">
        <v>0</v>
      </c>
      <c r="S164" s="299">
        <v>0</v>
      </c>
      <c r="T164" s="438" t="s">
        <v>436</v>
      </c>
    </row>
    <row r="165" spans="1:20" x14ac:dyDescent="0.2">
      <c r="A165" s="198" t="s">
        <v>565</v>
      </c>
      <c r="B165" s="198" t="s">
        <v>566</v>
      </c>
      <c r="C165" s="198">
        <v>56037</v>
      </c>
      <c r="D165" s="198" t="s">
        <v>432</v>
      </c>
      <c r="E165" s="198" t="s">
        <v>607</v>
      </c>
      <c r="F165" s="198">
        <v>20200202</v>
      </c>
      <c r="G165" s="198" t="s">
        <v>653</v>
      </c>
      <c r="H165" s="198" t="s">
        <v>771</v>
      </c>
      <c r="I165" s="198" t="s">
        <v>254</v>
      </c>
      <c r="J165" s="297">
        <v>0</v>
      </c>
      <c r="K165" s="298">
        <v>4.4439350619215006</v>
      </c>
      <c r="L165" s="298">
        <v>0</v>
      </c>
      <c r="M165" s="298">
        <v>0</v>
      </c>
      <c r="N165" s="299">
        <v>0</v>
      </c>
      <c r="O165" s="297">
        <v>0</v>
      </c>
      <c r="P165" s="298">
        <v>4.2812207178969599</v>
      </c>
      <c r="Q165" s="298">
        <v>0</v>
      </c>
      <c r="R165" s="298">
        <v>0</v>
      </c>
      <c r="S165" s="299">
        <v>0</v>
      </c>
      <c r="T165" s="438" t="s">
        <v>436</v>
      </c>
    </row>
    <row r="166" spans="1:20" x14ac:dyDescent="0.2">
      <c r="A166" s="198" t="s">
        <v>565</v>
      </c>
      <c r="B166" s="198" t="s">
        <v>566</v>
      </c>
      <c r="C166" s="198">
        <v>56037</v>
      </c>
      <c r="D166" s="198" t="s">
        <v>432</v>
      </c>
      <c r="E166" s="198" t="s">
        <v>607</v>
      </c>
      <c r="F166" s="198">
        <v>20200202</v>
      </c>
      <c r="G166" s="198" t="s">
        <v>653</v>
      </c>
      <c r="H166" s="198" t="s">
        <v>772</v>
      </c>
      <c r="I166" s="198" t="s">
        <v>254</v>
      </c>
      <c r="J166" s="297">
        <v>0</v>
      </c>
      <c r="K166" s="298">
        <v>0</v>
      </c>
      <c r="L166" s="298">
        <v>0</v>
      </c>
      <c r="M166" s="298">
        <v>0</v>
      </c>
      <c r="N166" s="299">
        <v>0</v>
      </c>
      <c r="O166" s="297">
        <v>0</v>
      </c>
      <c r="P166" s="298">
        <v>0</v>
      </c>
      <c r="Q166" s="298">
        <v>0</v>
      </c>
      <c r="R166" s="298">
        <v>0</v>
      </c>
      <c r="S166" s="299">
        <v>0</v>
      </c>
      <c r="T166" s="438" t="s">
        <v>436</v>
      </c>
    </row>
    <row r="167" spans="1:20" x14ac:dyDescent="0.2">
      <c r="A167" s="198" t="s">
        <v>565</v>
      </c>
      <c r="B167" s="198" t="s">
        <v>566</v>
      </c>
      <c r="C167" s="198">
        <v>56037</v>
      </c>
      <c r="D167" s="198" t="s">
        <v>432</v>
      </c>
      <c r="E167" s="198" t="s">
        <v>607</v>
      </c>
      <c r="F167" s="198">
        <v>20200202</v>
      </c>
      <c r="G167" s="198" t="s">
        <v>773</v>
      </c>
      <c r="H167" s="198" t="s">
        <v>764</v>
      </c>
      <c r="I167" s="198" t="s">
        <v>254</v>
      </c>
      <c r="J167" s="297">
        <v>2.7954844645714565</v>
      </c>
      <c r="K167" s="298">
        <v>8.58731412931691E-2</v>
      </c>
      <c r="L167" s="298">
        <v>0.20707292330158933</v>
      </c>
      <c r="M167" s="298">
        <v>0</v>
      </c>
      <c r="N167" s="299">
        <v>0</v>
      </c>
      <c r="O167" s="297">
        <v>2.4047571429473287</v>
      </c>
      <c r="P167" s="298">
        <v>8.2728902761293924E-2</v>
      </c>
      <c r="Q167" s="298">
        <v>0.19927848860060704</v>
      </c>
      <c r="R167" s="298">
        <v>0</v>
      </c>
      <c r="S167" s="299">
        <v>0</v>
      </c>
      <c r="T167" s="438" t="s">
        <v>436</v>
      </c>
    </row>
    <row r="168" spans="1:20" x14ac:dyDescent="0.2">
      <c r="A168" s="198" t="s">
        <v>565</v>
      </c>
      <c r="B168" s="198" t="s">
        <v>566</v>
      </c>
      <c r="C168" s="198">
        <v>56037</v>
      </c>
      <c r="D168" s="198" t="s">
        <v>432</v>
      </c>
      <c r="E168" s="198" t="s">
        <v>607</v>
      </c>
      <c r="F168" s="198">
        <v>20200202</v>
      </c>
      <c r="G168" s="198" t="s">
        <v>773</v>
      </c>
      <c r="H168" s="198" t="s">
        <v>767</v>
      </c>
      <c r="I168" s="198" t="s">
        <v>254</v>
      </c>
      <c r="J168" s="297">
        <v>0</v>
      </c>
      <c r="K168" s="298">
        <v>0</v>
      </c>
      <c r="L168" s="298">
        <v>0</v>
      </c>
      <c r="M168" s="298">
        <v>0</v>
      </c>
      <c r="N168" s="299">
        <v>0</v>
      </c>
      <c r="O168" s="297">
        <v>0</v>
      </c>
      <c r="P168" s="298">
        <v>0</v>
      </c>
      <c r="Q168" s="298">
        <v>0</v>
      </c>
      <c r="R168" s="298">
        <v>0</v>
      </c>
      <c r="S168" s="299">
        <v>0</v>
      </c>
      <c r="T168" s="438" t="s">
        <v>436</v>
      </c>
    </row>
    <row r="169" spans="1:20" x14ac:dyDescent="0.2">
      <c r="A169" s="198" t="s">
        <v>565</v>
      </c>
      <c r="B169" s="198" t="s">
        <v>566</v>
      </c>
      <c r="C169" s="198">
        <v>56037</v>
      </c>
      <c r="D169" s="198" t="s">
        <v>432</v>
      </c>
      <c r="E169" s="198" t="s">
        <v>607</v>
      </c>
      <c r="F169" s="198">
        <v>20200202</v>
      </c>
      <c r="G169" s="198" t="s">
        <v>773</v>
      </c>
      <c r="H169" s="198" t="s">
        <v>768</v>
      </c>
      <c r="I169" s="198" t="s">
        <v>254</v>
      </c>
      <c r="J169" s="297">
        <v>0</v>
      </c>
      <c r="K169" s="298">
        <v>0</v>
      </c>
      <c r="L169" s="298">
        <v>0</v>
      </c>
      <c r="M169" s="298">
        <v>0</v>
      </c>
      <c r="N169" s="299">
        <v>0</v>
      </c>
      <c r="O169" s="297">
        <v>0</v>
      </c>
      <c r="P169" s="298">
        <v>0</v>
      </c>
      <c r="Q169" s="298">
        <v>0</v>
      </c>
      <c r="R169" s="298">
        <v>0</v>
      </c>
      <c r="S169" s="299">
        <v>0</v>
      </c>
      <c r="T169" s="438" t="s">
        <v>436</v>
      </c>
    </row>
    <row r="170" spans="1:20" x14ac:dyDescent="0.2">
      <c r="A170" s="198" t="s">
        <v>565</v>
      </c>
      <c r="B170" s="198" t="s">
        <v>566</v>
      </c>
      <c r="C170" s="198">
        <v>56037</v>
      </c>
      <c r="D170" s="198" t="s">
        <v>432</v>
      </c>
      <c r="E170" s="198" t="s">
        <v>607</v>
      </c>
      <c r="F170" s="198">
        <v>20200253</v>
      </c>
      <c r="G170" s="198" t="s">
        <v>762</v>
      </c>
      <c r="H170" s="198" t="s">
        <v>679</v>
      </c>
      <c r="I170" s="198" t="s">
        <v>254</v>
      </c>
      <c r="J170" s="297">
        <v>2.0707292330158937</v>
      </c>
      <c r="K170" s="298">
        <v>1.458787330075037E-2</v>
      </c>
      <c r="L170" s="298">
        <v>0.51768230825397343</v>
      </c>
      <c r="M170" s="298">
        <v>0</v>
      </c>
      <c r="N170" s="299">
        <v>9.5658993502555616E-3</v>
      </c>
      <c r="O170" s="297">
        <v>1.7813015873683915</v>
      </c>
      <c r="P170" s="298">
        <v>1.405373943025714E-2</v>
      </c>
      <c r="Q170" s="298">
        <v>0.49819622150151771</v>
      </c>
      <c r="R170" s="298">
        <v>0</v>
      </c>
      <c r="S170" s="299">
        <v>9.5396661753476292E-3</v>
      </c>
      <c r="T170" s="438" t="s">
        <v>436</v>
      </c>
    </row>
    <row r="171" spans="1:20" x14ac:dyDescent="0.2">
      <c r="A171" s="198" t="s">
        <v>565</v>
      </c>
      <c r="B171" s="198" t="s">
        <v>566</v>
      </c>
      <c r="C171" s="198">
        <v>56037</v>
      </c>
      <c r="D171" s="198" t="s">
        <v>432</v>
      </c>
      <c r="E171" s="198" t="s">
        <v>607</v>
      </c>
      <c r="F171" s="198">
        <v>20200253</v>
      </c>
      <c r="G171" s="198" t="s">
        <v>763</v>
      </c>
      <c r="H171" s="198" t="s">
        <v>679</v>
      </c>
      <c r="I171" s="198" t="s">
        <v>254</v>
      </c>
      <c r="J171" s="297">
        <v>3.6237761577778129</v>
      </c>
      <c r="K171" s="298">
        <v>1.4587873300750363E-2</v>
      </c>
      <c r="L171" s="298">
        <v>1.0353646165079469</v>
      </c>
      <c r="M171" s="298">
        <v>0</v>
      </c>
      <c r="N171" s="299">
        <v>9.5658993502555582E-3</v>
      </c>
      <c r="O171" s="297">
        <v>3.1172777778946843</v>
      </c>
      <c r="P171" s="298">
        <v>1.4053739430257133E-2</v>
      </c>
      <c r="Q171" s="298">
        <v>0.99639244300303542</v>
      </c>
      <c r="R171" s="298">
        <v>0</v>
      </c>
      <c r="S171" s="299">
        <v>9.5396661753476258E-3</v>
      </c>
      <c r="T171" s="438" t="s">
        <v>436</v>
      </c>
    </row>
    <row r="172" spans="1:20" x14ac:dyDescent="0.2">
      <c r="A172" s="198" t="s">
        <v>565</v>
      </c>
      <c r="B172" s="198" t="s">
        <v>566</v>
      </c>
      <c r="C172" s="198">
        <v>56037</v>
      </c>
      <c r="D172" s="198" t="s">
        <v>432</v>
      </c>
      <c r="E172" s="198" t="s">
        <v>607</v>
      </c>
      <c r="F172" s="198">
        <v>20200253</v>
      </c>
      <c r="G172" s="198" t="s">
        <v>766</v>
      </c>
      <c r="H172" s="198" t="s">
        <v>774</v>
      </c>
      <c r="I172" s="198" t="s">
        <v>254</v>
      </c>
      <c r="J172" s="297">
        <v>9.4218180102223155</v>
      </c>
      <c r="K172" s="298">
        <v>6.4358264562133963E-2</v>
      </c>
      <c r="L172" s="298">
        <v>1.1906693089841389</v>
      </c>
      <c r="M172" s="298">
        <v>0</v>
      </c>
      <c r="N172" s="299">
        <v>4.2202497133480406E-2</v>
      </c>
      <c r="O172" s="297">
        <v>8.1049222225261808</v>
      </c>
      <c r="P172" s="298">
        <v>6.2001791604075589E-2</v>
      </c>
      <c r="Q172" s="298">
        <v>1.1458513094534908</v>
      </c>
      <c r="R172" s="298">
        <v>0</v>
      </c>
      <c r="S172" s="299">
        <v>4.208676253829835E-2</v>
      </c>
      <c r="T172" s="438" t="s">
        <v>436</v>
      </c>
    </row>
    <row r="173" spans="1:20" x14ac:dyDescent="0.2">
      <c r="A173" s="198" t="s">
        <v>565</v>
      </c>
      <c r="B173" s="198" t="s">
        <v>566</v>
      </c>
      <c r="C173" s="198">
        <v>56037</v>
      </c>
      <c r="D173" s="198" t="s">
        <v>432</v>
      </c>
      <c r="E173" s="198" t="s">
        <v>607</v>
      </c>
      <c r="F173" s="198">
        <v>20200253</v>
      </c>
      <c r="G173" s="198" t="s">
        <v>766</v>
      </c>
      <c r="H173" s="198" t="s">
        <v>775</v>
      </c>
      <c r="I173" s="198" t="s">
        <v>254</v>
      </c>
      <c r="J173" s="297">
        <v>9.4218180102223155</v>
      </c>
      <c r="K173" s="298">
        <v>6.4358264562133963E-2</v>
      </c>
      <c r="L173" s="298">
        <v>1.1906693089841389</v>
      </c>
      <c r="M173" s="298">
        <v>0</v>
      </c>
      <c r="N173" s="299">
        <v>4.2202497133480406E-2</v>
      </c>
      <c r="O173" s="297">
        <v>8.1049222225261808</v>
      </c>
      <c r="P173" s="298">
        <v>6.2001791604075589E-2</v>
      </c>
      <c r="Q173" s="298">
        <v>1.1458513094534908</v>
      </c>
      <c r="R173" s="298">
        <v>0</v>
      </c>
      <c r="S173" s="299">
        <v>4.208676253829835E-2</v>
      </c>
      <c r="T173" s="438" t="s">
        <v>436</v>
      </c>
    </row>
    <row r="174" spans="1:20" x14ac:dyDescent="0.2">
      <c r="A174" s="198" t="s">
        <v>565</v>
      </c>
      <c r="B174" s="198" t="s">
        <v>566</v>
      </c>
      <c r="C174" s="198">
        <v>56037</v>
      </c>
      <c r="D174" s="198" t="s">
        <v>432</v>
      </c>
      <c r="E174" s="198" t="s">
        <v>607</v>
      </c>
      <c r="F174" s="198">
        <v>20200253</v>
      </c>
      <c r="G174" s="198" t="s">
        <v>766</v>
      </c>
      <c r="H174" s="198" t="s">
        <v>673</v>
      </c>
      <c r="I174" s="198" t="s">
        <v>254</v>
      </c>
      <c r="J174" s="297">
        <v>7.920539316285792</v>
      </c>
      <c r="K174" s="298">
        <v>5.406094223219253E-2</v>
      </c>
      <c r="L174" s="298">
        <v>0.98359638568254948</v>
      </c>
      <c r="M174" s="298">
        <v>0</v>
      </c>
      <c r="N174" s="299">
        <v>3.5450097592123544E-2</v>
      </c>
      <c r="O174" s="297">
        <v>6.8134785716840964</v>
      </c>
      <c r="P174" s="298">
        <v>5.2081504947423495E-2</v>
      </c>
      <c r="Q174" s="298">
        <v>0.94657282085288363</v>
      </c>
      <c r="R174" s="298">
        <v>0</v>
      </c>
      <c r="S174" s="299">
        <v>3.5352880532170616E-2</v>
      </c>
      <c r="T174" s="438" t="s">
        <v>436</v>
      </c>
    </row>
    <row r="175" spans="1:20" x14ac:dyDescent="0.2">
      <c r="A175" s="198" t="s">
        <v>565</v>
      </c>
      <c r="B175" s="198" t="s">
        <v>566</v>
      </c>
      <c r="C175" s="198">
        <v>56037</v>
      </c>
      <c r="D175" s="198" t="s">
        <v>432</v>
      </c>
      <c r="E175" s="198" t="s">
        <v>607</v>
      </c>
      <c r="F175" s="198">
        <v>20200253</v>
      </c>
      <c r="G175" s="198" t="s">
        <v>766</v>
      </c>
      <c r="H175" s="198" t="s">
        <v>776</v>
      </c>
      <c r="I175" s="198" t="s">
        <v>254</v>
      </c>
      <c r="J175" s="297">
        <v>7.920539316285792</v>
      </c>
      <c r="K175" s="298">
        <v>5.406094223219253E-2</v>
      </c>
      <c r="L175" s="298">
        <v>0.98359638568254948</v>
      </c>
      <c r="M175" s="298">
        <v>0</v>
      </c>
      <c r="N175" s="299">
        <v>3.5450097592123544E-2</v>
      </c>
      <c r="O175" s="297">
        <v>6.8134785716840964</v>
      </c>
      <c r="P175" s="298">
        <v>5.2081504947423495E-2</v>
      </c>
      <c r="Q175" s="298">
        <v>0.94657282085288363</v>
      </c>
      <c r="R175" s="298">
        <v>0</v>
      </c>
      <c r="S175" s="299">
        <v>3.5352880532170616E-2</v>
      </c>
      <c r="T175" s="438" t="s">
        <v>436</v>
      </c>
    </row>
    <row r="176" spans="1:20" x14ac:dyDescent="0.2">
      <c r="A176" s="198" t="s">
        <v>565</v>
      </c>
      <c r="B176" s="198" t="s">
        <v>566</v>
      </c>
      <c r="C176" s="198">
        <v>56037</v>
      </c>
      <c r="D176" s="198" t="s">
        <v>432</v>
      </c>
      <c r="E176" s="198" t="s">
        <v>607</v>
      </c>
      <c r="F176" s="198">
        <v>20200253</v>
      </c>
      <c r="G176" s="198" t="s">
        <v>653</v>
      </c>
      <c r="H176" s="198" t="s">
        <v>777</v>
      </c>
      <c r="I176" s="198" t="s">
        <v>254</v>
      </c>
      <c r="J176" s="297">
        <v>45.14189727974648</v>
      </c>
      <c r="K176" s="298">
        <v>0.30891966989824315</v>
      </c>
      <c r="L176" s="298">
        <v>5.746273621619105</v>
      </c>
      <c r="M176" s="298">
        <v>0</v>
      </c>
      <c r="N176" s="299">
        <v>0.20257198624070602</v>
      </c>
      <c r="O176" s="297">
        <v>38.832374604630935</v>
      </c>
      <c r="P176" s="298">
        <v>0.29760859969956299</v>
      </c>
      <c r="Q176" s="298">
        <v>5.5299780586668463</v>
      </c>
      <c r="R176" s="298">
        <v>0</v>
      </c>
      <c r="S176" s="299">
        <v>0.20201646018383215</v>
      </c>
      <c r="T176" s="438" t="s">
        <v>436</v>
      </c>
    </row>
    <row r="177" spans="1:20" x14ac:dyDescent="0.2">
      <c r="A177" s="198" t="s">
        <v>565</v>
      </c>
      <c r="B177" s="198" t="s">
        <v>566</v>
      </c>
      <c r="C177" s="198">
        <v>56037</v>
      </c>
      <c r="D177" s="198" t="s">
        <v>432</v>
      </c>
      <c r="E177" s="198" t="s">
        <v>607</v>
      </c>
      <c r="F177" s="198">
        <v>20200253</v>
      </c>
      <c r="G177" s="198" t="s">
        <v>773</v>
      </c>
      <c r="H177" s="198" t="s">
        <v>672</v>
      </c>
      <c r="I177" s="198" t="s">
        <v>254</v>
      </c>
      <c r="J177" s="297">
        <v>32.613985420000319</v>
      </c>
      <c r="K177" s="298">
        <v>0.41875777475095166</v>
      </c>
      <c r="L177" s="298">
        <v>6.7298700073016544</v>
      </c>
      <c r="M177" s="298">
        <v>0</v>
      </c>
      <c r="N177" s="299">
        <v>0.27459758134851259</v>
      </c>
      <c r="O177" s="297">
        <v>28.05550000105216</v>
      </c>
      <c r="P177" s="298">
        <v>0.40342499070385185</v>
      </c>
      <c r="Q177" s="298">
        <v>6.4765508795197304</v>
      </c>
      <c r="R177" s="298">
        <v>0</v>
      </c>
      <c r="S177" s="299">
        <v>0.27384453491586136</v>
      </c>
      <c r="T177" s="438" t="s">
        <v>436</v>
      </c>
    </row>
    <row r="178" spans="1:20" x14ac:dyDescent="0.2">
      <c r="A178" s="198" t="s">
        <v>565</v>
      </c>
      <c r="B178" s="198" t="s">
        <v>566</v>
      </c>
      <c r="C178" s="198">
        <v>56037</v>
      </c>
      <c r="D178" s="198" t="s">
        <v>432</v>
      </c>
      <c r="E178" s="198" t="s">
        <v>607</v>
      </c>
      <c r="F178" s="198">
        <v>20200254</v>
      </c>
      <c r="G178" s="198" t="s">
        <v>762</v>
      </c>
      <c r="H178" s="198" t="s">
        <v>676</v>
      </c>
      <c r="I178" s="198" t="s">
        <v>254</v>
      </c>
      <c r="J178" s="297">
        <v>57.462736216191054</v>
      </c>
      <c r="K178" s="298">
        <v>17.24105725242897</v>
      </c>
      <c r="L178" s="298">
        <v>114.92547243238211</v>
      </c>
      <c r="M178" s="298">
        <v>0</v>
      </c>
      <c r="N178" s="299">
        <v>1.4592217193706221</v>
      </c>
      <c r="O178" s="297">
        <v>49.431119049472869</v>
      </c>
      <c r="P178" s="298">
        <v>16.609777253502628</v>
      </c>
      <c r="Q178" s="298">
        <v>110.59956117333694</v>
      </c>
      <c r="R178" s="298">
        <v>0</v>
      </c>
      <c r="S178" s="299">
        <v>1.455220002731958</v>
      </c>
      <c r="T178" s="438" t="s">
        <v>436</v>
      </c>
    </row>
    <row r="179" spans="1:20" x14ac:dyDescent="0.2">
      <c r="A179" s="198" t="s">
        <v>565</v>
      </c>
      <c r="B179" s="198" t="s">
        <v>566</v>
      </c>
      <c r="C179" s="198">
        <v>56037</v>
      </c>
      <c r="D179" s="198" t="s">
        <v>432</v>
      </c>
      <c r="E179" s="198" t="s">
        <v>607</v>
      </c>
      <c r="F179" s="198">
        <v>20200254</v>
      </c>
      <c r="G179" s="198" t="s">
        <v>763</v>
      </c>
      <c r="H179" s="198" t="s">
        <v>778</v>
      </c>
      <c r="I179" s="198" t="s">
        <v>254</v>
      </c>
      <c r="J179" s="297">
        <v>11.389010781587412</v>
      </c>
      <c r="K179" s="298">
        <v>3.4208446929422553</v>
      </c>
      <c r="L179" s="298">
        <v>22.778021563174825</v>
      </c>
      <c r="M179" s="298">
        <v>0</v>
      </c>
      <c r="N179" s="299">
        <v>0.28952811892274238</v>
      </c>
      <c r="O179" s="297">
        <v>9.7971587305261512</v>
      </c>
      <c r="P179" s="298">
        <v>3.2955907249013148</v>
      </c>
      <c r="Q179" s="298">
        <v>21.920633746066773</v>
      </c>
      <c r="R179" s="298">
        <v>0</v>
      </c>
      <c r="S179" s="299">
        <v>0.28873412752618205</v>
      </c>
      <c r="T179" s="438" t="s">
        <v>436</v>
      </c>
    </row>
    <row r="180" spans="1:20" x14ac:dyDescent="0.2">
      <c r="A180" s="198" t="s">
        <v>565</v>
      </c>
      <c r="B180" s="198" t="s">
        <v>566</v>
      </c>
      <c r="C180" s="198">
        <v>56037</v>
      </c>
      <c r="D180" s="198" t="s">
        <v>432</v>
      </c>
      <c r="E180" s="198" t="s">
        <v>607</v>
      </c>
      <c r="F180" s="198">
        <v>20200254</v>
      </c>
      <c r="G180" s="198" t="s">
        <v>653</v>
      </c>
      <c r="H180" s="198" t="s">
        <v>779</v>
      </c>
      <c r="I180" s="198" t="s">
        <v>254</v>
      </c>
      <c r="J180" s="297">
        <v>18.843636020444631</v>
      </c>
      <c r="K180" s="298">
        <v>3.9072279288391942</v>
      </c>
      <c r="L180" s="298">
        <v>28.265454030666945</v>
      </c>
      <c r="M180" s="298">
        <v>0</v>
      </c>
      <c r="N180" s="299">
        <v>0.21714608919205683</v>
      </c>
      <c r="O180" s="297">
        <v>16.209844445052362</v>
      </c>
      <c r="P180" s="298">
        <v>3.7641650756388736</v>
      </c>
      <c r="Q180" s="298">
        <v>27.201513693982864</v>
      </c>
      <c r="R180" s="298">
        <v>0</v>
      </c>
      <c r="S180" s="299">
        <v>0.21655059564463658</v>
      </c>
      <c r="T180" s="438" t="s">
        <v>436</v>
      </c>
    </row>
    <row r="181" spans="1:20" x14ac:dyDescent="0.2">
      <c r="A181" s="198" t="s">
        <v>565</v>
      </c>
      <c r="B181" s="198" t="s">
        <v>566</v>
      </c>
      <c r="C181" s="198">
        <v>56037</v>
      </c>
      <c r="D181" s="198" t="s">
        <v>432</v>
      </c>
      <c r="E181" s="198" t="s">
        <v>607</v>
      </c>
      <c r="F181" s="198">
        <v>20200254</v>
      </c>
      <c r="G181" s="198" t="s">
        <v>773</v>
      </c>
      <c r="H181" s="198" t="s">
        <v>769</v>
      </c>
      <c r="I181" s="198" t="s">
        <v>254</v>
      </c>
      <c r="J181" s="297">
        <v>31.371547880190786</v>
      </c>
      <c r="K181" s="298">
        <v>4.7036614527956013</v>
      </c>
      <c r="L181" s="298">
        <v>39.240318965651184</v>
      </c>
      <c r="M181" s="298">
        <v>0</v>
      </c>
      <c r="N181" s="299">
        <v>0.39810116351877084</v>
      </c>
      <c r="O181" s="297">
        <v>26.98671904863113</v>
      </c>
      <c r="P181" s="298">
        <v>4.5314372467393085</v>
      </c>
      <c r="Q181" s="298">
        <v>37.763273589815043</v>
      </c>
      <c r="R181" s="298">
        <v>0</v>
      </c>
      <c r="S181" s="299">
        <v>0.39700942534850037</v>
      </c>
      <c r="T181" s="438" t="s">
        <v>436</v>
      </c>
    </row>
    <row r="182" spans="1:20" x14ac:dyDescent="0.2">
      <c r="A182" s="198" t="s">
        <v>565</v>
      </c>
      <c r="B182" s="198" t="s">
        <v>566</v>
      </c>
      <c r="C182" s="198">
        <v>56037</v>
      </c>
      <c r="D182" s="198" t="s">
        <v>432</v>
      </c>
      <c r="E182" s="198" t="s">
        <v>607</v>
      </c>
      <c r="F182" s="198">
        <v>20200254</v>
      </c>
      <c r="G182" s="198" t="s">
        <v>780</v>
      </c>
      <c r="H182" s="198" t="s">
        <v>781</v>
      </c>
      <c r="I182" s="198" t="s">
        <v>254</v>
      </c>
      <c r="J182" s="297">
        <v>2.5884115412698669</v>
      </c>
      <c r="K182" s="298">
        <v>0.694431472667278</v>
      </c>
      <c r="L182" s="298">
        <v>2.5884115412698669</v>
      </c>
      <c r="M182" s="298">
        <v>0</v>
      </c>
      <c r="N182" s="299">
        <v>5.877420814131671E-2</v>
      </c>
      <c r="O182" s="297">
        <v>2.2266269842104891</v>
      </c>
      <c r="P182" s="298">
        <v>0.66900491715496713</v>
      </c>
      <c r="Q182" s="298">
        <v>2.4909811075075883</v>
      </c>
      <c r="R182" s="298">
        <v>0</v>
      </c>
      <c r="S182" s="299">
        <v>5.8613027887814959E-2</v>
      </c>
      <c r="T182" s="438" t="s">
        <v>436</v>
      </c>
    </row>
    <row r="183" spans="1:20" x14ac:dyDescent="0.2">
      <c r="A183" s="198" t="s">
        <v>565</v>
      </c>
      <c r="B183" s="198" t="s">
        <v>566</v>
      </c>
      <c r="C183" s="198">
        <v>56037</v>
      </c>
      <c r="D183" s="198" t="s">
        <v>432</v>
      </c>
      <c r="E183" s="198" t="s">
        <v>607</v>
      </c>
      <c r="F183" s="198">
        <v>20200202</v>
      </c>
      <c r="G183" s="198" t="s">
        <v>782</v>
      </c>
      <c r="H183" s="198" t="s">
        <v>783</v>
      </c>
      <c r="I183" s="198" t="s">
        <v>254</v>
      </c>
      <c r="J183" s="297">
        <v>0</v>
      </c>
      <c r="K183" s="298">
        <v>0</v>
      </c>
      <c r="L183" s="298">
        <v>0</v>
      </c>
      <c r="M183" s="298">
        <v>0</v>
      </c>
      <c r="N183" s="299">
        <v>0</v>
      </c>
      <c r="O183" s="297">
        <v>0</v>
      </c>
      <c r="P183" s="298">
        <v>0</v>
      </c>
      <c r="Q183" s="298">
        <v>0</v>
      </c>
      <c r="R183" s="298">
        <v>0</v>
      </c>
      <c r="S183" s="299">
        <v>0</v>
      </c>
      <c r="T183" s="438" t="s">
        <v>436</v>
      </c>
    </row>
    <row r="184" spans="1:20" x14ac:dyDescent="0.2">
      <c r="A184" s="198" t="s">
        <v>565</v>
      </c>
      <c r="B184" s="198" t="s">
        <v>566</v>
      </c>
      <c r="C184" s="198">
        <v>56037</v>
      </c>
      <c r="D184" s="198" t="s">
        <v>432</v>
      </c>
      <c r="E184" s="198" t="s">
        <v>607</v>
      </c>
      <c r="F184" s="198">
        <v>20200202</v>
      </c>
      <c r="G184" s="198" t="s">
        <v>784</v>
      </c>
      <c r="H184" s="198" t="s">
        <v>785</v>
      </c>
      <c r="I184" s="198" t="s">
        <v>254</v>
      </c>
      <c r="J184" s="297">
        <v>0</v>
      </c>
      <c r="K184" s="298">
        <v>0</v>
      </c>
      <c r="L184" s="298">
        <v>0</v>
      </c>
      <c r="M184" s="298">
        <v>0</v>
      </c>
      <c r="N184" s="299">
        <v>0</v>
      </c>
      <c r="O184" s="297">
        <v>0</v>
      </c>
      <c r="P184" s="298">
        <v>0</v>
      </c>
      <c r="Q184" s="298">
        <v>0</v>
      </c>
      <c r="R184" s="298">
        <v>0</v>
      </c>
      <c r="S184" s="299">
        <v>0</v>
      </c>
      <c r="T184" s="438" t="s">
        <v>436</v>
      </c>
    </row>
    <row r="185" spans="1:20" x14ac:dyDescent="0.2">
      <c r="A185" s="198" t="s">
        <v>565</v>
      </c>
      <c r="B185" s="198" t="s">
        <v>566</v>
      </c>
      <c r="C185" s="198">
        <v>56037</v>
      </c>
      <c r="D185" s="198" t="s">
        <v>432</v>
      </c>
      <c r="E185" s="198" t="s">
        <v>607</v>
      </c>
      <c r="F185" s="198">
        <v>20200202</v>
      </c>
      <c r="G185" s="198" t="s">
        <v>784</v>
      </c>
      <c r="H185" s="198" t="s">
        <v>786</v>
      </c>
      <c r="I185" s="198" t="s">
        <v>254</v>
      </c>
      <c r="J185" s="297">
        <v>4.4520678509841716</v>
      </c>
      <c r="K185" s="298">
        <v>0</v>
      </c>
      <c r="L185" s="298">
        <v>11.389010781587412</v>
      </c>
      <c r="M185" s="298">
        <v>0</v>
      </c>
      <c r="N185" s="299">
        <v>0</v>
      </c>
      <c r="O185" s="297">
        <v>3.8297984128420421</v>
      </c>
      <c r="P185" s="298">
        <v>0</v>
      </c>
      <c r="Q185" s="298">
        <v>10.960316873033387</v>
      </c>
      <c r="R185" s="298">
        <v>0</v>
      </c>
      <c r="S185" s="299">
        <v>0</v>
      </c>
      <c r="T185" s="438" t="s">
        <v>436</v>
      </c>
    </row>
    <row r="186" spans="1:20" x14ac:dyDescent="0.2">
      <c r="A186" s="198" t="s">
        <v>565</v>
      </c>
      <c r="B186" s="198" t="s">
        <v>566</v>
      </c>
      <c r="C186" s="198">
        <v>56037</v>
      </c>
      <c r="D186" s="198" t="s">
        <v>432</v>
      </c>
      <c r="E186" s="198" t="s">
        <v>607</v>
      </c>
      <c r="F186" s="198">
        <v>20200202</v>
      </c>
      <c r="G186" s="198" t="s">
        <v>784</v>
      </c>
      <c r="H186" s="198" t="s">
        <v>717</v>
      </c>
      <c r="I186" s="198" t="s">
        <v>254</v>
      </c>
      <c r="J186" s="297">
        <v>22.260339254920851</v>
      </c>
      <c r="K186" s="298">
        <v>6.2258027437547598</v>
      </c>
      <c r="L186" s="298">
        <v>39.861537735555949</v>
      </c>
      <c r="M186" s="298">
        <v>0</v>
      </c>
      <c r="N186" s="299">
        <v>0</v>
      </c>
      <c r="O186" s="297">
        <v>19.148992064210205</v>
      </c>
      <c r="P186" s="298">
        <v>5.9978454501938092</v>
      </c>
      <c r="Q186" s="298">
        <v>38.361109055616858</v>
      </c>
      <c r="R186" s="298">
        <v>0</v>
      </c>
      <c r="S186" s="299">
        <v>0</v>
      </c>
      <c r="T186" s="438" t="s">
        <v>436</v>
      </c>
    </row>
    <row r="187" spans="1:20" x14ac:dyDescent="0.2">
      <c r="A187" s="198" t="s">
        <v>565</v>
      </c>
      <c r="B187" s="198" t="s">
        <v>566</v>
      </c>
      <c r="C187" s="198">
        <v>56037</v>
      </c>
      <c r="D187" s="198" t="s">
        <v>432</v>
      </c>
      <c r="E187" s="198" t="s">
        <v>607</v>
      </c>
      <c r="F187" s="198">
        <v>20200254</v>
      </c>
      <c r="G187" s="198" t="s">
        <v>782</v>
      </c>
      <c r="H187" s="198" t="s">
        <v>787</v>
      </c>
      <c r="I187" s="198" t="s">
        <v>254</v>
      </c>
      <c r="J187" s="297">
        <v>2.5884115412698669</v>
      </c>
      <c r="K187" s="298">
        <v>2.7298340649679202</v>
      </c>
      <c r="L187" s="298">
        <v>24.331068487936751</v>
      </c>
      <c r="M187" s="298">
        <v>0</v>
      </c>
      <c r="N187" s="299">
        <v>0.23104343890034845</v>
      </c>
      <c r="O187" s="297">
        <v>2.2266269842104891</v>
      </c>
      <c r="P187" s="298">
        <v>2.6298813984712499</v>
      </c>
      <c r="Q187" s="298">
        <v>23.415222410571332</v>
      </c>
      <c r="R187" s="298">
        <v>0</v>
      </c>
      <c r="S187" s="299">
        <v>0.2304098337658933</v>
      </c>
      <c r="T187" s="438" t="s">
        <v>436</v>
      </c>
    </row>
    <row r="188" spans="1:20" x14ac:dyDescent="0.2">
      <c r="A188" s="198" t="s">
        <v>565</v>
      </c>
      <c r="B188" s="198" t="s">
        <v>566</v>
      </c>
      <c r="C188" s="198">
        <v>56037</v>
      </c>
      <c r="D188" s="198" t="s">
        <v>432</v>
      </c>
      <c r="E188" s="198" t="s">
        <v>607</v>
      </c>
      <c r="F188" s="198">
        <v>20200254</v>
      </c>
      <c r="G188" s="198" t="s">
        <v>782</v>
      </c>
      <c r="H188" s="198" t="s">
        <v>783</v>
      </c>
      <c r="I188" s="198" t="s">
        <v>254</v>
      </c>
      <c r="J188" s="297">
        <v>4.2449949276825816</v>
      </c>
      <c r="K188" s="298">
        <v>3.7150373365352904</v>
      </c>
      <c r="L188" s="298">
        <v>26.660638875079627</v>
      </c>
      <c r="M188" s="298">
        <v>0</v>
      </c>
      <c r="N188" s="299">
        <v>0.31442753715009836</v>
      </c>
      <c r="O188" s="297">
        <v>3.6516682541052021</v>
      </c>
      <c r="P188" s="298">
        <v>3.5790115272428289</v>
      </c>
      <c r="Q188" s="298">
        <v>25.657105407328157</v>
      </c>
      <c r="R188" s="298">
        <v>0</v>
      </c>
      <c r="S188" s="299">
        <v>0.31356526249343381</v>
      </c>
      <c r="T188" s="438" t="s">
        <v>436</v>
      </c>
    </row>
    <row r="189" spans="1:20" x14ac:dyDescent="0.2">
      <c r="A189" s="198" t="s">
        <v>565</v>
      </c>
      <c r="B189" s="198" t="s">
        <v>566</v>
      </c>
      <c r="C189" s="198">
        <v>56037</v>
      </c>
      <c r="D189" s="198" t="s">
        <v>432</v>
      </c>
      <c r="E189" s="198" t="s">
        <v>607</v>
      </c>
      <c r="F189" s="198">
        <v>20200254</v>
      </c>
      <c r="G189" s="198" t="s">
        <v>782</v>
      </c>
      <c r="H189" s="198" t="s">
        <v>788</v>
      </c>
      <c r="I189" s="198" t="s">
        <v>254</v>
      </c>
      <c r="J189" s="297">
        <v>18.636563097143043</v>
      </c>
      <c r="K189" s="298">
        <v>3.7663500069294242</v>
      </c>
      <c r="L189" s="298">
        <v>37.790808502540052</v>
      </c>
      <c r="M189" s="298">
        <v>0</v>
      </c>
      <c r="N189" s="299">
        <v>0.31877045893393952</v>
      </c>
      <c r="O189" s="297">
        <v>16.031714286315523</v>
      </c>
      <c r="P189" s="298">
        <v>3.6284453881163485</v>
      </c>
      <c r="Q189" s="298">
        <v>36.368324169610787</v>
      </c>
      <c r="R189" s="298">
        <v>0</v>
      </c>
      <c r="S189" s="299">
        <v>0.31789627440632656</v>
      </c>
      <c r="T189" s="438" t="s">
        <v>436</v>
      </c>
    </row>
    <row r="190" spans="1:20" x14ac:dyDescent="0.2">
      <c r="A190" s="198" t="s">
        <v>565</v>
      </c>
      <c r="B190" s="198" t="s">
        <v>566</v>
      </c>
      <c r="C190" s="198">
        <v>56037</v>
      </c>
      <c r="D190" s="198" t="s">
        <v>432</v>
      </c>
      <c r="E190" s="198" t="s">
        <v>607</v>
      </c>
      <c r="F190" s="198">
        <v>20200254</v>
      </c>
      <c r="G190" s="198" t="s">
        <v>784</v>
      </c>
      <c r="H190" s="198" t="s">
        <v>789</v>
      </c>
      <c r="I190" s="198" t="s">
        <v>254</v>
      </c>
      <c r="J190" s="297">
        <v>6.4710288531746665</v>
      </c>
      <c r="K190" s="298">
        <v>1.9361980962053169</v>
      </c>
      <c r="L190" s="298">
        <v>6.4710288531746665</v>
      </c>
      <c r="M190" s="298">
        <v>0</v>
      </c>
      <c r="N190" s="299">
        <v>0.1638729153102722</v>
      </c>
      <c r="O190" s="297">
        <v>5.5665674605262225</v>
      </c>
      <c r="P190" s="298">
        <v>1.8653043502941447</v>
      </c>
      <c r="Q190" s="298">
        <v>6.2274527687689698</v>
      </c>
      <c r="R190" s="298">
        <v>0</v>
      </c>
      <c r="S190" s="299">
        <v>0.16342351617981907</v>
      </c>
      <c r="T190" s="438" t="s">
        <v>436</v>
      </c>
    </row>
    <row r="191" spans="1:20" x14ac:dyDescent="0.2">
      <c r="A191" s="198" t="s">
        <v>565</v>
      </c>
      <c r="B191" s="198" t="s">
        <v>566</v>
      </c>
      <c r="C191" s="198">
        <v>56037</v>
      </c>
      <c r="D191" s="198" t="s">
        <v>432</v>
      </c>
      <c r="E191" s="198" t="s">
        <v>607</v>
      </c>
      <c r="F191" s="198">
        <v>20200254</v>
      </c>
      <c r="G191" s="198" t="s">
        <v>784</v>
      </c>
      <c r="H191" s="198" t="s">
        <v>790</v>
      </c>
      <c r="I191" s="198" t="s">
        <v>254</v>
      </c>
      <c r="J191" s="297">
        <v>0.51768230825397343</v>
      </c>
      <c r="K191" s="298">
        <v>0.20525068157653531</v>
      </c>
      <c r="L191" s="298">
        <v>1.5530469247619199</v>
      </c>
      <c r="M191" s="298">
        <v>0</v>
      </c>
      <c r="N191" s="299">
        <v>1.7371687135364546E-2</v>
      </c>
      <c r="O191" s="297">
        <v>0.44532539684209788</v>
      </c>
      <c r="P191" s="298">
        <v>0.19773544349407887</v>
      </c>
      <c r="Q191" s="298">
        <v>1.4945886645045527</v>
      </c>
      <c r="R191" s="298">
        <v>0</v>
      </c>
      <c r="S191" s="299">
        <v>1.7324047651570924E-2</v>
      </c>
      <c r="T191" s="438" t="s">
        <v>436</v>
      </c>
    </row>
    <row r="192" spans="1:20" x14ac:dyDescent="0.2">
      <c r="A192" s="198" t="s">
        <v>565</v>
      </c>
      <c r="B192" s="198" t="s">
        <v>566</v>
      </c>
      <c r="C192" s="198">
        <v>56037</v>
      </c>
      <c r="D192" s="198" t="s">
        <v>432</v>
      </c>
      <c r="E192" s="198" t="s">
        <v>607</v>
      </c>
      <c r="F192" s="198">
        <v>20200202</v>
      </c>
      <c r="G192" s="198" t="s">
        <v>791</v>
      </c>
      <c r="H192" s="198" t="s">
        <v>792</v>
      </c>
      <c r="I192" s="198" t="s">
        <v>254</v>
      </c>
      <c r="J192" s="297">
        <v>0</v>
      </c>
      <c r="K192" s="298">
        <v>0</v>
      </c>
      <c r="L192" s="298">
        <v>0</v>
      </c>
      <c r="M192" s="298">
        <v>0</v>
      </c>
      <c r="N192" s="299">
        <v>0</v>
      </c>
      <c r="O192" s="297">
        <v>0</v>
      </c>
      <c r="P192" s="298">
        <v>0</v>
      </c>
      <c r="Q192" s="298">
        <v>0</v>
      </c>
      <c r="R192" s="298">
        <v>0</v>
      </c>
      <c r="S192" s="299">
        <v>0</v>
      </c>
      <c r="T192" s="438" t="s">
        <v>436</v>
      </c>
    </row>
    <row r="193" spans="1:20" x14ac:dyDescent="0.2">
      <c r="A193" s="198" t="s">
        <v>565</v>
      </c>
      <c r="B193" s="198" t="s">
        <v>566</v>
      </c>
      <c r="C193" s="198">
        <v>56037</v>
      </c>
      <c r="D193" s="198" t="s">
        <v>432</v>
      </c>
      <c r="E193" s="198" t="s">
        <v>607</v>
      </c>
      <c r="F193" s="198">
        <v>20200202</v>
      </c>
      <c r="G193" s="198" t="s">
        <v>791</v>
      </c>
      <c r="H193" s="198" t="s">
        <v>793</v>
      </c>
      <c r="I193" s="198" t="s">
        <v>254</v>
      </c>
      <c r="J193" s="297">
        <v>0</v>
      </c>
      <c r="K193" s="298">
        <v>0</v>
      </c>
      <c r="L193" s="298">
        <v>0</v>
      </c>
      <c r="M193" s="298">
        <v>0</v>
      </c>
      <c r="N193" s="299">
        <v>0</v>
      </c>
      <c r="O193" s="297">
        <v>0</v>
      </c>
      <c r="P193" s="298">
        <v>0</v>
      </c>
      <c r="Q193" s="298">
        <v>0</v>
      </c>
      <c r="R193" s="298">
        <v>0</v>
      </c>
      <c r="S193" s="299">
        <v>0</v>
      </c>
      <c r="T193" s="438" t="s">
        <v>436</v>
      </c>
    </row>
    <row r="194" spans="1:20" x14ac:dyDescent="0.2">
      <c r="A194" s="198" t="s">
        <v>565</v>
      </c>
      <c r="B194" s="198" t="s">
        <v>566</v>
      </c>
      <c r="C194" s="198">
        <v>56037</v>
      </c>
      <c r="D194" s="198" t="s">
        <v>432</v>
      </c>
      <c r="E194" s="198" t="s">
        <v>607</v>
      </c>
      <c r="F194" s="198">
        <v>20200202</v>
      </c>
      <c r="G194" s="198" t="s">
        <v>794</v>
      </c>
      <c r="H194" s="198" t="s">
        <v>795</v>
      </c>
      <c r="I194" s="198" t="s">
        <v>254</v>
      </c>
      <c r="J194" s="297">
        <v>0</v>
      </c>
      <c r="K194" s="298">
        <v>0</v>
      </c>
      <c r="L194" s="298">
        <v>0</v>
      </c>
      <c r="M194" s="298">
        <v>0</v>
      </c>
      <c r="N194" s="299">
        <v>0</v>
      </c>
      <c r="O194" s="297">
        <v>0</v>
      </c>
      <c r="P194" s="298">
        <v>0</v>
      </c>
      <c r="Q194" s="298">
        <v>0</v>
      </c>
      <c r="R194" s="298">
        <v>0</v>
      </c>
      <c r="S194" s="299">
        <v>0</v>
      </c>
      <c r="T194" s="438" t="s">
        <v>436</v>
      </c>
    </row>
    <row r="195" spans="1:20" x14ac:dyDescent="0.2">
      <c r="A195" s="198" t="s">
        <v>565</v>
      </c>
      <c r="B195" s="198" t="s">
        <v>566</v>
      </c>
      <c r="C195" s="198">
        <v>56037</v>
      </c>
      <c r="D195" s="198" t="s">
        <v>432</v>
      </c>
      <c r="E195" s="198" t="s">
        <v>607</v>
      </c>
      <c r="F195" s="198">
        <v>20200202</v>
      </c>
      <c r="G195" s="198" t="s">
        <v>794</v>
      </c>
      <c r="H195" s="198" t="s">
        <v>796</v>
      </c>
      <c r="I195" s="198" t="s">
        <v>254</v>
      </c>
      <c r="J195" s="297">
        <v>0</v>
      </c>
      <c r="K195" s="298">
        <v>0</v>
      </c>
      <c r="L195" s="298">
        <v>0</v>
      </c>
      <c r="M195" s="298">
        <v>0</v>
      </c>
      <c r="N195" s="299">
        <v>0</v>
      </c>
      <c r="O195" s="297">
        <v>0</v>
      </c>
      <c r="P195" s="298">
        <v>0</v>
      </c>
      <c r="Q195" s="298">
        <v>0</v>
      </c>
      <c r="R195" s="298">
        <v>0</v>
      </c>
      <c r="S195" s="299">
        <v>0</v>
      </c>
      <c r="T195" s="438" t="s">
        <v>436</v>
      </c>
    </row>
    <row r="196" spans="1:20" x14ac:dyDescent="0.2">
      <c r="A196" s="198" t="s">
        <v>565</v>
      </c>
      <c r="B196" s="198" t="s">
        <v>566</v>
      </c>
      <c r="C196" s="198">
        <v>56041</v>
      </c>
      <c r="D196" s="198" t="s">
        <v>433</v>
      </c>
      <c r="E196" s="198" t="s">
        <v>797</v>
      </c>
      <c r="F196" s="198">
        <v>20200202</v>
      </c>
      <c r="G196" s="198" t="s">
        <v>798</v>
      </c>
      <c r="H196" s="198" t="s">
        <v>799</v>
      </c>
      <c r="I196" s="198" t="s">
        <v>254</v>
      </c>
      <c r="J196" s="297">
        <v>0</v>
      </c>
      <c r="K196" s="298">
        <v>0</v>
      </c>
      <c r="L196" s="298">
        <v>0</v>
      </c>
      <c r="M196" s="298">
        <v>0</v>
      </c>
      <c r="N196" s="299">
        <v>0</v>
      </c>
      <c r="O196" s="297">
        <v>0</v>
      </c>
      <c r="P196" s="298">
        <v>0</v>
      </c>
      <c r="Q196" s="298">
        <v>0</v>
      </c>
      <c r="R196" s="298">
        <v>0</v>
      </c>
      <c r="S196" s="299">
        <v>0</v>
      </c>
      <c r="T196" s="438" t="s">
        <v>436</v>
      </c>
    </row>
    <row r="197" spans="1:20" x14ac:dyDescent="0.2">
      <c r="A197" s="198" t="s">
        <v>565</v>
      </c>
      <c r="B197" s="198" t="s">
        <v>566</v>
      </c>
      <c r="C197" s="198">
        <v>56041</v>
      </c>
      <c r="D197" s="198" t="s">
        <v>433</v>
      </c>
      <c r="E197" s="198" t="s">
        <v>797</v>
      </c>
      <c r="F197" s="198">
        <v>20200202</v>
      </c>
      <c r="G197" s="198" t="s">
        <v>800</v>
      </c>
      <c r="H197" s="198" t="s">
        <v>801</v>
      </c>
      <c r="I197" s="198" t="s">
        <v>254</v>
      </c>
      <c r="J197" s="297">
        <v>0</v>
      </c>
      <c r="K197" s="298">
        <v>0</v>
      </c>
      <c r="L197" s="298">
        <v>0</v>
      </c>
      <c r="M197" s="298">
        <v>0</v>
      </c>
      <c r="N197" s="299">
        <v>0</v>
      </c>
      <c r="O197" s="297">
        <v>0</v>
      </c>
      <c r="P197" s="298">
        <v>0</v>
      </c>
      <c r="Q197" s="298">
        <v>0</v>
      </c>
      <c r="R197" s="298">
        <v>0</v>
      </c>
      <c r="S197" s="299">
        <v>0</v>
      </c>
      <c r="T197" s="438" t="s">
        <v>436</v>
      </c>
    </row>
    <row r="198" spans="1:20" x14ac:dyDescent="0.2">
      <c r="A198" s="198" t="s">
        <v>565</v>
      </c>
      <c r="B198" s="198" t="s">
        <v>566</v>
      </c>
      <c r="C198" s="198">
        <v>56041</v>
      </c>
      <c r="D198" s="198" t="s">
        <v>433</v>
      </c>
      <c r="E198" s="198" t="s">
        <v>797</v>
      </c>
      <c r="F198" s="198">
        <v>20200254</v>
      </c>
      <c r="G198" s="198" t="s">
        <v>802</v>
      </c>
      <c r="H198" s="198" t="s">
        <v>803</v>
      </c>
      <c r="I198" s="198" t="s">
        <v>254</v>
      </c>
      <c r="J198" s="297">
        <v>9.7324273951746978</v>
      </c>
      <c r="K198" s="298">
        <v>1.9498814749770854</v>
      </c>
      <c r="L198" s="298">
        <v>5.1768230825397339</v>
      </c>
      <c r="M198" s="298">
        <v>0</v>
      </c>
      <c r="N198" s="299">
        <v>0.16503102778596315</v>
      </c>
      <c r="O198" s="297">
        <v>8.3721174606314381</v>
      </c>
      <c r="P198" s="298">
        <v>1.8784867131937493</v>
      </c>
      <c r="Q198" s="298">
        <v>4.9819622150151766</v>
      </c>
      <c r="R198" s="298">
        <v>0</v>
      </c>
      <c r="S198" s="299">
        <v>0.16457845268992377</v>
      </c>
      <c r="T198" s="438" t="s">
        <v>436</v>
      </c>
    </row>
    <row r="199" spans="1:20" x14ac:dyDescent="0.2">
      <c r="A199" s="198" t="s">
        <v>565</v>
      </c>
      <c r="B199" s="198" t="s">
        <v>566</v>
      </c>
      <c r="C199" s="198">
        <v>56041</v>
      </c>
      <c r="D199" s="198" t="s">
        <v>433</v>
      </c>
      <c r="E199" s="198" t="s">
        <v>797</v>
      </c>
      <c r="F199" s="198">
        <v>20200202</v>
      </c>
      <c r="G199" s="198" t="s">
        <v>804</v>
      </c>
      <c r="H199" s="198" t="s">
        <v>805</v>
      </c>
      <c r="I199" s="198" t="s">
        <v>254</v>
      </c>
      <c r="J199" s="297">
        <v>0</v>
      </c>
      <c r="K199" s="298">
        <v>0</v>
      </c>
      <c r="L199" s="298">
        <v>0</v>
      </c>
      <c r="M199" s="298">
        <v>0</v>
      </c>
      <c r="N199" s="299">
        <v>0</v>
      </c>
      <c r="O199" s="297">
        <v>0</v>
      </c>
      <c r="P199" s="298">
        <v>0</v>
      </c>
      <c r="Q199" s="298">
        <v>0</v>
      </c>
      <c r="R199" s="298">
        <v>0</v>
      </c>
      <c r="S199" s="299">
        <v>0</v>
      </c>
      <c r="T199" s="438" t="s">
        <v>436</v>
      </c>
    </row>
    <row r="200" spans="1:20" x14ac:dyDescent="0.2">
      <c r="A200" s="198" t="s">
        <v>565</v>
      </c>
      <c r="B200" s="198" t="s">
        <v>566</v>
      </c>
      <c r="C200" s="198">
        <v>56041</v>
      </c>
      <c r="D200" s="198" t="s">
        <v>433</v>
      </c>
      <c r="E200" s="198" t="s">
        <v>797</v>
      </c>
      <c r="F200" s="198">
        <v>20200202</v>
      </c>
      <c r="G200" s="198" t="s">
        <v>804</v>
      </c>
      <c r="H200" s="198" t="s">
        <v>806</v>
      </c>
      <c r="I200" s="198" t="s">
        <v>254</v>
      </c>
      <c r="J200" s="297">
        <v>0</v>
      </c>
      <c r="K200" s="298">
        <v>0.4293657064658456</v>
      </c>
      <c r="L200" s="298">
        <v>0</v>
      </c>
      <c r="M200" s="298">
        <v>0</v>
      </c>
      <c r="N200" s="299">
        <v>0</v>
      </c>
      <c r="O200" s="297">
        <v>0</v>
      </c>
      <c r="P200" s="298">
        <v>0.41364451380646966</v>
      </c>
      <c r="Q200" s="298">
        <v>0</v>
      </c>
      <c r="R200" s="298">
        <v>0</v>
      </c>
      <c r="S200" s="299">
        <v>0</v>
      </c>
      <c r="T200" s="438" t="s">
        <v>436</v>
      </c>
    </row>
    <row r="201" spans="1:20" x14ac:dyDescent="0.2">
      <c r="A201" s="198" t="s">
        <v>565</v>
      </c>
      <c r="B201" s="198" t="s">
        <v>566</v>
      </c>
      <c r="C201" s="198">
        <v>56041</v>
      </c>
      <c r="D201" s="198" t="s">
        <v>433</v>
      </c>
      <c r="E201" s="198" t="s">
        <v>797</v>
      </c>
      <c r="F201" s="198">
        <v>20200202</v>
      </c>
      <c r="G201" s="198" t="s">
        <v>807</v>
      </c>
      <c r="H201" s="198" t="s">
        <v>808</v>
      </c>
      <c r="I201" s="198" t="s">
        <v>254</v>
      </c>
      <c r="J201" s="297">
        <v>0</v>
      </c>
      <c r="K201" s="298">
        <v>0</v>
      </c>
      <c r="L201" s="298">
        <v>0</v>
      </c>
      <c r="M201" s="298">
        <v>0</v>
      </c>
      <c r="N201" s="299">
        <v>0</v>
      </c>
      <c r="O201" s="297">
        <v>0</v>
      </c>
      <c r="P201" s="298">
        <v>0</v>
      </c>
      <c r="Q201" s="298">
        <v>0</v>
      </c>
      <c r="R201" s="298">
        <v>0</v>
      </c>
      <c r="S201" s="299">
        <v>0</v>
      </c>
      <c r="T201" s="438" t="s">
        <v>436</v>
      </c>
    </row>
    <row r="202" spans="1:20" x14ac:dyDescent="0.2">
      <c r="A202" s="198" t="s">
        <v>565</v>
      </c>
      <c r="B202" s="198" t="s">
        <v>566</v>
      </c>
      <c r="C202" s="198">
        <v>56041</v>
      </c>
      <c r="D202" s="198" t="s">
        <v>433</v>
      </c>
      <c r="E202" s="198" t="s">
        <v>797</v>
      </c>
      <c r="F202" s="198">
        <v>20200202</v>
      </c>
      <c r="G202" s="198" t="s">
        <v>807</v>
      </c>
      <c r="H202" s="198" t="s">
        <v>808</v>
      </c>
      <c r="I202" s="198" t="s">
        <v>254</v>
      </c>
      <c r="J202" s="297">
        <v>0</v>
      </c>
      <c r="K202" s="298">
        <v>0</v>
      </c>
      <c r="L202" s="298">
        <v>0</v>
      </c>
      <c r="M202" s="298">
        <v>0</v>
      </c>
      <c r="N202" s="299">
        <v>0</v>
      </c>
      <c r="O202" s="297">
        <v>0</v>
      </c>
      <c r="P202" s="298">
        <v>0</v>
      </c>
      <c r="Q202" s="298">
        <v>0</v>
      </c>
      <c r="R202" s="298">
        <v>0</v>
      </c>
      <c r="S202" s="299">
        <v>0</v>
      </c>
      <c r="T202" s="438" t="s">
        <v>436</v>
      </c>
    </row>
    <row r="203" spans="1:20" x14ac:dyDescent="0.2">
      <c r="A203" s="198" t="s">
        <v>565</v>
      </c>
      <c r="B203" s="198" t="s">
        <v>566</v>
      </c>
      <c r="C203" s="198">
        <v>56041</v>
      </c>
      <c r="D203" s="198" t="s">
        <v>433</v>
      </c>
      <c r="E203" s="198" t="s">
        <v>797</v>
      </c>
      <c r="F203" s="198">
        <v>20200202</v>
      </c>
      <c r="G203" s="198" t="s">
        <v>807</v>
      </c>
      <c r="H203" s="198" t="s">
        <v>809</v>
      </c>
      <c r="I203" s="198" t="s">
        <v>254</v>
      </c>
      <c r="J203" s="297">
        <v>0</v>
      </c>
      <c r="K203" s="298">
        <v>0</v>
      </c>
      <c r="L203" s="298">
        <v>0</v>
      </c>
      <c r="M203" s="298">
        <v>0</v>
      </c>
      <c r="N203" s="299">
        <v>0</v>
      </c>
      <c r="O203" s="297">
        <v>0</v>
      </c>
      <c r="P203" s="298">
        <v>0</v>
      </c>
      <c r="Q203" s="298">
        <v>0</v>
      </c>
      <c r="R203" s="298">
        <v>0</v>
      </c>
      <c r="S203" s="299">
        <v>0</v>
      </c>
      <c r="T203" s="438" t="s">
        <v>436</v>
      </c>
    </row>
    <row r="204" spans="1:20" x14ac:dyDescent="0.2">
      <c r="A204" s="198" t="s">
        <v>565</v>
      </c>
      <c r="B204" s="198" t="s">
        <v>566</v>
      </c>
      <c r="C204" s="198">
        <v>56041</v>
      </c>
      <c r="D204" s="198" t="s">
        <v>433</v>
      </c>
      <c r="E204" s="198" t="s">
        <v>797</v>
      </c>
      <c r="F204" s="198">
        <v>20200202</v>
      </c>
      <c r="G204" s="198" t="s">
        <v>807</v>
      </c>
      <c r="H204" s="198" t="s">
        <v>810</v>
      </c>
      <c r="I204" s="198" t="s">
        <v>254</v>
      </c>
      <c r="J204" s="297">
        <v>0</v>
      </c>
      <c r="K204" s="298">
        <v>0</v>
      </c>
      <c r="L204" s="298">
        <v>0</v>
      </c>
      <c r="M204" s="298">
        <v>0</v>
      </c>
      <c r="N204" s="299">
        <v>0</v>
      </c>
      <c r="O204" s="297">
        <v>0</v>
      </c>
      <c r="P204" s="298">
        <v>0</v>
      </c>
      <c r="Q204" s="298">
        <v>0</v>
      </c>
      <c r="R204" s="298">
        <v>0</v>
      </c>
      <c r="S204" s="299">
        <v>0</v>
      </c>
      <c r="T204" s="438" t="s">
        <v>436</v>
      </c>
    </row>
    <row r="205" spans="1:20" x14ac:dyDescent="0.2">
      <c r="A205" s="198" t="s">
        <v>565</v>
      </c>
      <c r="B205" s="198" t="s">
        <v>566</v>
      </c>
      <c r="C205" s="198">
        <v>56041</v>
      </c>
      <c r="D205" s="198" t="s">
        <v>433</v>
      </c>
      <c r="E205" s="198" t="s">
        <v>797</v>
      </c>
      <c r="F205" s="198">
        <v>20200202</v>
      </c>
      <c r="G205" s="198" t="s">
        <v>807</v>
      </c>
      <c r="H205" s="198" t="s">
        <v>811</v>
      </c>
      <c r="I205" s="198" t="s">
        <v>254</v>
      </c>
      <c r="J205" s="297">
        <v>0</v>
      </c>
      <c r="K205" s="298">
        <v>0</v>
      </c>
      <c r="L205" s="298">
        <v>0</v>
      </c>
      <c r="M205" s="298">
        <v>0</v>
      </c>
      <c r="N205" s="299">
        <v>0</v>
      </c>
      <c r="O205" s="297">
        <v>0</v>
      </c>
      <c r="P205" s="298">
        <v>0</v>
      </c>
      <c r="Q205" s="298">
        <v>0</v>
      </c>
      <c r="R205" s="298">
        <v>0</v>
      </c>
      <c r="S205" s="299">
        <v>0</v>
      </c>
      <c r="T205" s="438" t="s">
        <v>436</v>
      </c>
    </row>
    <row r="206" spans="1:20" x14ac:dyDescent="0.2">
      <c r="A206" s="198" t="s">
        <v>565</v>
      </c>
      <c r="B206" s="198" t="s">
        <v>566</v>
      </c>
      <c r="C206" s="198">
        <v>56041</v>
      </c>
      <c r="D206" s="198" t="s">
        <v>433</v>
      </c>
      <c r="E206" s="198" t="s">
        <v>797</v>
      </c>
      <c r="F206" s="198">
        <v>20200253</v>
      </c>
      <c r="G206" s="198" t="s">
        <v>812</v>
      </c>
      <c r="H206" s="198" t="s">
        <v>813</v>
      </c>
      <c r="I206" s="198" t="s">
        <v>254</v>
      </c>
      <c r="J206" s="297">
        <v>10.353646165079468</v>
      </c>
      <c r="K206" s="298">
        <v>7.0365035921266472E-2</v>
      </c>
      <c r="L206" s="298">
        <v>1.5530469247619199</v>
      </c>
      <c r="M206" s="298">
        <v>0</v>
      </c>
      <c r="N206" s="299">
        <v>4.6141396865938586E-2</v>
      </c>
      <c r="O206" s="297">
        <v>8.9065079368419564</v>
      </c>
      <c r="P206" s="298">
        <v>6.7788625487122653E-2</v>
      </c>
      <c r="Q206" s="298">
        <v>1.4945886645045527</v>
      </c>
      <c r="R206" s="298">
        <v>0</v>
      </c>
      <c r="S206" s="299">
        <v>4.6014860375206204E-2</v>
      </c>
      <c r="T206" s="438" t="s">
        <v>436</v>
      </c>
    </row>
    <row r="207" spans="1:20" x14ac:dyDescent="0.2">
      <c r="A207" s="198" t="s">
        <v>565</v>
      </c>
      <c r="B207" s="198" t="s">
        <v>566</v>
      </c>
      <c r="C207" s="198">
        <v>56041</v>
      </c>
      <c r="D207" s="198" t="s">
        <v>433</v>
      </c>
      <c r="E207" s="198" t="s">
        <v>797</v>
      </c>
      <c r="F207" s="198">
        <v>20200254</v>
      </c>
      <c r="G207" s="198" t="s">
        <v>807</v>
      </c>
      <c r="H207" s="198" t="s">
        <v>789</v>
      </c>
      <c r="I207" s="198" t="s">
        <v>254</v>
      </c>
      <c r="J207" s="297">
        <v>7.2475523155556258</v>
      </c>
      <c r="K207" s="298">
        <v>2.1468285323292275</v>
      </c>
      <c r="L207" s="298">
        <v>0</v>
      </c>
      <c r="M207" s="298">
        <v>0</v>
      </c>
      <c r="N207" s="299">
        <v>0.18385035551594142</v>
      </c>
      <c r="O207" s="297">
        <v>6.2345555557893686</v>
      </c>
      <c r="P207" s="298">
        <v>2.0682225690323479</v>
      </c>
      <c r="Q207" s="298">
        <v>0</v>
      </c>
      <c r="R207" s="298">
        <v>0</v>
      </c>
      <c r="S207" s="299">
        <v>0.18334617097912562</v>
      </c>
      <c r="T207" s="438" t="s">
        <v>436</v>
      </c>
    </row>
    <row r="208" spans="1:20" x14ac:dyDescent="0.2">
      <c r="A208" s="198" t="s">
        <v>565</v>
      </c>
      <c r="B208" s="198" t="s">
        <v>566</v>
      </c>
      <c r="C208" s="198">
        <v>56041</v>
      </c>
      <c r="D208" s="198" t="s">
        <v>433</v>
      </c>
      <c r="E208" s="198" t="s">
        <v>797</v>
      </c>
      <c r="F208" s="198">
        <v>20200254</v>
      </c>
      <c r="G208" s="198" t="s">
        <v>807</v>
      </c>
      <c r="H208" s="198" t="s">
        <v>809</v>
      </c>
      <c r="I208" s="198" t="s">
        <v>254</v>
      </c>
      <c r="J208" s="297">
        <v>18.170649019714464</v>
      </c>
      <c r="K208" s="298">
        <v>4.5155149946837776</v>
      </c>
      <c r="L208" s="298">
        <v>39.343855427301961</v>
      </c>
      <c r="M208" s="298">
        <v>0</v>
      </c>
      <c r="N208" s="299">
        <v>0.38217711697802004</v>
      </c>
      <c r="O208" s="297">
        <v>15.630921429157633</v>
      </c>
      <c r="P208" s="298">
        <v>4.3501797568697365</v>
      </c>
      <c r="Q208" s="298">
        <v>37.862912834115328</v>
      </c>
      <c r="R208" s="298">
        <v>0</v>
      </c>
      <c r="S208" s="299">
        <v>0.38112904833456041</v>
      </c>
      <c r="T208" s="438" t="s">
        <v>436</v>
      </c>
    </row>
    <row r="209" spans="1:20" x14ac:dyDescent="0.2">
      <c r="A209" s="198" t="s">
        <v>565</v>
      </c>
      <c r="B209" s="198" t="s">
        <v>566</v>
      </c>
      <c r="C209" s="198">
        <v>56041</v>
      </c>
      <c r="D209" s="198" t="s">
        <v>433</v>
      </c>
      <c r="E209" s="198" t="s">
        <v>797</v>
      </c>
      <c r="F209" s="198">
        <v>20200202</v>
      </c>
      <c r="G209" s="198" t="s">
        <v>814</v>
      </c>
      <c r="H209" s="198" t="s">
        <v>815</v>
      </c>
      <c r="I209" s="198" t="s">
        <v>254</v>
      </c>
      <c r="J209" s="297">
        <v>0</v>
      </c>
      <c r="K209" s="298">
        <v>0</v>
      </c>
      <c r="L209" s="298">
        <v>0</v>
      </c>
      <c r="M209" s="298">
        <v>0</v>
      </c>
      <c r="N209" s="299">
        <v>0</v>
      </c>
      <c r="O209" s="297">
        <v>0</v>
      </c>
      <c r="P209" s="298">
        <v>0</v>
      </c>
      <c r="Q209" s="298">
        <v>0</v>
      </c>
      <c r="R209" s="298">
        <v>0</v>
      </c>
      <c r="S209" s="299">
        <v>0</v>
      </c>
      <c r="T209" s="438" t="s">
        <v>436</v>
      </c>
    </row>
    <row r="210" spans="1:20" x14ac:dyDescent="0.2">
      <c r="A210" s="198" t="s">
        <v>565</v>
      </c>
      <c r="B210" s="198" t="s">
        <v>566</v>
      </c>
      <c r="C210" s="198">
        <v>56041</v>
      </c>
      <c r="D210" s="198" t="s">
        <v>433</v>
      </c>
      <c r="E210" s="198" t="s">
        <v>797</v>
      </c>
      <c r="F210" s="198">
        <v>20200253</v>
      </c>
      <c r="G210" s="198" t="s">
        <v>814</v>
      </c>
      <c r="H210" s="198" t="s">
        <v>816</v>
      </c>
      <c r="I210" s="198" t="s">
        <v>254</v>
      </c>
      <c r="J210" s="297">
        <v>31.57862080349237</v>
      </c>
      <c r="K210" s="298">
        <v>0.21452754854044651</v>
      </c>
      <c r="L210" s="298">
        <v>2.0707292330158937</v>
      </c>
      <c r="M210" s="298">
        <v>0</v>
      </c>
      <c r="N210" s="299">
        <v>0.1406749904449347</v>
      </c>
      <c r="O210" s="297">
        <v>27.164849207367965</v>
      </c>
      <c r="P210" s="298">
        <v>0.20667263868025193</v>
      </c>
      <c r="Q210" s="298">
        <v>1.9927848860060708</v>
      </c>
      <c r="R210" s="298">
        <v>0</v>
      </c>
      <c r="S210" s="299">
        <v>0.14028920846099452</v>
      </c>
      <c r="T210" s="438" t="s">
        <v>436</v>
      </c>
    </row>
    <row r="211" spans="1:20" x14ac:dyDescent="0.2">
      <c r="A211" s="198" t="s">
        <v>565</v>
      </c>
      <c r="B211" s="198" t="s">
        <v>566</v>
      </c>
      <c r="C211" s="198">
        <v>56041</v>
      </c>
      <c r="D211" s="198" t="s">
        <v>433</v>
      </c>
      <c r="E211" s="198" t="s">
        <v>797</v>
      </c>
      <c r="F211" s="198">
        <v>20200253</v>
      </c>
      <c r="G211" s="198" t="s">
        <v>814</v>
      </c>
      <c r="H211" s="198" t="s">
        <v>817</v>
      </c>
      <c r="I211" s="198" t="s">
        <v>254</v>
      </c>
      <c r="J211" s="297">
        <v>31.630389034317776</v>
      </c>
      <c r="K211" s="298">
        <v>0.21452754854044656</v>
      </c>
      <c r="L211" s="298">
        <v>2.1742656946666878</v>
      </c>
      <c r="M211" s="298">
        <v>0</v>
      </c>
      <c r="N211" s="299">
        <v>0.14067499044493473</v>
      </c>
      <c r="O211" s="297">
        <v>27.209381747052181</v>
      </c>
      <c r="P211" s="298">
        <v>0.20667263868025199</v>
      </c>
      <c r="Q211" s="298">
        <v>2.092424130306374</v>
      </c>
      <c r="R211" s="298">
        <v>0</v>
      </c>
      <c r="S211" s="299">
        <v>0.14028920846099455</v>
      </c>
      <c r="T211" s="438" t="s">
        <v>436</v>
      </c>
    </row>
    <row r="212" spans="1:20" x14ac:dyDescent="0.2">
      <c r="A212" s="198" t="s">
        <v>565</v>
      </c>
      <c r="B212" s="198" t="s">
        <v>566</v>
      </c>
      <c r="C212" s="198">
        <v>56041</v>
      </c>
      <c r="D212" s="198" t="s">
        <v>433</v>
      </c>
      <c r="E212" s="198" t="s">
        <v>797</v>
      </c>
      <c r="F212" s="198">
        <v>20200253</v>
      </c>
      <c r="G212" s="198" t="s">
        <v>814</v>
      </c>
      <c r="H212" s="198" t="s">
        <v>818</v>
      </c>
      <c r="I212" s="198" t="s">
        <v>254</v>
      </c>
      <c r="J212" s="297">
        <v>31.57862080349237</v>
      </c>
      <c r="K212" s="298">
        <v>0.21452754854044651</v>
      </c>
      <c r="L212" s="298">
        <v>2.0707292330158937</v>
      </c>
      <c r="M212" s="298">
        <v>0</v>
      </c>
      <c r="N212" s="299">
        <v>0.1406749904449347</v>
      </c>
      <c r="O212" s="297">
        <v>27.164849207367965</v>
      </c>
      <c r="P212" s="298">
        <v>0.20667263868025193</v>
      </c>
      <c r="Q212" s="298">
        <v>1.9927848860060708</v>
      </c>
      <c r="R212" s="298">
        <v>0</v>
      </c>
      <c r="S212" s="299">
        <v>0.14028920846099452</v>
      </c>
      <c r="T212" s="438" t="s">
        <v>436</v>
      </c>
    </row>
    <row r="213" spans="1:20" x14ac:dyDescent="0.2">
      <c r="A213" s="198" t="s">
        <v>565</v>
      </c>
      <c r="B213" s="198" t="s">
        <v>566</v>
      </c>
      <c r="C213" s="198">
        <v>56041</v>
      </c>
      <c r="D213" s="198" t="s">
        <v>433</v>
      </c>
      <c r="E213" s="198" t="s">
        <v>797</v>
      </c>
      <c r="F213" s="198">
        <v>20200253</v>
      </c>
      <c r="G213" s="198" t="s">
        <v>814</v>
      </c>
      <c r="H213" s="198" t="s">
        <v>819</v>
      </c>
      <c r="I213" s="198" t="s">
        <v>254</v>
      </c>
      <c r="J213" s="297">
        <v>31.630389034317776</v>
      </c>
      <c r="K213" s="298">
        <v>0.21452754854044656</v>
      </c>
      <c r="L213" s="298">
        <v>2.1742656946666878</v>
      </c>
      <c r="M213" s="298">
        <v>0</v>
      </c>
      <c r="N213" s="299">
        <v>0.14067499044493473</v>
      </c>
      <c r="O213" s="297">
        <v>27.209381747052181</v>
      </c>
      <c r="P213" s="298">
        <v>0.20667263868025199</v>
      </c>
      <c r="Q213" s="298">
        <v>2.092424130306374</v>
      </c>
      <c r="R213" s="298">
        <v>0</v>
      </c>
      <c r="S213" s="299">
        <v>0.14028920846099455</v>
      </c>
      <c r="T213" s="438" t="s">
        <v>436</v>
      </c>
    </row>
    <row r="214" spans="1:20" x14ac:dyDescent="0.2">
      <c r="A214" s="198" t="s">
        <v>565</v>
      </c>
      <c r="B214" s="198" t="s">
        <v>566</v>
      </c>
      <c r="C214" s="198">
        <v>56041</v>
      </c>
      <c r="D214" s="198" t="s">
        <v>433</v>
      </c>
      <c r="E214" s="198" t="s">
        <v>797</v>
      </c>
      <c r="F214" s="198">
        <v>20200253</v>
      </c>
      <c r="G214" s="198" t="s">
        <v>814</v>
      </c>
      <c r="H214" s="198" t="s">
        <v>820</v>
      </c>
      <c r="I214" s="198" t="s">
        <v>254</v>
      </c>
      <c r="J214" s="297">
        <v>1.5530469247619199</v>
      </c>
      <c r="K214" s="298">
        <v>1.4073007184253292E-2</v>
      </c>
      <c r="L214" s="298">
        <v>2.5884115412698669</v>
      </c>
      <c r="M214" s="298">
        <v>0</v>
      </c>
      <c r="N214" s="299">
        <v>9.2282793731877158E-3</v>
      </c>
      <c r="O214" s="297">
        <v>1.3359761905262932</v>
      </c>
      <c r="P214" s="298">
        <v>1.3557725097424528E-2</v>
      </c>
      <c r="Q214" s="298">
        <v>2.4909811075075883</v>
      </c>
      <c r="R214" s="298">
        <v>0</v>
      </c>
      <c r="S214" s="299">
        <v>9.2029720750412391E-3</v>
      </c>
      <c r="T214" s="438" t="s">
        <v>436</v>
      </c>
    </row>
    <row r="215" spans="1:20" x14ac:dyDescent="0.2">
      <c r="A215" s="198" t="s">
        <v>565</v>
      </c>
      <c r="B215" s="198" t="s">
        <v>566</v>
      </c>
      <c r="C215" s="198">
        <v>56041</v>
      </c>
      <c r="D215" s="198" t="s">
        <v>433</v>
      </c>
      <c r="E215" s="198" t="s">
        <v>797</v>
      </c>
      <c r="F215" s="198">
        <v>20200254</v>
      </c>
      <c r="G215" s="198" t="s">
        <v>814</v>
      </c>
      <c r="H215" s="198" t="s">
        <v>821</v>
      </c>
      <c r="I215" s="198" t="s">
        <v>254</v>
      </c>
      <c r="J215" s="297">
        <v>7.1957840847302297</v>
      </c>
      <c r="K215" s="298">
        <v>1.9977733006782779</v>
      </c>
      <c r="L215" s="298">
        <v>2.1224974638412908</v>
      </c>
      <c r="M215" s="298">
        <v>0</v>
      </c>
      <c r="N215" s="299">
        <v>0.16908442145088162</v>
      </c>
      <c r="O215" s="297">
        <v>6.1900230161051599</v>
      </c>
      <c r="P215" s="298">
        <v>1.9246249833423685</v>
      </c>
      <c r="Q215" s="298">
        <v>2.0426045081562223</v>
      </c>
      <c r="R215" s="298">
        <v>0</v>
      </c>
      <c r="S215" s="299">
        <v>0.16862073047529039</v>
      </c>
      <c r="T215" s="438" t="s">
        <v>436</v>
      </c>
    </row>
    <row r="216" spans="1:20" x14ac:dyDescent="0.2">
      <c r="A216" s="198" t="s">
        <v>565</v>
      </c>
      <c r="B216" s="198">
        <v>56</v>
      </c>
      <c r="C216" s="198">
        <v>56037</v>
      </c>
      <c r="D216" s="198" t="s">
        <v>432</v>
      </c>
      <c r="E216" s="198" t="s">
        <v>822</v>
      </c>
      <c r="F216" s="198">
        <v>20200202</v>
      </c>
      <c r="G216" s="198" t="s">
        <v>823</v>
      </c>
      <c r="H216" s="198" t="s">
        <v>824</v>
      </c>
      <c r="I216" s="198" t="s">
        <v>254</v>
      </c>
      <c r="J216" s="297">
        <v>0</v>
      </c>
      <c r="K216" s="298">
        <v>17.389311111866746</v>
      </c>
      <c r="L216" s="298">
        <v>0</v>
      </c>
      <c r="M216" s="298">
        <v>0</v>
      </c>
      <c r="N216" s="299">
        <v>0</v>
      </c>
      <c r="O216" s="297">
        <v>0</v>
      </c>
      <c r="P216" s="298">
        <v>16.75260280916202</v>
      </c>
      <c r="Q216" s="298">
        <v>0</v>
      </c>
      <c r="R216" s="298">
        <v>0</v>
      </c>
      <c r="S216" s="299">
        <v>0</v>
      </c>
      <c r="T216" s="438" t="s">
        <v>436</v>
      </c>
    </row>
    <row r="217" spans="1:20" x14ac:dyDescent="0.2">
      <c r="A217" s="198" t="s">
        <v>565</v>
      </c>
      <c r="B217" s="198">
        <v>56</v>
      </c>
      <c r="C217" s="198">
        <v>56023</v>
      </c>
      <c r="D217" s="198" t="s">
        <v>430</v>
      </c>
      <c r="E217" s="198" t="s">
        <v>822</v>
      </c>
      <c r="F217" s="198">
        <v>20200253</v>
      </c>
      <c r="G217" s="198" t="s">
        <v>825</v>
      </c>
      <c r="H217" s="198" t="s">
        <v>826</v>
      </c>
      <c r="I217" s="198" t="s">
        <v>254</v>
      </c>
      <c r="J217" s="297">
        <v>104.12766701105842</v>
      </c>
      <c r="K217" s="298">
        <v>18.866328943546172</v>
      </c>
      <c r="L217" s="298">
        <v>104.05174610071734</v>
      </c>
      <c r="M217" s="298">
        <v>0</v>
      </c>
      <c r="N217" s="299">
        <v>7.5964494840264726E-2</v>
      </c>
      <c r="O217" s="297">
        <v>89.573651435644749</v>
      </c>
      <c r="P217" s="298">
        <v>18.175539745363565</v>
      </c>
      <c r="Q217" s="298">
        <v>100.13513292129156</v>
      </c>
      <c r="R217" s="298">
        <v>0</v>
      </c>
      <c r="S217" s="299">
        <v>7.5756172568937019E-2</v>
      </c>
      <c r="T217" s="438" t="s">
        <v>436</v>
      </c>
    </row>
    <row r="218" spans="1:20" x14ac:dyDescent="0.2">
      <c r="A218" s="198" t="s">
        <v>565</v>
      </c>
      <c r="B218" s="198">
        <v>56</v>
      </c>
      <c r="C218" s="198">
        <v>56023</v>
      </c>
      <c r="D218" s="198" t="s">
        <v>430</v>
      </c>
      <c r="E218" s="198" t="s">
        <v>822</v>
      </c>
      <c r="F218" s="198">
        <v>20200253</v>
      </c>
      <c r="G218" s="198" t="s">
        <v>825</v>
      </c>
      <c r="H218" s="198" t="s">
        <v>827</v>
      </c>
      <c r="I218" s="198" t="s">
        <v>254</v>
      </c>
      <c r="J218" s="297">
        <v>104.12766701105842</v>
      </c>
      <c r="K218" s="298">
        <v>18.866328943546172</v>
      </c>
      <c r="L218" s="298">
        <v>104.05174610071734</v>
      </c>
      <c r="M218" s="298">
        <v>0</v>
      </c>
      <c r="N218" s="299">
        <v>7.5964494840264726E-2</v>
      </c>
      <c r="O218" s="297">
        <v>89.573651435644749</v>
      </c>
      <c r="P218" s="298">
        <v>18.175539745363565</v>
      </c>
      <c r="Q218" s="298">
        <v>100.13513292129156</v>
      </c>
      <c r="R218" s="298">
        <v>0</v>
      </c>
      <c r="S218" s="299">
        <v>7.5756172568937019E-2</v>
      </c>
      <c r="T218" s="438" t="s">
        <v>436</v>
      </c>
    </row>
    <row r="219" spans="1:20" x14ac:dyDescent="0.2">
      <c r="A219" s="198" t="s">
        <v>565</v>
      </c>
      <c r="B219" s="198">
        <v>56</v>
      </c>
      <c r="C219" s="198">
        <v>56023</v>
      </c>
      <c r="D219" s="198" t="s">
        <v>430</v>
      </c>
      <c r="E219" s="198" t="s">
        <v>822</v>
      </c>
      <c r="F219" s="198">
        <v>20200253</v>
      </c>
      <c r="G219" s="198" t="s">
        <v>825</v>
      </c>
      <c r="H219" s="198" t="s">
        <v>828</v>
      </c>
      <c r="I219" s="198" t="s">
        <v>254</v>
      </c>
      <c r="J219" s="297">
        <v>273.61470496223234</v>
      </c>
      <c r="K219" s="298">
        <v>49.611457592288097</v>
      </c>
      <c r="L219" s="298">
        <v>274.00293139855563</v>
      </c>
      <c r="M219" s="298">
        <v>0</v>
      </c>
      <c r="N219" s="299">
        <v>0.19975848643180735</v>
      </c>
      <c r="O219" s="297">
        <v>235.37133706597828</v>
      </c>
      <c r="P219" s="298">
        <v>47.79493784891902</v>
      </c>
      <c r="Q219" s="298">
        <v>263.68918335940106</v>
      </c>
      <c r="R219" s="298">
        <v>0</v>
      </c>
      <c r="S219" s="299">
        <v>0.19921067601461229</v>
      </c>
      <c r="T219" s="438" t="s">
        <v>436</v>
      </c>
    </row>
    <row r="220" spans="1:20" x14ac:dyDescent="0.2">
      <c r="A220" s="198" t="s">
        <v>565</v>
      </c>
      <c r="B220" s="198">
        <v>56</v>
      </c>
      <c r="C220" s="198">
        <v>56037</v>
      </c>
      <c r="D220" s="198" t="s">
        <v>432</v>
      </c>
      <c r="E220" s="198" t="s">
        <v>822</v>
      </c>
      <c r="F220" s="198">
        <v>20100102</v>
      </c>
      <c r="G220" s="198" t="s">
        <v>829</v>
      </c>
      <c r="H220" s="198" t="s">
        <v>830</v>
      </c>
      <c r="I220" s="198" t="s">
        <v>254</v>
      </c>
      <c r="J220" s="297">
        <v>0</v>
      </c>
      <c r="K220" s="298">
        <v>0</v>
      </c>
      <c r="L220" s="298">
        <v>0</v>
      </c>
      <c r="M220" s="298">
        <v>0</v>
      </c>
      <c r="N220" s="299">
        <v>0</v>
      </c>
      <c r="O220" s="297">
        <v>0</v>
      </c>
      <c r="P220" s="298">
        <v>0</v>
      </c>
      <c r="Q220" s="298">
        <v>0</v>
      </c>
      <c r="R220" s="298">
        <v>0</v>
      </c>
      <c r="S220" s="299">
        <v>0</v>
      </c>
      <c r="T220" s="438" t="s">
        <v>436</v>
      </c>
    </row>
    <row r="221" spans="1:20" x14ac:dyDescent="0.2">
      <c r="A221" s="198" t="s">
        <v>565</v>
      </c>
      <c r="B221" s="198">
        <v>56</v>
      </c>
      <c r="C221" s="198">
        <v>56037</v>
      </c>
      <c r="D221" s="198" t="s">
        <v>432</v>
      </c>
      <c r="E221" s="198" t="s">
        <v>822</v>
      </c>
      <c r="F221" s="198">
        <v>20200202</v>
      </c>
      <c r="G221" s="198" t="s">
        <v>829</v>
      </c>
      <c r="H221" s="198" t="s">
        <v>831</v>
      </c>
      <c r="I221" s="198" t="s">
        <v>254</v>
      </c>
      <c r="J221" s="297">
        <v>0</v>
      </c>
      <c r="K221" s="298">
        <v>0</v>
      </c>
      <c r="L221" s="298">
        <v>0</v>
      </c>
      <c r="M221" s="298">
        <v>0</v>
      </c>
      <c r="N221" s="299">
        <v>0</v>
      </c>
      <c r="O221" s="297">
        <v>0</v>
      </c>
      <c r="P221" s="298">
        <v>0</v>
      </c>
      <c r="Q221" s="298">
        <v>0</v>
      </c>
      <c r="R221" s="298">
        <v>0</v>
      </c>
      <c r="S221" s="299">
        <v>0</v>
      </c>
      <c r="T221" s="438" t="s">
        <v>436</v>
      </c>
    </row>
    <row r="222" spans="1:20" x14ac:dyDescent="0.2">
      <c r="A222" s="198" t="s">
        <v>565</v>
      </c>
      <c r="B222" s="198">
        <v>56</v>
      </c>
      <c r="C222" s="198">
        <v>56037</v>
      </c>
      <c r="D222" s="198" t="s">
        <v>432</v>
      </c>
      <c r="E222" s="198" t="s">
        <v>822</v>
      </c>
      <c r="F222" s="198">
        <v>20200202</v>
      </c>
      <c r="G222" s="198" t="s">
        <v>829</v>
      </c>
      <c r="H222" s="198" t="s">
        <v>624</v>
      </c>
      <c r="I222" s="198" t="s">
        <v>254</v>
      </c>
      <c r="J222" s="297">
        <v>0</v>
      </c>
      <c r="K222" s="298">
        <v>0</v>
      </c>
      <c r="L222" s="298">
        <v>0</v>
      </c>
      <c r="M222" s="298">
        <v>0</v>
      </c>
      <c r="N222" s="299">
        <v>0</v>
      </c>
      <c r="O222" s="297">
        <v>0</v>
      </c>
      <c r="P222" s="298">
        <v>0</v>
      </c>
      <c r="Q222" s="298">
        <v>0</v>
      </c>
      <c r="R222" s="298">
        <v>0</v>
      </c>
      <c r="S222" s="299">
        <v>0</v>
      </c>
      <c r="T222" s="438" t="s">
        <v>436</v>
      </c>
    </row>
    <row r="223" spans="1:20" x14ac:dyDescent="0.2">
      <c r="A223" s="198" t="s">
        <v>565</v>
      </c>
      <c r="B223" s="198">
        <v>56</v>
      </c>
      <c r="C223" s="198">
        <v>56037</v>
      </c>
      <c r="D223" s="198" t="s">
        <v>432</v>
      </c>
      <c r="E223" s="198" t="s">
        <v>822</v>
      </c>
      <c r="F223" s="198">
        <v>20200253</v>
      </c>
      <c r="G223" s="198" t="s">
        <v>829</v>
      </c>
      <c r="H223" s="198" t="s">
        <v>832</v>
      </c>
      <c r="I223" s="198" t="s">
        <v>254</v>
      </c>
      <c r="J223" s="297">
        <v>6.7298700073016544</v>
      </c>
      <c r="K223" s="298">
        <v>7.465558689207541E-2</v>
      </c>
      <c r="L223" s="298">
        <v>8.2829169320635749</v>
      </c>
      <c r="M223" s="298">
        <v>0</v>
      </c>
      <c r="N223" s="299">
        <v>4.8954896674837288E-2</v>
      </c>
      <c r="O223" s="297">
        <v>5.7892301589472721</v>
      </c>
      <c r="P223" s="298">
        <v>7.1922078260727704E-2</v>
      </c>
      <c r="Q223" s="298">
        <v>7.9711395440242834</v>
      </c>
      <c r="R223" s="298">
        <v>0</v>
      </c>
      <c r="S223" s="299">
        <v>4.8820644544426105E-2</v>
      </c>
      <c r="T223" s="438" t="s">
        <v>436</v>
      </c>
    </row>
    <row r="224" spans="1:20" x14ac:dyDescent="0.2">
      <c r="A224" s="198" t="s">
        <v>565</v>
      </c>
      <c r="B224" s="198">
        <v>56</v>
      </c>
      <c r="C224" s="198">
        <v>56037</v>
      </c>
      <c r="D224" s="198" t="s">
        <v>432</v>
      </c>
      <c r="E224" s="198" t="s">
        <v>822</v>
      </c>
      <c r="F224" s="198">
        <v>20200253</v>
      </c>
      <c r="G224" s="198" t="s">
        <v>829</v>
      </c>
      <c r="H224" s="198" t="s">
        <v>624</v>
      </c>
      <c r="I224" s="198" t="s">
        <v>254</v>
      </c>
      <c r="J224" s="297">
        <v>20.086073560254171</v>
      </c>
      <c r="K224" s="298">
        <v>0.13729763106588583</v>
      </c>
      <c r="L224" s="298">
        <v>2.5366433104444694</v>
      </c>
      <c r="M224" s="298">
        <v>0</v>
      </c>
      <c r="N224" s="299">
        <v>9.003199388475823E-2</v>
      </c>
      <c r="O224" s="297">
        <v>17.278625397473402</v>
      </c>
      <c r="P224" s="298">
        <v>0.13227048875536129</v>
      </c>
      <c r="Q224" s="298">
        <v>2.4411614853574366</v>
      </c>
      <c r="R224" s="298">
        <v>0</v>
      </c>
      <c r="S224" s="299">
        <v>8.9785093415036515E-2</v>
      </c>
      <c r="T224" s="438" t="s">
        <v>436</v>
      </c>
    </row>
    <row r="225" spans="1:20" x14ac:dyDescent="0.2">
      <c r="A225" s="198" t="s">
        <v>565</v>
      </c>
      <c r="B225" s="198">
        <v>56</v>
      </c>
      <c r="C225" s="198">
        <v>56037</v>
      </c>
      <c r="D225" s="198" t="s">
        <v>432</v>
      </c>
      <c r="E225" s="198" t="s">
        <v>822</v>
      </c>
      <c r="F225" s="198">
        <v>20200254</v>
      </c>
      <c r="G225" s="198" t="s">
        <v>833</v>
      </c>
      <c r="H225" s="198" t="s">
        <v>834</v>
      </c>
      <c r="I225" s="198" t="s">
        <v>254</v>
      </c>
      <c r="J225" s="297">
        <v>230.10978601889119</v>
      </c>
      <c r="K225" s="298">
        <v>76.626921121906562</v>
      </c>
      <c r="L225" s="298">
        <v>121.39650128555677</v>
      </c>
      <c r="M225" s="298">
        <v>0</v>
      </c>
      <c r="N225" s="299">
        <v>6.4854298638694319</v>
      </c>
      <c r="O225" s="297">
        <v>197.94713889631251</v>
      </c>
      <c r="P225" s="298">
        <v>73.821232237789488</v>
      </c>
      <c r="Q225" s="298">
        <v>116.82701394210591</v>
      </c>
      <c r="R225" s="298">
        <v>0</v>
      </c>
      <c r="S225" s="299">
        <v>6.4676444565864806</v>
      </c>
      <c r="T225" s="438" t="s">
        <v>436</v>
      </c>
    </row>
    <row r="226" spans="1:20" x14ac:dyDescent="0.2">
      <c r="A226" s="198" t="s">
        <v>565</v>
      </c>
      <c r="B226" s="198">
        <v>56</v>
      </c>
      <c r="C226" s="198">
        <v>56037</v>
      </c>
      <c r="D226" s="198" t="s">
        <v>432</v>
      </c>
      <c r="E226" s="198" t="s">
        <v>822</v>
      </c>
      <c r="F226" s="198">
        <v>20200202</v>
      </c>
      <c r="G226" s="198" t="s">
        <v>835</v>
      </c>
      <c r="H226" s="198" t="s">
        <v>836</v>
      </c>
      <c r="I226" s="198" t="s">
        <v>254</v>
      </c>
      <c r="J226" s="297">
        <v>0</v>
      </c>
      <c r="K226" s="298">
        <v>0</v>
      </c>
      <c r="L226" s="298">
        <v>19.982537098603373</v>
      </c>
      <c r="M226" s="298">
        <v>0</v>
      </c>
      <c r="N226" s="299">
        <v>0</v>
      </c>
      <c r="O226" s="297">
        <v>0</v>
      </c>
      <c r="P226" s="298">
        <v>0</v>
      </c>
      <c r="Q226" s="298">
        <v>19.230374149958582</v>
      </c>
      <c r="R226" s="298">
        <v>0</v>
      </c>
      <c r="S226" s="299">
        <v>0</v>
      </c>
      <c r="T226" s="438" t="s">
        <v>436</v>
      </c>
    </row>
    <row r="227" spans="1:20" x14ac:dyDescent="0.2">
      <c r="A227" s="198" t="s">
        <v>565</v>
      </c>
      <c r="B227" s="198">
        <v>56</v>
      </c>
      <c r="C227" s="198">
        <v>56037</v>
      </c>
      <c r="D227" s="198" t="s">
        <v>432</v>
      </c>
      <c r="E227" s="198" t="s">
        <v>822</v>
      </c>
      <c r="F227" s="198">
        <v>20200202</v>
      </c>
      <c r="G227" s="198" t="s">
        <v>835</v>
      </c>
      <c r="H227" s="198" t="s">
        <v>837</v>
      </c>
      <c r="I227" s="198" t="s">
        <v>254</v>
      </c>
      <c r="J227" s="297">
        <v>0</v>
      </c>
      <c r="K227" s="298">
        <v>0</v>
      </c>
      <c r="L227" s="298">
        <v>19.982537098603373</v>
      </c>
      <c r="M227" s="298">
        <v>0</v>
      </c>
      <c r="N227" s="299">
        <v>0</v>
      </c>
      <c r="O227" s="297">
        <v>0</v>
      </c>
      <c r="P227" s="298">
        <v>0</v>
      </c>
      <c r="Q227" s="298">
        <v>19.230374149958582</v>
      </c>
      <c r="R227" s="298">
        <v>0</v>
      </c>
      <c r="S227" s="299">
        <v>0</v>
      </c>
      <c r="T227" s="438" t="s">
        <v>436</v>
      </c>
    </row>
    <row r="228" spans="1:20" x14ac:dyDescent="0.2">
      <c r="A228" s="198" t="s">
        <v>565</v>
      </c>
      <c r="B228" s="198">
        <v>56</v>
      </c>
      <c r="C228" s="198">
        <v>56037</v>
      </c>
      <c r="D228" s="198" t="s">
        <v>432</v>
      </c>
      <c r="E228" s="198" t="s">
        <v>822</v>
      </c>
      <c r="F228" s="198">
        <v>20200202</v>
      </c>
      <c r="G228" s="198" t="s">
        <v>835</v>
      </c>
      <c r="H228" s="198" t="s">
        <v>837</v>
      </c>
      <c r="I228" s="198" t="s">
        <v>254</v>
      </c>
      <c r="J228" s="297">
        <v>0</v>
      </c>
      <c r="K228" s="298">
        <v>0</v>
      </c>
      <c r="L228" s="298">
        <v>30.129110340381253</v>
      </c>
      <c r="M228" s="298">
        <v>0</v>
      </c>
      <c r="N228" s="299">
        <v>0</v>
      </c>
      <c r="O228" s="297">
        <v>0</v>
      </c>
      <c r="P228" s="298">
        <v>0</v>
      </c>
      <c r="Q228" s="298">
        <v>28.99502009138833</v>
      </c>
      <c r="R228" s="298">
        <v>0</v>
      </c>
      <c r="S228" s="299">
        <v>0</v>
      </c>
      <c r="T228" s="438" t="s">
        <v>436</v>
      </c>
    </row>
    <row r="229" spans="1:20" x14ac:dyDescent="0.2">
      <c r="A229" s="198" t="s">
        <v>565</v>
      </c>
      <c r="B229" s="198">
        <v>56</v>
      </c>
      <c r="C229" s="198">
        <v>56037</v>
      </c>
      <c r="D229" s="198" t="s">
        <v>432</v>
      </c>
      <c r="E229" s="198" t="s">
        <v>822</v>
      </c>
      <c r="F229" s="198">
        <v>20200202</v>
      </c>
      <c r="G229" s="198" t="s">
        <v>835</v>
      </c>
      <c r="H229" s="198" t="s">
        <v>838</v>
      </c>
      <c r="I229" s="198" t="s">
        <v>254</v>
      </c>
      <c r="J229" s="297">
        <v>0</v>
      </c>
      <c r="K229" s="298">
        <v>0</v>
      </c>
      <c r="L229" s="298">
        <v>0</v>
      </c>
      <c r="M229" s="298">
        <v>0</v>
      </c>
      <c r="N229" s="299">
        <v>0</v>
      </c>
      <c r="O229" s="297">
        <v>0</v>
      </c>
      <c r="P229" s="298">
        <v>0</v>
      </c>
      <c r="Q229" s="298">
        <v>0</v>
      </c>
      <c r="R229" s="298">
        <v>0</v>
      </c>
      <c r="S229" s="299">
        <v>0</v>
      </c>
      <c r="T229" s="438" t="s">
        <v>436</v>
      </c>
    </row>
    <row r="230" spans="1:20" x14ac:dyDescent="0.2">
      <c r="A230" s="198" t="s">
        <v>565</v>
      </c>
      <c r="B230" s="198">
        <v>56</v>
      </c>
      <c r="C230" s="198">
        <v>56037</v>
      </c>
      <c r="D230" s="198" t="s">
        <v>432</v>
      </c>
      <c r="E230" s="198" t="s">
        <v>822</v>
      </c>
      <c r="F230" s="198">
        <v>20200253</v>
      </c>
      <c r="G230" s="198" t="s">
        <v>835</v>
      </c>
      <c r="H230" s="198" t="s">
        <v>839</v>
      </c>
      <c r="I230" s="198" t="s">
        <v>254</v>
      </c>
      <c r="J230" s="297">
        <v>13.200898860476322</v>
      </c>
      <c r="K230" s="298">
        <v>9.0101570386987573E-2</v>
      </c>
      <c r="L230" s="298">
        <v>1.9154245405397012</v>
      </c>
      <c r="M230" s="298">
        <v>0</v>
      </c>
      <c r="N230" s="299">
        <v>5.908349598687259E-2</v>
      </c>
      <c r="O230" s="297">
        <v>11.355797619473496</v>
      </c>
      <c r="P230" s="298">
        <v>8.6802508245705845E-2</v>
      </c>
      <c r="Q230" s="298">
        <v>1.8433260195556151</v>
      </c>
      <c r="R230" s="298">
        <v>0</v>
      </c>
      <c r="S230" s="299">
        <v>5.8921467553617712E-2</v>
      </c>
      <c r="T230" s="438" t="s">
        <v>436</v>
      </c>
    </row>
    <row r="231" spans="1:20" x14ac:dyDescent="0.2">
      <c r="A231" s="198" t="s">
        <v>565</v>
      </c>
      <c r="B231" s="198">
        <v>56</v>
      </c>
      <c r="C231" s="198">
        <v>56037</v>
      </c>
      <c r="D231" s="198" t="s">
        <v>432</v>
      </c>
      <c r="E231" s="198" t="s">
        <v>822</v>
      </c>
      <c r="F231" s="198">
        <v>20200202</v>
      </c>
      <c r="G231" s="198" t="s">
        <v>840</v>
      </c>
      <c r="H231" s="198" t="s">
        <v>841</v>
      </c>
      <c r="I231" s="198" t="s">
        <v>254</v>
      </c>
      <c r="J231" s="297">
        <v>0</v>
      </c>
      <c r="K231" s="298">
        <v>0</v>
      </c>
      <c r="L231" s="298">
        <v>0</v>
      </c>
      <c r="M231" s="298">
        <v>0</v>
      </c>
      <c r="N231" s="299">
        <v>0</v>
      </c>
      <c r="O231" s="297">
        <v>0</v>
      </c>
      <c r="P231" s="298">
        <v>0</v>
      </c>
      <c r="Q231" s="298">
        <v>0</v>
      </c>
      <c r="R231" s="298">
        <v>0</v>
      </c>
      <c r="S231" s="299">
        <v>0</v>
      </c>
      <c r="T231" s="438" t="s">
        <v>436</v>
      </c>
    </row>
    <row r="232" spans="1:20" x14ac:dyDescent="0.2">
      <c r="A232" s="198" t="s">
        <v>565</v>
      </c>
      <c r="B232" s="198">
        <v>56</v>
      </c>
      <c r="C232" s="198">
        <v>56037</v>
      </c>
      <c r="D232" s="198" t="s">
        <v>432</v>
      </c>
      <c r="E232" s="198" t="s">
        <v>822</v>
      </c>
      <c r="F232" s="198">
        <v>20200202</v>
      </c>
      <c r="G232" s="198" t="s">
        <v>840</v>
      </c>
      <c r="H232" s="198" t="s">
        <v>841</v>
      </c>
      <c r="I232" s="198" t="s">
        <v>254</v>
      </c>
      <c r="J232" s="297">
        <v>0</v>
      </c>
      <c r="K232" s="298">
        <v>0</v>
      </c>
      <c r="L232" s="298">
        <v>0</v>
      </c>
      <c r="M232" s="298">
        <v>0</v>
      </c>
      <c r="N232" s="299">
        <v>0</v>
      </c>
      <c r="O232" s="297">
        <v>0</v>
      </c>
      <c r="P232" s="298">
        <v>0</v>
      </c>
      <c r="Q232" s="298">
        <v>0</v>
      </c>
      <c r="R232" s="298">
        <v>0</v>
      </c>
      <c r="S232" s="299">
        <v>0</v>
      </c>
      <c r="T232" s="438" t="s">
        <v>436</v>
      </c>
    </row>
    <row r="233" spans="1:20" x14ac:dyDescent="0.2">
      <c r="A233" s="198" t="s">
        <v>565</v>
      </c>
      <c r="B233" s="198">
        <v>56</v>
      </c>
      <c r="C233" s="198">
        <v>56037</v>
      </c>
      <c r="D233" s="198" t="s">
        <v>432</v>
      </c>
      <c r="E233" s="198" t="s">
        <v>822</v>
      </c>
      <c r="F233" s="198">
        <v>20200202</v>
      </c>
      <c r="G233" s="198" t="s">
        <v>842</v>
      </c>
      <c r="H233" s="198" t="s">
        <v>843</v>
      </c>
      <c r="I233" s="198" t="s">
        <v>254</v>
      </c>
      <c r="J233" s="297">
        <v>0</v>
      </c>
      <c r="K233" s="298">
        <v>0</v>
      </c>
      <c r="L233" s="298">
        <v>0</v>
      </c>
      <c r="M233" s="298">
        <v>0</v>
      </c>
      <c r="N233" s="299">
        <v>0</v>
      </c>
      <c r="O233" s="297">
        <v>0</v>
      </c>
      <c r="P233" s="298">
        <v>0</v>
      </c>
      <c r="Q233" s="298">
        <v>0</v>
      </c>
      <c r="R233" s="298">
        <v>0</v>
      </c>
      <c r="S233" s="299">
        <v>0</v>
      </c>
      <c r="T233" s="438" t="s">
        <v>436</v>
      </c>
    </row>
    <row r="234" spans="1:20" x14ac:dyDescent="0.2">
      <c r="A234" s="198" t="s">
        <v>565</v>
      </c>
      <c r="B234" s="198">
        <v>56</v>
      </c>
      <c r="C234" s="198">
        <v>56037</v>
      </c>
      <c r="D234" s="198" t="s">
        <v>432</v>
      </c>
      <c r="E234" s="198" t="s">
        <v>822</v>
      </c>
      <c r="F234" s="198">
        <v>20200202</v>
      </c>
      <c r="G234" s="198" t="s">
        <v>842</v>
      </c>
      <c r="H234" s="198" t="s">
        <v>844</v>
      </c>
      <c r="I234" s="198" t="s">
        <v>254</v>
      </c>
      <c r="J234" s="297">
        <v>0</v>
      </c>
      <c r="K234" s="298">
        <v>0</v>
      </c>
      <c r="L234" s="298">
        <v>0</v>
      </c>
      <c r="M234" s="298">
        <v>0</v>
      </c>
      <c r="N234" s="299">
        <v>0</v>
      </c>
      <c r="O234" s="297">
        <v>0</v>
      </c>
      <c r="P234" s="298">
        <v>0</v>
      </c>
      <c r="Q234" s="298">
        <v>0</v>
      </c>
      <c r="R234" s="298">
        <v>0</v>
      </c>
      <c r="S234" s="299">
        <v>0</v>
      </c>
      <c r="T234" s="438" t="s">
        <v>436</v>
      </c>
    </row>
    <row r="235" spans="1:20" x14ac:dyDescent="0.2">
      <c r="A235" s="198" t="s">
        <v>565</v>
      </c>
      <c r="B235" s="198">
        <v>56</v>
      </c>
      <c r="C235" s="198">
        <v>56037</v>
      </c>
      <c r="D235" s="198" t="s">
        <v>432</v>
      </c>
      <c r="E235" s="198" t="s">
        <v>822</v>
      </c>
      <c r="F235" s="198">
        <v>20200202</v>
      </c>
      <c r="G235" s="198" t="s">
        <v>845</v>
      </c>
      <c r="H235" s="198" t="s">
        <v>846</v>
      </c>
      <c r="I235" s="198" t="s">
        <v>254</v>
      </c>
      <c r="J235" s="297">
        <v>0</v>
      </c>
      <c r="K235" s="298">
        <v>0</v>
      </c>
      <c r="L235" s="298">
        <v>0</v>
      </c>
      <c r="M235" s="298">
        <v>0</v>
      </c>
      <c r="N235" s="299">
        <v>0</v>
      </c>
      <c r="O235" s="297">
        <v>0</v>
      </c>
      <c r="P235" s="298">
        <v>0</v>
      </c>
      <c r="Q235" s="298">
        <v>0</v>
      </c>
      <c r="R235" s="298">
        <v>0</v>
      </c>
      <c r="S235" s="299">
        <v>0</v>
      </c>
      <c r="T235" s="438" t="s">
        <v>436</v>
      </c>
    </row>
    <row r="236" spans="1:20" x14ac:dyDescent="0.2">
      <c r="A236" s="198" t="s">
        <v>565</v>
      </c>
      <c r="B236" s="198">
        <v>56</v>
      </c>
      <c r="C236" s="198">
        <v>56037</v>
      </c>
      <c r="D236" s="198" t="s">
        <v>432</v>
      </c>
      <c r="E236" s="198" t="s">
        <v>822</v>
      </c>
      <c r="F236" s="198">
        <v>20200253</v>
      </c>
      <c r="G236" s="198" t="s">
        <v>842</v>
      </c>
      <c r="H236" s="198" t="s">
        <v>847</v>
      </c>
      <c r="I236" s="198" t="s">
        <v>254</v>
      </c>
      <c r="J236" s="297">
        <v>321.17010404076512</v>
      </c>
      <c r="K236" s="298">
        <v>2.1967620970541728</v>
      </c>
      <c r="L236" s="298">
        <v>40.793365890413106</v>
      </c>
      <c r="M236" s="298">
        <v>0</v>
      </c>
      <c r="N236" s="299">
        <v>1.4405119021561317</v>
      </c>
      <c r="O236" s="297">
        <v>276.27987620083752</v>
      </c>
      <c r="P236" s="298">
        <v>2.1163278200857802</v>
      </c>
      <c r="Q236" s="298">
        <v>39.257862254319598</v>
      </c>
      <c r="R236" s="298">
        <v>0</v>
      </c>
      <c r="S236" s="299">
        <v>1.4365614946405842</v>
      </c>
      <c r="T236" s="438" t="s">
        <v>436</v>
      </c>
    </row>
    <row r="237" spans="1:20" x14ac:dyDescent="0.2">
      <c r="A237" s="198" t="s">
        <v>565</v>
      </c>
      <c r="B237" s="198">
        <v>56</v>
      </c>
      <c r="C237" s="198">
        <v>56037</v>
      </c>
      <c r="D237" s="198" t="s">
        <v>432</v>
      </c>
      <c r="E237" s="198" t="s">
        <v>822</v>
      </c>
      <c r="F237" s="198">
        <v>20200253</v>
      </c>
      <c r="G237" s="198" t="s">
        <v>842</v>
      </c>
      <c r="H237" s="198" t="s">
        <v>848</v>
      </c>
      <c r="I237" s="198" t="s">
        <v>254</v>
      </c>
      <c r="J237" s="297">
        <v>155.51176539949364</v>
      </c>
      <c r="K237" s="298">
        <v>1.0640566407606151</v>
      </c>
      <c r="L237" s="298">
        <v>19.775464175301781</v>
      </c>
      <c r="M237" s="298">
        <v>0</v>
      </c>
      <c r="N237" s="299">
        <v>0.69774795260687639</v>
      </c>
      <c r="O237" s="297">
        <v>133.77574921136622</v>
      </c>
      <c r="P237" s="298">
        <v>1.0250962878540499</v>
      </c>
      <c r="Q237" s="298">
        <v>19.031095661357973</v>
      </c>
      <c r="R237" s="298">
        <v>0</v>
      </c>
      <c r="S237" s="299">
        <v>0.69583447396653308</v>
      </c>
      <c r="T237" s="438" t="s">
        <v>436</v>
      </c>
    </row>
    <row r="238" spans="1:20" x14ac:dyDescent="0.2">
      <c r="A238" s="198" t="s">
        <v>565</v>
      </c>
      <c r="B238" s="198">
        <v>56</v>
      </c>
      <c r="C238" s="198">
        <v>56037</v>
      </c>
      <c r="D238" s="198" t="s">
        <v>432</v>
      </c>
      <c r="E238" s="198" t="s">
        <v>822</v>
      </c>
      <c r="F238" s="198">
        <v>20200253</v>
      </c>
      <c r="G238" s="198" t="s">
        <v>845</v>
      </c>
      <c r="H238" s="198" t="s">
        <v>849</v>
      </c>
      <c r="I238" s="198" t="s">
        <v>254</v>
      </c>
      <c r="J238" s="297">
        <v>189.88587066755744</v>
      </c>
      <c r="K238" s="298">
        <v>1.1670298640600294</v>
      </c>
      <c r="L238" s="298">
        <v>24.123995564635155</v>
      </c>
      <c r="M238" s="298">
        <v>0</v>
      </c>
      <c r="N238" s="299">
        <v>0.76527194802044507</v>
      </c>
      <c r="O238" s="297">
        <v>163.34535556168149</v>
      </c>
      <c r="P238" s="298">
        <v>1.1242991544205709</v>
      </c>
      <c r="Q238" s="298">
        <v>23.21594392197072</v>
      </c>
      <c r="R238" s="298">
        <v>0</v>
      </c>
      <c r="S238" s="299">
        <v>0.76317329402781042</v>
      </c>
      <c r="T238" s="438" t="s">
        <v>436</v>
      </c>
    </row>
    <row r="239" spans="1:20" x14ac:dyDescent="0.2">
      <c r="A239" s="198" t="s">
        <v>565</v>
      </c>
      <c r="B239" s="198">
        <v>56</v>
      </c>
      <c r="C239" s="198">
        <v>56037</v>
      </c>
      <c r="D239" s="198" t="s">
        <v>432</v>
      </c>
      <c r="E239" s="198" t="s">
        <v>822</v>
      </c>
      <c r="F239" s="198">
        <v>20200254</v>
      </c>
      <c r="G239" s="198" t="s">
        <v>842</v>
      </c>
      <c r="H239" s="198" t="s">
        <v>850</v>
      </c>
      <c r="I239" s="198" t="s">
        <v>254</v>
      </c>
      <c r="J239" s="297">
        <v>69.887111614286411</v>
      </c>
      <c r="K239" s="298">
        <v>29.812661498991758</v>
      </c>
      <c r="L239" s="298">
        <v>24.848750796190728</v>
      </c>
      <c r="M239" s="298">
        <v>0</v>
      </c>
      <c r="N239" s="299">
        <v>2.5232375564117002</v>
      </c>
      <c r="O239" s="297">
        <v>60.118928573683213</v>
      </c>
      <c r="P239" s="298">
        <v>28.721073167514962</v>
      </c>
      <c r="Q239" s="298">
        <v>23.913418632072855</v>
      </c>
      <c r="R239" s="298">
        <v>0</v>
      </c>
      <c r="S239" s="299">
        <v>2.516317921390677</v>
      </c>
      <c r="T239" s="438" t="s">
        <v>436</v>
      </c>
    </row>
    <row r="240" spans="1:20" x14ac:dyDescent="0.2">
      <c r="A240" s="198" t="s">
        <v>565</v>
      </c>
      <c r="B240" s="198">
        <v>56</v>
      </c>
      <c r="C240" s="198">
        <v>56037</v>
      </c>
      <c r="D240" s="198" t="s">
        <v>432</v>
      </c>
      <c r="E240" s="198" t="s">
        <v>822</v>
      </c>
      <c r="F240" s="198">
        <v>20200254</v>
      </c>
      <c r="G240" s="198" t="s">
        <v>842</v>
      </c>
      <c r="H240" s="198" t="s">
        <v>851</v>
      </c>
      <c r="I240" s="198" t="s">
        <v>254</v>
      </c>
      <c r="J240" s="297">
        <v>46.591407742857605</v>
      </c>
      <c r="K240" s="298">
        <v>19.875107665994509</v>
      </c>
      <c r="L240" s="298">
        <v>16.56583386412715</v>
      </c>
      <c r="M240" s="298">
        <v>0</v>
      </c>
      <c r="N240" s="299">
        <v>1.6821583709411334</v>
      </c>
      <c r="O240" s="297">
        <v>40.079285715788806</v>
      </c>
      <c r="P240" s="298">
        <v>19.147382111676645</v>
      </c>
      <c r="Q240" s="298">
        <v>15.942279088048567</v>
      </c>
      <c r="R240" s="298">
        <v>0</v>
      </c>
      <c r="S240" s="299">
        <v>1.6775452809271179</v>
      </c>
      <c r="T240" s="438" t="s">
        <v>436</v>
      </c>
    </row>
    <row r="241" spans="1:20" x14ac:dyDescent="0.2">
      <c r="A241" s="198" t="s">
        <v>565</v>
      </c>
      <c r="B241" s="198">
        <v>56</v>
      </c>
      <c r="C241" s="198">
        <v>56037</v>
      </c>
      <c r="D241" s="198" t="s">
        <v>432</v>
      </c>
      <c r="E241" s="198" t="s">
        <v>822</v>
      </c>
      <c r="F241" s="198">
        <v>20200254</v>
      </c>
      <c r="G241" s="198" t="s">
        <v>842</v>
      </c>
      <c r="H241" s="198" t="s">
        <v>852</v>
      </c>
      <c r="I241" s="198" t="s">
        <v>254</v>
      </c>
      <c r="J241" s="297">
        <v>1.5530469247619199</v>
      </c>
      <c r="K241" s="298">
        <v>0.4293657064658456</v>
      </c>
      <c r="L241" s="298">
        <v>3.1060938495238397</v>
      </c>
      <c r="M241" s="298">
        <v>0</v>
      </c>
      <c r="N241" s="299">
        <v>3.9665352292415697E-2</v>
      </c>
      <c r="O241" s="297">
        <v>1.3359761905262932</v>
      </c>
      <c r="P241" s="298">
        <v>0.41364451380646966</v>
      </c>
      <c r="Q241" s="298">
        <v>2.9891773290091055</v>
      </c>
      <c r="R241" s="298">
        <v>0</v>
      </c>
      <c r="S241" s="299">
        <v>3.955657547108693E-2</v>
      </c>
      <c r="T241" s="438" t="s">
        <v>436</v>
      </c>
    </row>
    <row r="242" spans="1:20" x14ac:dyDescent="0.2">
      <c r="A242" s="198" t="s">
        <v>565</v>
      </c>
      <c r="B242" s="198">
        <v>56</v>
      </c>
      <c r="C242" s="198">
        <v>56037</v>
      </c>
      <c r="D242" s="198" t="s">
        <v>432</v>
      </c>
      <c r="E242" s="198" t="s">
        <v>853</v>
      </c>
      <c r="F242" s="198">
        <v>20200254</v>
      </c>
      <c r="G242" s="198" t="s">
        <v>842</v>
      </c>
      <c r="H242" s="198" t="s">
        <v>681</v>
      </c>
      <c r="I242" s="198" t="s">
        <v>254</v>
      </c>
      <c r="J242" s="297">
        <v>33.1316677282543</v>
      </c>
      <c r="K242" s="298">
        <v>10.946703017415221</v>
      </c>
      <c r="L242" s="298">
        <v>18.636563097143043</v>
      </c>
      <c r="M242" s="298">
        <v>0</v>
      </c>
      <c r="N242" s="299">
        <v>0.92648998055277587</v>
      </c>
      <c r="O242" s="297">
        <v>28.500825397894264</v>
      </c>
      <c r="P242" s="298">
        <v>10.545890319684212</v>
      </c>
      <c r="Q242" s="298">
        <v>17.935063974054636</v>
      </c>
      <c r="R242" s="298">
        <v>0</v>
      </c>
      <c r="S242" s="299">
        <v>0.92394920808378278</v>
      </c>
      <c r="T242" s="438" t="s">
        <v>436</v>
      </c>
    </row>
    <row r="243" spans="1:20" x14ac:dyDescent="0.2">
      <c r="A243" s="198" t="s">
        <v>565</v>
      </c>
      <c r="B243" s="198">
        <v>56</v>
      </c>
      <c r="C243" s="198">
        <v>56037</v>
      </c>
      <c r="D243" s="198" t="s">
        <v>432</v>
      </c>
      <c r="E243" s="198" t="s">
        <v>822</v>
      </c>
      <c r="F243" s="198">
        <v>20200254</v>
      </c>
      <c r="G243" s="198" t="s">
        <v>842</v>
      </c>
      <c r="H243" s="198" t="s">
        <v>854</v>
      </c>
      <c r="I243" s="198" t="s">
        <v>254</v>
      </c>
      <c r="J243" s="297">
        <v>230.10978601889119</v>
      </c>
      <c r="K243" s="298">
        <v>76.626921121906562</v>
      </c>
      <c r="L243" s="298">
        <v>127.9192983695568</v>
      </c>
      <c r="M243" s="298">
        <v>0</v>
      </c>
      <c r="N243" s="299">
        <v>6.4854298638694319</v>
      </c>
      <c r="O243" s="297">
        <v>197.94713889631251</v>
      </c>
      <c r="P243" s="298">
        <v>73.821232237789488</v>
      </c>
      <c r="Q243" s="298">
        <v>123.10428633302499</v>
      </c>
      <c r="R243" s="298">
        <v>0</v>
      </c>
      <c r="S243" s="299">
        <v>6.4676444565864806</v>
      </c>
      <c r="T243" s="438" t="s">
        <v>436</v>
      </c>
    </row>
    <row r="244" spans="1:20" x14ac:dyDescent="0.2">
      <c r="A244" s="198" t="s">
        <v>565</v>
      </c>
      <c r="B244" s="198">
        <v>56</v>
      </c>
      <c r="C244" s="198">
        <v>56037</v>
      </c>
      <c r="D244" s="198" t="s">
        <v>432</v>
      </c>
      <c r="E244" s="198" t="s">
        <v>855</v>
      </c>
      <c r="F244" s="198">
        <v>20200254</v>
      </c>
      <c r="G244" s="198" t="s">
        <v>842</v>
      </c>
      <c r="H244" s="198" t="s">
        <v>844</v>
      </c>
      <c r="I244" s="198" t="s">
        <v>254</v>
      </c>
      <c r="J244" s="297">
        <v>6.2121876990476794</v>
      </c>
      <c r="K244" s="298">
        <v>1.9054104939688365</v>
      </c>
      <c r="L244" s="298">
        <v>12.942057706349333</v>
      </c>
      <c r="M244" s="298">
        <v>0</v>
      </c>
      <c r="N244" s="299">
        <v>0.16126716223996751</v>
      </c>
      <c r="O244" s="297">
        <v>5.343904762105173</v>
      </c>
      <c r="P244" s="298">
        <v>1.8356440337700326</v>
      </c>
      <c r="Q244" s="298">
        <v>12.45490553753794</v>
      </c>
      <c r="R244" s="298">
        <v>0</v>
      </c>
      <c r="S244" s="299">
        <v>0.16082490903208341</v>
      </c>
      <c r="T244" s="438" t="s">
        <v>436</v>
      </c>
    </row>
    <row r="245" spans="1:20" x14ac:dyDescent="0.2">
      <c r="A245" s="198" t="s">
        <v>565</v>
      </c>
      <c r="B245" s="198">
        <v>56</v>
      </c>
      <c r="C245" s="198">
        <v>56037</v>
      </c>
      <c r="D245" s="198" t="s">
        <v>432</v>
      </c>
      <c r="E245" s="198" t="s">
        <v>822</v>
      </c>
      <c r="F245" s="198">
        <v>20200254</v>
      </c>
      <c r="G245" s="198" t="s">
        <v>842</v>
      </c>
      <c r="H245" s="198" t="s">
        <v>844</v>
      </c>
      <c r="I245" s="198" t="s">
        <v>254</v>
      </c>
      <c r="J245" s="297">
        <v>28.990209262222503</v>
      </c>
      <c r="K245" s="298">
        <v>4.3102643131072416</v>
      </c>
      <c r="L245" s="298">
        <v>28.990209262222503</v>
      </c>
      <c r="M245" s="298">
        <v>0</v>
      </c>
      <c r="N245" s="299">
        <v>0.3648054298426554</v>
      </c>
      <c r="O245" s="297">
        <v>24.938222223157474</v>
      </c>
      <c r="P245" s="298">
        <v>4.152444313375657</v>
      </c>
      <c r="Q245" s="298">
        <v>27.898988404084985</v>
      </c>
      <c r="R245" s="298">
        <v>0</v>
      </c>
      <c r="S245" s="299">
        <v>0.36380500068298938</v>
      </c>
      <c r="T245" s="438" t="s">
        <v>436</v>
      </c>
    </row>
    <row r="246" spans="1:20" x14ac:dyDescent="0.2">
      <c r="A246" s="198" t="s">
        <v>565</v>
      </c>
      <c r="B246" s="198">
        <v>56</v>
      </c>
      <c r="C246" s="198">
        <v>56037</v>
      </c>
      <c r="D246" s="198" t="s">
        <v>432</v>
      </c>
      <c r="E246" s="198" t="s">
        <v>822</v>
      </c>
      <c r="F246" s="198">
        <v>20200254</v>
      </c>
      <c r="G246" s="198" t="s">
        <v>842</v>
      </c>
      <c r="H246" s="198" t="s">
        <v>844</v>
      </c>
      <c r="I246" s="198" t="s">
        <v>254</v>
      </c>
      <c r="J246" s="297">
        <v>29.197282185524092</v>
      </c>
      <c r="K246" s="298">
        <v>4.3786812069660863</v>
      </c>
      <c r="L246" s="298">
        <v>29.197282185524092</v>
      </c>
      <c r="M246" s="298">
        <v>0</v>
      </c>
      <c r="N246" s="299">
        <v>0.37059599222111028</v>
      </c>
      <c r="O246" s="297">
        <v>25.116352381894313</v>
      </c>
      <c r="P246" s="298">
        <v>4.2183561278736823</v>
      </c>
      <c r="Q246" s="298">
        <v>28.09826689268559</v>
      </c>
      <c r="R246" s="298">
        <v>0</v>
      </c>
      <c r="S246" s="299">
        <v>0.36957968323351303</v>
      </c>
      <c r="T246" s="438" t="s">
        <v>436</v>
      </c>
    </row>
    <row r="247" spans="1:20" x14ac:dyDescent="0.2">
      <c r="A247" s="198" t="s">
        <v>565</v>
      </c>
      <c r="B247" s="198">
        <v>56</v>
      </c>
      <c r="C247" s="198">
        <v>56037</v>
      </c>
      <c r="D247" s="198" t="s">
        <v>432</v>
      </c>
      <c r="E247" s="198" t="s">
        <v>822</v>
      </c>
      <c r="F247" s="198">
        <v>20200254</v>
      </c>
      <c r="G247" s="198" t="s">
        <v>842</v>
      </c>
      <c r="H247" s="198" t="s">
        <v>844</v>
      </c>
      <c r="I247" s="198" t="s">
        <v>254</v>
      </c>
      <c r="J247" s="297">
        <v>16.048151555873176</v>
      </c>
      <c r="K247" s="298">
        <v>2.3980121297525221</v>
      </c>
      <c r="L247" s="298">
        <v>16.048151555873176</v>
      </c>
      <c r="M247" s="298">
        <v>0</v>
      </c>
      <c r="N247" s="299">
        <v>0.20295921136484246</v>
      </c>
      <c r="O247" s="297">
        <v>13.805087302105035</v>
      </c>
      <c r="P247" s="298">
        <v>2.310209098155823</v>
      </c>
      <c r="Q247" s="298">
        <v>15.444082866547049</v>
      </c>
      <c r="R247" s="298">
        <v>0</v>
      </c>
      <c r="S247" s="299">
        <v>0.20240262339585366</v>
      </c>
      <c r="T247" s="438" t="s">
        <v>436</v>
      </c>
    </row>
    <row r="248" spans="1:20" x14ac:dyDescent="0.2">
      <c r="A248" s="198" t="s">
        <v>565</v>
      </c>
      <c r="B248" s="198">
        <v>56</v>
      </c>
      <c r="C248" s="198">
        <v>56037</v>
      </c>
      <c r="D248" s="198" t="s">
        <v>432</v>
      </c>
      <c r="E248" s="198" t="s">
        <v>856</v>
      </c>
      <c r="F248" s="198">
        <v>20200254</v>
      </c>
      <c r="G248" s="198" t="s">
        <v>842</v>
      </c>
      <c r="H248" s="198" t="s">
        <v>844</v>
      </c>
      <c r="I248" s="198" t="s">
        <v>254</v>
      </c>
      <c r="J248" s="297">
        <v>12.838521244698539</v>
      </c>
      <c r="K248" s="298">
        <v>2.5656335197066915</v>
      </c>
      <c r="L248" s="298">
        <v>17.08351617238112</v>
      </c>
      <c r="M248" s="298">
        <v>0</v>
      </c>
      <c r="N248" s="299">
        <v>0.21714608919205683</v>
      </c>
      <c r="O248" s="297">
        <v>11.044069841684026</v>
      </c>
      <c r="P248" s="298">
        <v>2.4716930436759861</v>
      </c>
      <c r="Q248" s="298">
        <v>16.440475309550081</v>
      </c>
      <c r="R248" s="298">
        <v>0</v>
      </c>
      <c r="S248" s="299">
        <v>0.21655059564463658</v>
      </c>
      <c r="T248" s="438" t="s">
        <v>436</v>
      </c>
    </row>
    <row r="249" spans="1:20" x14ac:dyDescent="0.2">
      <c r="A249" s="198" t="s">
        <v>565</v>
      </c>
      <c r="B249" s="198">
        <v>56</v>
      </c>
      <c r="C249" s="198">
        <v>56037</v>
      </c>
      <c r="D249" s="198" t="s">
        <v>432</v>
      </c>
      <c r="E249" s="198" t="s">
        <v>856</v>
      </c>
      <c r="F249" s="198">
        <v>20200254</v>
      </c>
      <c r="G249" s="198" t="s">
        <v>842</v>
      </c>
      <c r="H249" s="198" t="s">
        <v>844</v>
      </c>
      <c r="I249" s="198" t="s">
        <v>254</v>
      </c>
      <c r="J249" s="297">
        <v>22.778021563174825</v>
      </c>
      <c r="K249" s="298">
        <v>6.6896518439759669</v>
      </c>
      <c r="L249" s="298">
        <v>36.237761577778137</v>
      </c>
      <c r="M249" s="298">
        <v>0</v>
      </c>
      <c r="N249" s="299">
        <v>0.56618832144891851</v>
      </c>
      <c r="O249" s="297">
        <v>19.594317461052302</v>
      </c>
      <c r="P249" s="298">
        <v>6.4447107509181274</v>
      </c>
      <c r="Q249" s="298">
        <v>34.873735505106239</v>
      </c>
      <c r="R249" s="298">
        <v>0</v>
      </c>
      <c r="S249" s="299">
        <v>0.56463562716231164</v>
      </c>
      <c r="T249" s="438" t="s">
        <v>436</v>
      </c>
    </row>
    <row r="250" spans="1:20" x14ac:dyDescent="0.2">
      <c r="A250" s="198" t="s">
        <v>565</v>
      </c>
      <c r="B250" s="198">
        <v>56</v>
      </c>
      <c r="C250" s="198">
        <v>56037</v>
      </c>
      <c r="D250" s="198" t="s">
        <v>432</v>
      </c>
      <c r="E250" s="198" t="s">
        <v>856</v>
      </c>
      <c r="F250" s="198">
        <v>20200254</v>
      </c>
      <c r="G250" s="198" t="s">
        <v>845</v>
      </c>
      <c r="H250" s="198" t="s">
        <v>857</v>
      </c>
      <c r="I250" s="198" t="s">
        <v>254</v>
      </c>
      <c r="J250" s="297">
        <v>3.9343855427301979</v>
      </c>
      <c r="K250" s="298">
        <v>0.39339713968835938</v>
      </c>
      <c r="L250" s="298">
        <v>3.5202396961270193</v>
      </c>
      <c r="M250" s="298">
        <v>0</v>
      </c>
      <c r="N250" s="299">
        <v>3.3295733676115373E-2</v>
      </c>
      <c r="O250" s="297">
        <v>3.3844730159999439</v>
      </c>
      <c r="P250" s="298">
        <v>0.3789929333636512</v>
      </c>
      <c r="Q250" s="298">
        <v>3.3877343062103202</v>
      </c>
      <c r="R250" s="298">
        <v>0</v>
      </c>
      <c r="S250" s="299">
        <v>3.3204424665510934E-2</v>
      </c>
      <c r="T250" s="438" t="s">
        <v>436</v>
      </c>
    </row>
    <row r="251" spans="1:20" x14ac:dyDescent="0.2">
      <c r="A251" s="198" t="s">
        <v>565</v>
      </c>
      <c r="B251" s="198">
        <v>56</v>
      </c>
      <c r="C251" s="198">
        <v>56037</v>
      </c>
      <c r="D251" s="198" t="s">
        <v>432</v>
      </c>
      <c r="E251" s="198" t="s">
        <v>856</v>
      </c>
      <c r="F251" s="198">
        <v>20200254</v>
      </c>
      <c r="G251" s="198" t="s">
        <v>845</v>
      </c>
      <c r="H251" s="198" t="s">
        <v>824</v>
      </c>
      <c r="I251" s="198" t="s">
        <v>254</v>
      </c>
      <c r="J251" s="297">
        <v>14.495104631111252</v>
      </c>
      <c r="K251" s="298">
        <v>6.167782981374887</v>
      </c>
      <c r="L251" s="298">
        <v>5.6945053907937062</v>
      </c>
      <c r="M251" s="298">
        <v>0</v>
      </c>
      <c r="N251" s="299">
        <v>0.52201919841770461</v>
      </c>
      <c r="O251" s="297">
        <v>12.469111111578737</v>
      </c>
      <c r="P251" s="298">
        <v>5.9419500769970712</v>
      </c>
      <c r="Q251" s="298">
        <v>5.4801584365166933</v>
      </c>
      <c r="R251" s="298">
        <v>0</v>
      </c>
      <c r="S251" s="299">
        <v>0.52058763192970636</v>
      </c>
      <c r="T251" s="438" t="s">
        <v>436</v>
      </c>
    </row>
    <row r="252" spans="1:20" x14ac:dyDescent="0.2">
      <c r="A252" s="198" t="s">
        <v>565</v>
      </c>
      <c r="B252" s="198">
        <v>56</v>
      </c>
      <c r="C252" s="198">
        <v>56037</v>
      </c>
      <c r="D252" s="198" t="s">
        <v>432</v>
      </c>
      <c r="E252" s="198" t="s">
        <v>856</v>
      </c>
      <c r="F252" s="198">
        <v>20200254</v>
      </c>
      <c r="G252" s="198" t="s">
        <v>845</v>
      </c>
      <c r="H252" s="198" t="s">
        <v>846</v>
      </c>
      <c r="I252" s="198" t="s">
        <v>254</v>
      </c>
      <c r="J252" s="297">
        <v>19.154245405397017</v>
      </c>
      <c r="K252" s="298">
        <v>5.7470190841429902</v>
      </c>
      <c r="L252" s="298">
        <v>38.308490810794034</v>
      </c>
      <c r="M252" s="298">
        <v>0</v>
      </c>
      <c r="N252" s="299">
        <v>0.48640723979020745</v>
      </c>
      <c r="O252" s="297">
        <v>16.477039683157621</v>
      </c>
      <c r="P252" s="298">
        <v>5.5365924178342105</v>
      </c>
      <c r="Q252" s="298">
        <v>36.86652039111231</v>
      </c>
      <c r="R252" s="298">
        <v>0</v>
      </c>
      <c r="S252" s="299">
        <v>0.48507333424398608</v>
      </c>
      <c r="T252" s="438" t="s">
        <v>436</v>
      </c>
    </row>
    <row r="253" spans="1:20" x14ac:dyDescent="0.2">
      <c r="A253" s="198" t="s">
        <v>565</v>
      </c>
      <c r="B253" s="198">
        <v>56</v>
      </c>
      <c r="C253" s="198">
        <v>56037</v>
      </c>
      <c r="D253" s="198" t="s">
        <v>432</v>
      </c>
      <c r="E253" s="198" t="s">
        <v>856</v>
      </c>
      <c r="F253" s="198">
        <v>20200202</v>
      </c>
      <c r="G253" s="198" t="s">
        <v>858</v>
      </c>
      <c r="H253" s="198" t="s">
        <v>859</v>
      </c>
      <c r="I253" s="198" t="s">
        <v>254</v>
      </c>
      <c r="J253" s="297">
        <v>0</v>
      </c>
      <c r="K253" s="298">
        <v>0</v>
      </c>
      <c r="L253" s="298">
        <v>0</v>
      </c>
      <c r="M253" s="298">
        <v>0</v>
      </c>
      <c r="N253" s="299">
        <v>0</v>
      </c>
      <c r="O253" s="297">
        <v>0</v>
      </c>
      <c r="P253" s="298">
        <v>0</v>
      </c>
      <c r="Q253" s="298">
        <v>0</v>
      </c>
      <c r="R253" s="298">
        <v>0</v>
      </c>
      <c r="S253" s="299">
        <v>0</v>
      </c>
      <c r="T253" s="438" t="s">
        <v>436</v>
      </c>
    </row>
    <row r="254" spans="1:20" x14ac:dyDescent="0.2">
      <c r="A254" s="198" t="s">
        <v>565</v>
      </c>
      <c r="B254" s="198">
        <v>56</v>
      </c>
      <c r="C254" s="198">
        <v>56037</v>
      </c>
      <c r="D254" s="198" t="s">
        <v>432</v>
      </c>
      <c r="E254" s="198" t="s">
        <v>856</v>
      </c>
      <c r="F254" s="198">
        <v>20200254</v>
      </c>
      <c r="G254" s="198" t="s">
        <v>858</v>
      </c>
      <c r="H254" s="198" t="s">
        <v>860</v>
      </c>
      <c r="I254" s="198" t="s">
        <v>254</v>
      </c>
      <c r="J254" s="297">
        <v>8.5417580861905602</v>
      </c>
      <c r="K254" s="298">
        <v>1.2793959151604037</v>
      </c>
      <c r="L254" s="298">
        <v>12.786753013873142</v>
      </c>
      <c r="M254" s="298">
        <v>0</v>
      </c>
      <c r="N254" s="299">
        <v>0.10828351647710567</v>
      </c>
      <c r="O254" s="297">
        <v>7.3478690478946138</v>
      </c>
      <c r="P254" s="298">
        <v>1.232550931113092</v>
      </c>
      <c r="Q254" s="298">
        <v>12.305446671087486</v>
      </c>
      <c r="R254" s="298">
        <v>0</v>
      </c>
      <c r="S254" s="299">
        <v>0.10798656369479211</v>
      </c>
      <c r="T254" s="438" t="s">
        <v>436</v>
      </c>
    </row>
    <row r="255" spans="1:20" x14ac:dyDescent="0.2">
      <c r="A255" s="198" t="s">
        <v>565</v>
      </c>
      <c r="B255" s="198">
        <v>56</v>
      </c>
      <c r="C255" s="198">
        <v>56037</v>
      </c>
      <c r="D255" s="198" t="s">
        <v>432</v>
      </c>
      <c r="E255" s="198" t="s">
        <v>822</v>
      </c>
      <c r="F255" s="198">
        <v>20200254</v>
      </c>
      <c r="G255" s="198" t="s">
        <v>858</v>
      </c>
      <c r="H255" s="198" t="s">
        <v>861</v>
      </c>
      <c r="I255" s="198" t="s">
        <v>254</v>
      </c>
      <c r="J255" s="297">
        <v>6.0051147757460903</v>
      </c>
      <c r="K255" s="298">
        <v>3.6910914236846937</v>
      </c>
      <c r="L255" s="298">
        <v>31.837461957619368</v>
      </c>
      <c r="M255" s="298">
        <v>0</v>
      </c>
      <c r="N255" s="299">
        <v>0.31240084031763909</v>
      </c>
      <c r="O255" s="297">
        <v>5.1657746033683347</v>
      </c>
      <c r="P255" s="298">
        <v>3.5559423921685189</v>
      </c>
      <c r="Q255" s="298">
        <v>30.63906762234334</v>
      </c>
      <c r="R255" s="298">
        <v>0</v>
      </c>
      <c r="S255" s="299">
        <v>0.31154412360075051</v>
      </c>
      <c r="T255" s="438" t="s">
        <v>436</v>
      </c>
    </row>
    <row r="256" spans="1:20" x14ac:dyDescent="0.2">
      <c r="A256" s="198" t="s">
        <v>565</v>
      </c>
      <c r="B256" s="198">
        <v>56</v>
      </c>
      <c r="C256" s="198">
        <v>56037</v>
      </c>
      <c r="D256" s="198" t="s">
        <v>432</v>
      </c>
      <c r="E256" s="198" t="s">
        <v>822</v>
      </c>
      <c r="F256" s="198">
        <v>20200254</v>
      </c>
      <c r="G256" s="198" t="s">
        <v>858</v>
      </c>
      <c r="H256" s="198" t="s">
        <v>862</v>
      </c>
      <c r="I256" s="198" t="s">
        <v>254</v>
      </c>
      <c r="J256" s="297">
        <v>24.641677872889133</v>
      </c>
      <c r="K256" s="298">
        <v>3.6910914236846937</v>
      </c>
      <c r="L256" s="298">
        <v>36.962516809333692</v>
      </c>
      <c r="M256" s="298">
        <v>0</v>
      </c>
      <c r="N256" s="299">
        <v>0.31240084031763904</v>
      </c>
      <c r="O256" s="297">
        <v>21.197488889683857</v>
      </c>
      <c r="P256" s="298">
        <v>3.5559423921685189</v>
      </c>
      <c r="Q256" s="298">
        <v>35.571210215208353</v>
      </c>
      <c r="R256" s="298">
        <v>0</v>
      </c>
      <c r="S256" s="299">
        <v>0.31154412360075046</v>
      </c>
      <c r="T256" s="438" t="s">
        <v>436</v>
      </c>
    </row>
    <row r="257" spans="1:20" x14ac:dyDescent="0.2">
      <c r="A257" s="198" t="s">
        <v>565</v>
      </c>
      <c r="B257" s="198">
        <v>56</v>
      </c>
      <c r="C257" s="198">
        <v>56037</v>
      </c>
      <c r="D257" s="198" t="s">
        <v>432</v>
      </c>
      <c r="E257" s="198" t="s">
        <v>822</v>
      </c>
      <c r="F257" s="198">
        <v>20200254</v>
      </c>
      <c r="G257" s="198" t="s">
        <v>858</v>
      </c>
      <c r="H257" s="198" t="s">
        <v>863</v>
      </c>
      <c r="I257" s="198" t="s">
        <v>254</v>
      </c>
      <c r="J257" s="297">
        <v>7.8170028546349979</v>
      </c>
      <c r="K257" s="298">
        <v>4.4813065477543557</v>
      </c>
      <c r="L257" s="298">
        <v>32.872826574127302</v>
      </c>
      <c r="M257" s="298">
        <v>0</v>
      </c>
      <c r="N257" s="299">
        <v>0.3792818357887926</v>
      </c>
      <c r="O257" s="297">
        <v>6.7244134923156773</v>
      </c>
      <c r="P257" s="298">
        <v>4.3172238496207234</v>
      </c>
      <c r="Q257" s="298">
        <v>31.635460065346365</v>
      </c>
      <c r="R257" s="298">
        <v>0</v>
      </c>
      <c r="S257" s="299">
        <v>0.37824170705929855</v>
      </c>
      <c r="T257" s="438" t="s">
        <v>436</v>
      </c>
    </row>
    <row r="258" spans="1:20" x14ac:dyDescent="0.2">
      <c r="A258" s="198" t="s">
        <v>565</v>
      </c>
      <c r="B258" s="198">
        <v>56</v>
      </c>
      <c r="C258" s="198">
        <v>56037</v>
      </c>
      <c r="D258" s="198" t="s">
        <v>432</v>
      </c>
      <c r="E258" s="198" t="s">
        <v>822</v>
      </c>
      <c r="F258" s="198">
        <v>20200202</v>
      </c>
      <c r="G258" s="198" t="s">
        <v>864</v>
      </c>
      <c r="H258" s="198" t="s">
        <v>676</v>
      </c>
      <c r="I258" s="198" t="s">
        <v>254</v>
      </c>
      <c r="J258" s="297">
        <v>0</v>
      </c>
      <c r="K258" s="298">
        <v>0</v>
      </c>
      <c r="L258" s="298">
        <v>0</v>
      </c>
      <c r="M258" s="298">
        <v>0</v>
      </c>
      <c r="N258" s="299">
        <v>0</v>
      </c>
      <c r="O258" s="297">
        <v>0</v>
      </c>
      <c r="P258" s="298">
        <v>0</v>
      </c>
      <c r="Q258" s="298">
        <v>0</v>
      </c>
      <c r="R258" s="298">
        <v>0</v>
      </c>
      <c r="S258" s="299">
        <v>0</v>
      </c>
      <c r="T258" s="438" t="s">
        <v>436</v>
      </c>
    </row>
    <row r="259" spans="1:20" x14ac:dyDescent="0.2">
      <c r="A259" s="198" t="s">
        <v>565</v>
      </c>
      <c r="B259" s="198">
        <v>56</v>
      </c>
      <c r="C259" s="198">
        <v>56037</v>
      </c>
      <c r="D259" s="198" t="s">
        <v>432</v>
      </c>
      <c r="E259" s="198" t="s">
        <v>822</v>
      </c>
      <c r="F259" s="198">
        <v>20200202</v>
      </c>
      <c r="G259" s="198" t="s">
        <v>865</v>
      </c>
      <c r="H259" s="198" t="s">
        <v>866</v>
      </c>
      <c r="I259" s="198" t="s">
        <v>254</v>
      </c>
      <c r="J259" s="297">
        <v>0</v>
      </c>
      <c r="K259" s="298">
        <v>0</v>
      </c>
      <c r="L259" s="298">
        <v>0</v>
      </c>
      <c r="M259" s="298">
        <v>0</v>
      </c>
      <c r="N259" s="299">
        <v>0</v>
      </c>
      <c r="O259" s="297">
        <v>0</v>
      </c>
      <c r="P259" s="298">
        <v>0</v>
      </c>
      <c r="Q259" s="298">
        <v>0</v>
      </c>
      <c r="R259" s="298">
        <v>0</v>
      </c>
      <c r="S259" s="299">
        <v>0</v>
      </c>
      <c r="T259" s="438" t="s">
        <v>436</v>
      </c>
    </row>
    <row r="260" spans="1:20" x14ac:dyDescent="0.2">
      <c r="A260" s="198" t="s">
        <v>565</v>
      </c>
      <c r="B260" s="198">
        <v>56</v>
      </c>
      <c r="C260" s="198">
        <v>56037</v>
      </c>
      <c r="D260" s="198" t="s">
        <v>432</v>
      </c>
      <c r="E260" s="198" t="s">
        <v>822</v>
      </c>
      <c r="F260" s="198">
        <v>20200202</v>
      </c>
      <c r="G260" s="198" t="s">
        <v>865</v>
      </c>
      <c r="H260" s="198" t="s">
        <v>867</v>
      </c>
      <c r="I260" s="198" t="s">
        <v>254</v>
      </c>
      <c r="J260" s="297">
        <v>0</v>
      </c>
      <c r="K260" s="298">
        <v>0</v>
      </c>
      <c r="L260" s="298">
        <v>0</v>
      </c>
      <c r="M260" s="298">
        <v>0</v>
      </c>
      <c r="N260" s="299">
        <v>0</v>
      </c>
      <c r="O260" s="297">
        <v>0</v>
      </c>
      <c r="P260" s="298">
        <v>0</v>
      </c>
      <c r="Q260" s="298">
        <v>0</v>
      </c>
      <c r="R260" s="298">
        <v>0</v>
      </c>
      <c r="S260" s="299">
        <v>0</v>
      </c>
      <c r="T260" s="438" t="s">
        <v>436</v>
      </c>
    </row>
    <row r="261" spans="1:20" x14ac:dyDescent="0.2">
      <c r="A261" s="198" t="s">
        <v>565</v>
      </c>
      <c r="B261" s="198">
        <v>56</v>
      </c>
      <c r="C261" s="198">
        <v>56037</v>
      </c>
      <c r="D261" s="198" t="s">
        <v>432</v>
      </c>
      <c r="E261" s="198" t="s">
        <v>822</v>
      </c>
      <c r="F261" s="198">
        <v>20200202</v>
      </c>
      <c r="G261" s="198" t="s">
        <v>865</v>
      </c>
      <c r="H261" s="198" t="s">
        <v>868</v>
      </c>
      <c r="I261" s="198" t="s">
        <v>254</v>
      </c>
      <c r="J261" s="297">
        <v>0</v>
      </c>
      <c r="K261" s="298">
        <v>0</v>
      </c>
      <c r="L261" s="298">
        <v>0</v>
      </c>
      <c r="M261" s="298">
        <v>0</v>
      </c>
      <c r="N261" s="299">
        <v>0</v>
      </c>
      <c r="O261" s="297">
        <v>0</v>
      </c>
      <c r="P261" s="298">
        <v>0</v>
      </c>
      <c r="Q261" s="298">
        <v>0</v>
      </c>
      <c r="R261" s="298">
        <v>0</v>
      </c>
      <c r="S261" s="299">
        <v>0</v>
      </c>
      <c r="T261" s="438" t="s">
        <v>436</v>
      </c>
    </row>
    <row r="262" spans="1:20" x14ac:dyDescent="0.2">
      <c r="A262" s="198" t="s">
        <v>565</v>
      </c>
      <c r="B262" s="198">
        <v>56</v>
      </c>
      <c r="C262" s="198">
        <v>56037</v>
      </c>
      <c r="D262" s="198" t="s">
        <v>432</v>
      </c>
      <c r="E262" s="198" t="s">
        <v>856</v>
      </c>
      <c r="F262" s="198">
        <v>20200253</v>
      </c>
      <c r="G262" s="198" t="s">
        <v>864</v>
      </c>
      <c r="H262" s="198" t="s">
        <v>869</v>
      </c>
      <c r="I262" s="198" t="s">
        <v>254</v>
      </c>
      <c r="J262" s="297">
        <v>72.475523155556274</v>
      </c>
      <c r="K262" s="298">
        <v>0.84094799027855061</v>
      </c>
      <c r="L262" s="298">
        <v>11.389010781587412</v>
      </c>
      <c r="M262" s="298">
        <v>0</v>
      </c>
      <c r="N262" s="299">
        <v>0.55144596254414413</v>
      </c>
      <c r="O262" s="297">
        <v>62.345555557893704</v>
      </c>
      <c r="P262" s="298">
        <v>0.81015674362658785</v>
      </c>
      <c r="Q262" s="298">
        <v>10.960316873033387</v>
      </c>
      <c r="R262" s="298">
        <v>0</v>
      </c>
      <c r="S262" s="299">
        <v>0.54993369716709861</v>
      </c>
      <c r="T262" s="438" t="s">
        <v>436</v>
      </c>
    </row>
    <row r="263" spans="1:20" x14ac:dyDescent="0.2">
      <c r="A263" s="198" t="s">
        <v>565</v>
      </c>
      <c r="B263" s="198">
        <v>56</v>
      </c>
      <c r="C263" s="198">
        <v>56037</v>
      </c>
      <c r="D263" s="198" t="s">
        <v>432</v>
      </c>
      <c r="E263" s="198" t="s">
        <v>856</v>
      </c>
      <c r="F263" s="198">
        <v>20200253</v>
      </c>
      <c r="G263" s="198" t="s">
        <v>864</v>
      </c>
      <c r="H263" s="198" t="s">
        <v>870</v>
      </c>
      <c r="I263" s="198" t="s">
        <v>254</v>
      </c>
      <c r="J263" s="297">
        <v>12.890289475523938</v>
      </c>
      <c r="K263" s="298">
        <v>6.8648815532942872E-2</v>
      </c>
      <c r="L263" s="298">
        <v>2.743716233746059</v>
      </c>
      <c r="M263" s="298">
        <v>0</v>
      </c>
      <c r="N263" s="299">
        <v>4.5015996942379094E-2</v>
      </c>
      <c r="O263" s="297">
        <v>11.088602381368236</v>
      </c>
      <c r="P263" s="298">
        <v>6.6135244377680605E-2</v>
      </c>
      <c r="Q263" s="298">
        <v>2.6404399739580438</v>
      </c>
      <c r="R263" s="298">
        <v>0</v>
      </c>
      <c r="S263" s="299">
        <v>4.4892546707518237E-2</v>
      </c>
      <c r="T263" s="438" t="s">
        <v>436</v>
      </c>
    </row>
    <row r="264" spans="1:20" x14ac:dyDescent="0.2">
      <c r="A264" s="198" t="s">
        <v>565</v>
      </c>
      <c r="B264" s="198">
        <v>56</v>
      </c>
      <c r="C264" s="198">
        <v>56037</v>
      </c>
      <c r="D264" s="198" t="s">
        <v>432</v>
      </c>
      <c r="E264" s="198" t="s">
        <v>856</v>
      </c>
      <c r="F264" s="198">
        <v>20200254</v>
      </c>
      <c r="G264" s="198" t="s">
        <v>864</v>
      </c>
      <c r="H264" s="198" t="s">
        <v>871</v>
      </c>
      <c r="I264" s="198" t="s">
        <v>254</v>
      </c>
      <c r="J264" s="297">
        <v>2.0707292330158937</v>
      </c>
      <c r="K264" s="298">
        <v>0.2146828532329228</v>
      </c>
      <c r="L264" s="298">
        <v>2.0707292330158937</v>
      </c>
      <c r="M264" s="298">
        <v>0</v>
      </c>
      <c r="N264" s="299">
        <v>2.8084227535506011E-2</v>
      </c>
      <c r="O264" s="297">
        <v>1.7813015873683915</v>
      </c>
      <c r="P264" s="298">
        <v>0.20682225690323483</v>
      </c>
      <c r="Q264" s="298">
        <v>1.9927848860060708</v>
      </c>
      <c r="R264" s="298">
        <v>0</v>
      </c>
      <c r="S264" s="299">
        <v>2.800721037003966E-2</v>
      </c>
      <c r="T264" s="438" t="s">
        <v>436</v>
      </c>
    </row>
    <row r="265" spans="1:20" x14ac:dyDescent="0.2">
      <c r="A265" s="198" t="s">
        <v>565</v>
      </c>
      <c r="B265" s="198">
        <v>56</v>
      </c>
      <c r="C265" s="198">
        <v>56037</v>
      </c>
      <c r="D265" s="198" t="s">
        <v>432</v>
      </c>
      <c r="E265" s="198" t="s">
        <v>856</v>
      </c>
      <c r="F265" s="198">
        <v>20200254</v>
      </c>
      <c r="G265" s="198" t="s">
        <v>864</v>
      </c>
      <c r="H265" s="198" t="s">
        <v>872</v>
      </c>
      <c r="I265" s="198" t="s">
        <v>254</v>
      </c>
      <c r="J265" s="297">
        <v>1.7083516172381121</v>
      </c>
      <c r="K265" s="298">
        <v>0.47891825701191582</v>
      </c>
      <c r="L265" s="298">
        <v>3.4167032344762243</v>
      </c>
      <c r="M265" s="298">
        <v>0</v>
      </c>
      <c r="N265" s="299">
        <v>4.0533936649183935E-2</v>
      </c>
      <c r="O265" s="297">
        <v>1.4695738095789228</v>
      </c>
      <c r="P265" s="298">
        <v>0.46138270148618415</v>
      </c>
      <c r="Q265" s="298">
        <v>3.2880950619100164</v>
      </c>
      <c r="R265" s="298">
        <v>0</v>
      </c>
      <c r="S265" s="299">
        <v>4.0422777853665486E-2</v>
      </c>
      <c r="T265" s="438" t="s">
        <v>436</v>
      </c>
    </row>
    <row r="266" spans="1:20" x14ac:dyDescent="0.2">
      <c r="A266" s="198" t="s">
        <v>565</v>
      </c>
      <c r="B266" s="198">
        <v>56</v>
      </c>
      <c r="C266" s="198">
        <v>56037</v>
      </c>
      <c r="D266" s="198" t="s">
        <v>432</v>
      </c>
      <c r="E266" s="198" t="s">
        <v>856</v>
      </c>
      <c r="F266" s="198">
        <v>20200254</v>
      </c>
      <c r="G266" s="198" t="s">
        <v>864</v>
      </c>
      <c r="H266" s="198" t="s">
        <v>873</v>
      </c>
      <c r="I266" s="198" t="s">
        <v>254</v>
      </c>
      <c r="J266" s="297">
        <v>31.060938495238403</v>
      </c>
      <c r="K266" s="298">
        <v>4.6865572293308908</v>
      </c>
      <c r="L266" s="298">
        <v>47.109090051111565</v>
      </c>
      <c r="M266" s="298">
        <v>0</v>
      </c>
      <c r="N266" s="299">
        <v>0.39665352292415718</v>
      </c>
      <c r="O266" s="297">
        <v>26.719523810525871</v>
      </c>
      <c r="P266" s="298">
        <v>4.5149592931148019</v>
      </c>
      <c r="Q266" s="298">
        <v>45.335856156638094</v>
      </c>
      <c r="R266" s="298">
        <v>0</v>
      </c>
      <c r="S266" s="299">
        <v>0.39556575471086952</v>
      </c>
      <c r="T266" s="438" t="s">
        <v>436</v>
      </c>
    </row>
    <row r="267" spans="1:20" x14ac:dyDescent="0.2">
      <c r="A267" s="198" t="s">
        <v>565</v>
      </c>
      <c r="B267" s="198">
        <v>56</v>
      </c>
      <c r="C267" s="198">
        <v>56037</v>
      </c>
      <c r="D267" s="198" t="s">
        <v>432</v>
      </c>
      <c r="E267" s="198" t="s">
        <v>856</v>
      </c>
      <c r="F267" s="198">
        <v>20200254</v>
      </c>
      <c r="G267" s="198" t="s">
        <v>864</v>
      </c>
      <c r="H267" s="198" t="s">
        <v>874</v>
      </c>
      <c r="I267" s="198" t="s">
        <v>254</v>
      </c>
      <c r="J267" s="297">
        <v>136.66812937904896</v>
      </c>
      <c r="K267" s="298">
        <v>27.195715308890936</v>
      </c>
      <c r="L267" s="298">
        <v>9.3182815485715196</v>
      </c>
      <c r="M267" s="298">
        <v>0</v>
      </c>
      <c r="N267" s="299">
        <v>2.3017485454358022</v>
      </c>
      <c r="O267" s="297">
        <v>117.56590476631382</v>
      </c>
      <c r="P267" s="298">
        <v>26.199946262965458</v>
      </c>
      <c r="Q267" s="298">
        <v>8.967531987027316</v>
      </c>
      <c r="R267" s="298">
        <v>0</v>
      </c>
      <c r="S267" s="299">
        <v>2.2954363138331475</v>
      </c>
      <c r="T267" s="438" t="s">
        <v>436</v>
      </c>
    </row>
    <row r="268" spans="1:20" x14ac:dyDescent="0.2">
      <c r="A268" s="198" t="s">
        <v>565</v>
      </c>
      <c r="B268" s="198">
        <v>56</v>
      </c>
      <c r="C268" s="198">
        <v>56037</v>
      </c>
      <c r="D268" s="198" t="s">
        <v>432</v>
      </c>
      <c r="E268" s="198" t="s">
        <v>856</v>
      </c>
      <c r="F268" s="198">
        <v>20200254</v>
      </c>
      <c r="G268" s="198" t="s">
        <v>864</v>
      </c>
      <c r="H268" s="198" t="s">
        <v>875</v>
      </c>
      <c r="I268" s="198" t="s">
        <v>254</v>
      </c>
      <c r="J268" s="297">
        <v>48.662136975873501</v>
      </c>
      <c r="K268" s="298">
        <v>7.2385073702658147</v>
      </c>
      <c r="L268" s="298">
        <v>5.1768230825397339</v>
      </c>
      <c r="M268" s="298">
        <v>0</v>
      </c>
      <c r="N268" s="299">
        <v>0.61264149964052306</v>
      </c>
      <c r="O268" s="297">
        <v>41.860587303157203</v>
      </c>
      <c r="P268" s="298">
        <v>6.9734699738911843</v>
      </c>
      <c r="Q268" s="298">
        <v>4.9819622150151766</v>
      </c>
      <c r="R268" s="298">
        <v>0</v>
      </c>
      <c r="S268" s="299">
        <v>0.61096141384540137</v>
      </c>
      <c r="T268" s="438" t="s">
        <v>436</v>
      </c>
    </row>
    <row r="269" spans="1:20" x14ac:dyDescent="0.2">
      <c r="A269" s="198" t="s">
        <v>565</v>
      </c>
      <c r="B269" s="198">
        <v>56</v>
      </c>
      <c r="C269" s="198">
        <v>56037</v>
      </c>
      <c r="D269" s="198" t="s">
        <v>432</v>
      </c>
      <c r="E269" s="198" t="s">
        <v>822</v>
      </c>
      <c r="F269" s="198">
        <v>20200254</v>
      </c>
      <c r="G269" s="198" t="s">
        <v>865</v>
      </c>
      <c r="H269" s="198" t="s">
        <v>876</v>
      </c>
      <c r="I269" s="198" t="s">
        <v>254</v>
      </c>
      <c r="J269" s="297">
        <v>5.64273715996831</v>
      </c>
      <c r="K269" s="298">
        <v>2.3945912850595801</v>
      </c>
      <c r="L269" s="298">
        <v>2.5366433104444694</v>
      </c>
      <c r="M269" s="298">
        <v>0</v>
      </c>
      <c r="N269" s="299">
        <v>0.20266968324591977</v>
      </c>
      <c r="O269" s="297">
        <v>4.8540468255788669</v>
      </c>
      <c r="P269" s="298">
        <v>2.3069135074309215</v>
      </c>
      <c r="Q269" s="298">
        <v>2.4411614853574366</v>
      </c>
      <c r="R269" s="298">
        <v>0</v>
      </c>
      <c r="S269" s="299">
        <v>0.20211388926832755</v>
      </c>
      <c r="T269" s="438" t="s">
        <v>436</v>
      </c>
    </row>
    <row r="270" spans="1:20" x14ac:dyDescent="0.2">
      <c r="A270" s="198" t="s">
        <v>565</v>
      </c>
      <c r="B270" s="198">
        <v>56</v>
      </c>
      <c r="C270" s="198">
        <v>56037</v>
      </c>
      <c r="D270" s="198" t="s">
        <v>432</v>
      </c>
      <c r="E270" s="198" t="s">
        <v>822</v>
      </c>
      <c r="F270" s="198">
        <v>20200202</v>
      </c>
      <c r="G270" s="198" t="s">
        <v>877</v>
      </c>
      <c r="H270" s="198" t="s">
        <v>878</v>
      </c>
      <c r="I270" s="198" t="s">
        <v>254</v>
      </c>
      <c r="J270" s="297">
        <v>0</v>
      </c>
      <c r="K270" s="298">
        <v>0</v>
      </c>
      <c r="L270" s="298">
        <v>0</v>
      </c>
      <c r="M270" s="298">
        <v>0</v>
      </c>
      <c r="N270" s="299">
        <v>0</v>
      </c>
      <c r="O270" s="297">
        <v>0</v>
      </c>
      <c r="P270" s="298">
        <v>0</v>
      </c>
      <c r="Q270" s="298">
        <v>0</v>
      </c>
      <c r="R270" s="298">
        <v>0</v>
      </c>
      <c r="S270" s="299">
        <v>0</v>
      </c>
      <c r="T270" s="438" t="s">
        <v>436</v>
      </c>
    </row>
    <row r="271" spans="1:20" x14ac:dyDescent="0.2">
      <c r="A271" s="198" t="s">
        <v>565</v>
      </c>
      <c r="B271" s="198">
        <v>56</v>
      </c>
      <c r="C271" s="198">
        <v>56037</v>
      </c>
      <c r="D271" s="198" t="s">
        <v>432</v>
      </c>
      <c r="E271" s="198" t="s">
        <v>822</v>
      </c>
      <c r="F271" s="198">
        <v>20200253</v>
      </c>
      <c r="G271" s="198" t="s">
        <v>877</v>
      </c>
      <c r="H271" s="198" t="s">
        <v>879</v>
      </c>
      <c r="I271" s="198" t="s">
        <v>254</v>
      </c>
      <c r="J271" s="297">
        <v>7.2475523155556258</v>
      </c>
      <c r="K271" s="298">
        <v>6.0067713591325025E-2</v>
      </c>
      <c r="L271" s="298">
        <v>7.2475523155556258</v>
      </c>
      <c r="M271" s="298">
        <v>0</v>
      </c>
      <c r="N271" s="299">
        <v>3.9388997324581711E-2</v>
      </c>
      <c r="O271" s="297">
        <v>6.2345555557893686</v>
      </c>
      <c r="P271" s="298">
        <v>5.7868338830470545E-2</v>
      </c>
      <c r="Q271" s="298">
        <v>6.9747471010212463</v>
      </c>
      <c r="R271" s="298">
        <v>0</v>
      </c>
      <c r="S271" s="299">
        <v>3.9280978369078456E-2</v>
      </c>
      <c r="T271" s="438" t="s">
        <v>436</v>
      </c>
    </row>
    <row r="272" spans="1:20" x14ac:dyDescent="0.2">
      <c r="A272" s="198" t="s">
        <v>565</v>
      </c>
      <c r="B272" s="198">
        <v>56</v>
      </c>
      <c r="C272" s="198">
        <v>56037</v>
      </c>
      <c r="D272" s="198" t="s">
        <v>432</v>
      </c>
      <c r="E272" s="198" t="s">
        <v>822</v>
      </c>
      <c r="F272" s="198">
        <v>20200254</v>
      </c>
      <c r="G272" s="198" t="s">
        <v>877</v>
      </c>
      <c r="H272" s="198" t="s">
        <v>880</v>
      </c>
      <c r="I272" s="198" t="s">
        <v>254</v>
      </c>
      <c r="J272" s="297">
        <v>10.353646165079468</v>
      </c>
      <c r="K272" s="298">
        <v>1.57700940344638</v>
      </c>
      <c r="L272" s="298">
        <v>15.530469247619202</v>
      </c>
      <c r="M272" s="298">
        <v>0</v>
      </c>
      <c r="N272" s="299">
        <v>0.13347246282338426</v>
      </c>
      <c r="O272" s="297">
        <v>8.9065079368419564</v>
      </c>
      <c r="P272" s="298">
        <v>1.5192673241795065</v>
      </c>
      <c r="Q272" s="298">
        <v>14.94588664504553</v>
      </c>
      <c r="R272" s="298">
        <v>0</v>
      </c>
      <c r="S272" s="299">
        <v>0.13310643278956996</v>
      </c>
      <c r="T272" s="438" t="s">
        <v>436</v>
      </c>
    </row>
    <row r="273" spans="1:20" x14ac:dyDescent="0.2">
      <c r="A273" s="198" t="s">
        <v>565</v>
      </c>
      <c r="B273" s="198">
        <v>56</v>
      </c>
      <c r="C273" s="198">
        <v>56037</v>
      </c>
      <c r="D273" s="198" t="s">
        <v>432</v>
      </c>
      <c r="E273" s="198" t="s">
        <v>822</v>
      </c>
      <c r="F273" s="198">
        <v>20200254</v>
      </c>
      <c r="G273" s="198" t="s">
        <v>877</v>
      </c>
      <c r="H273" s="198" t="s">
        <v>881</v>
      </c>
      <c r="I273" s="198" t="s">
        <v>254</v>
      </c>
      <c r="J273" s="297">
        <v>1.0353646165079469</v>
      </c>
      <c r="K273" s="298">
        <v>0.26340504135655374</v>
      </c>
      <c r="L273" s="298">
        <v>1.0353646165079469</v>
      </c>
      <c r="M273" s="298">
        <v>0</v>
      </c>
      <c r="N273" s="299">
        <v>2.2293665157051168E-2</v>
      </c>
      <c r="O273" s="297">
        <v>0.89065079368419575</v>
      </c>
      <c r="P273" s="298">
        <v>0.25376048581740129</v>
      </c>
      <c r="Q273" s="298">
        <v>0.99639244300303542</v>
      </c>
      <c r="R273" s="298">
        <v>0</v>
      </c>
      <c r="S273" s="299">
        <v>2.2232527819516023E-2</v>
      </c>
      <c r="T273" s="438" t="s">
        <v>436</v>
      </c>
    </row>
    <row r="274" spans="1:20" x14ac:dyDescent="0.2">
      <c r="A274" s="198" t="s">
        <v>565</v>
      </c>
      <c r="B274" s="198">
        <v>56</v>
      </c>
      <c r="C274" s="198">
        <v>56037</v>
      </c>
      <c r="D274" s="198" t="s">
        <v>432</v>
      </c>
      <c r="E274" s="198" t="s">
        <v>822</v>
      </c>
      <c r="F274" s="198">
        <v>20200254</v>
      </c>
      <c r="G274" s="198" t="s">
        <v>877</v>
      </c>
      <c r="H274" s="198" t="s">
        <v>882</v>
      </c>
      <c r="I274" s="198" t="s">
        <v>254</v>
      </c>
      <c r="J274" s="297">
        <v>2.0707292330158937</v>
      </c>
      <c r="K274" s="298">
        <v>0.58154359780018372</v>
      </c>
      <c r="L274" s="298">
        <v>2.0707292330158937</v>
      </c>
      <c r="M274" s="298">
        <v>0</v>
      </c>
      <c r="N274" s="299">
        <v>4.9219780216866231E-2</v>
      </c>
      <c r="O274" s="297">
        <v>1.7813015873683915</v>
      </c>
      <c r="P274" s="298">
        <v>0.56025042323322383</v>
      </c>
      <c r="Q274" s="298">
        <v>1.9927848860060708</v>
      </c>
      <c r="R274" s="298">
        <v>0</v>
      </c>
      <c r="S274" s="299">
        <v>4.9084801679450972E-2</v>
      </c>
      <c r="T274" s="438" t="s">
        <v>436</v>
      </c>
    </row>
    <row r="275" spans="1:20" x14ac:dyDescent="0.2">
      <c r="A275" s="198" t="s">
        <v>565</v>
      </c>
      <c r="B275" s="198">
        <v>56</v>
      </c>
      <c r="C275" s="198">
        <v>56037</v>
      </c>
      <c r="D275" s="198" t="s">
        <v>432</v>
      </c>
      <c r="E275" s="198" t="s">
        <v>822</v>
      </c>
      <c r="F275" s="198">
        <v>20200254</v>
      </c>
      <c r="G275" s="198" t="s">
        <v>877</v>
      </c>
      <c r="H275" s="198" t="s">
        <v>883</v>
      </c>
      <c r="I275" s="198" t="s">
        <v>254</v>
      </c>
      <c r="J275" s="297">
        <v>12.424375398095359</v>
      </c>
      <c r="K275" s="298">
        <v>1.8472561341888181</v>
      </c>
      <c r="L275" s="298">
        <v>21.742656946666887</v>
      </c>
      <c r="M275" s="298">
        <v>0</v>
      </c>
      <c r="N275" s="299">
        <v>0.15634518421828092</v>
      </c>
      <c r="O275" s="297">
        <v>10.687809524210346</v>
      </c>
      <c r="P275" s="298">
        <v>1.7796189914467102</v>
      </c>
      <c r="Q275" s="298">
        <v>20.924241303063749</v>
      </c>
      <c r="R275" s="298">
        <v>0</v>
      </c>
      <c r="S275" s="299">
        <v>0.15591642886413834</v>
      </c>
      <c r="T275" s="438" t="s">
        <v>436</v>
      </c>
    </row>
    <row r="276" spans="1:20" x14ac:dyDescent="0.2">
      <c r="A276" s="198" t="s">
        <v>565</v>
      </c>
      <c r="B276" s="198">
        <v>56</v>
      </c>
      <c r="C276" s="198">
        <v>56037</v>
      </c>
      <c r="D276" s="198" t="s">
        <v>432</v>
      </c>
      <c r="E276" s="198" t="s">
        <v>822</v>
      </c>
      <c r="F276" s="198">
        <v>20200254</v>
      </c>
      <c r="G276" s="198" t="s">
        <v>877</v>
      </c>
      <c r="H276" s="198" t="s">
        <v>884</v>
      </c>
      <c r="I276" s="198" t="s">
        <v>254</v>
      </c>
      <c r="J276" s="297">
        <v>24.331068487936751</v>
      </c>
      <c r="K276" s="298">
        <v>3.6910914236846941</v>
      </c>
      <c r="L276" s="298">
        <v>36.755443886032104</v>
      </c>
      <c r="M276" s="298">
        <v>0</v>
      </c>
      <c r="N276" s="299">
        <v>0.31240084031763909</v>
      </c>
      <c r="O276" s="297">
        <v>20.930293651578602</v>
      </c>
      <c r="P276" s="298">
        <v>3.5559423921685194</v>
      </c>
      <c r="Q276" s="298">
        <v>35.371931726607748</v>
      </c>
      <c r="R276" s="298">
        <v>0</v>
      </c>
      <c r="S276" s="299">
        <v>0.31154412360075051</v>
      </c>
      <c r="T276" s="438" t="s">
        <v>436</v>
      </c>
    </row>
    <row r="277" spans="1:20" x14ac:dyDescent="0.2">
      <c r="A277" s="198" t="s">
        <v>565</v>
      </c>
      <c r="B277" s="198">
        <v>56</v>
      </c>
      <c r="C277" s="198">
        <v>56037</v>
      </c>
      <c r="D277" s="198" t="s">
        <v>432</v>
      </c>
      <c r="E277" s="198" t="s">
        <v>822</v>
      </c>
      <c r="F277" s="198">
        <v>20200254</v>
      </c>
      <c r="G277" s="198" t="s">
        <v>877</v>
      </c>
      <c r="H277" s="198" t="s">
        <v>885</v>
      </c>
      <c r="I277" s="198" t="s">
        <v>254</v>
      </c>
      <c r="J277" s="297">
        <v>24.331068487936751</v>
      </c>
      <c r="K277" s="298">
        <v>3.6910914236846941</v>
      </c>
      <c r="L277" s="298">
        <v>36.755443886032104</v>
      </c>
      <c r="M277" s="298">
        <v>0</v>
      </c>
      <c r="N277" s="299">
        <v>0.31240084031763909</v>
      </c>
      <c r="O277" s="297">
        <v>20.930293651578602</v>
      </c>
      <c r="P277" s="298">
        <v>3.5559423921685194</v>
      </c>
      <c r="Q277" s="298">
        <v>35.371931726607748</v>
      </c>
      <c r="R277" s="298">
        <v>0</v>
      </c>
      <c r="S277" s="299">
        <v>0.31154412360075051</v>
      </c>
      <c r="T277" s="438" t="s">
        <v>436</v>
      </c>
    </row>
    <row r="278" spans="1:20" x14ac:dyDescent="0.2">
      <c r="A278" s="198" t="s">
        <v>565</v>
      </c>
      <c r="B278" s="198">
        <v>56</v>
      </c>
      <c r="C278" s="198">
        <v>56037</v>
      </c>
      <c r="D278" s="198" t="s">
        <v>432</v>
      </c>
      <c r="E278" s="198" t="s">
        <v>822</v>
      </c>
      <c r="F278" s="198">
        <v>20200254</v>
      </c>
      <c r="G278" s="198" t="s">
        <v>877</v>
      </c>
      <c r="H278" s="198" t="s">
        <v>886</v>
      </c>
      <c r="I278" s="198" t="s">
        <v>254</v>
      </c>
      <c r="J278" s="297">
        <v>30.025573878730452</v>
      </c>
      <c r="K278" s="298">
        <v>4.4813065477543548</v>
      </c>
      <c r="L278" s="298">
        <v>45.038360818095683</v>
      </c>
      <c r="M278" s="298">
        <v>0</v>
      </c>
      <c r="N278" s="299">
        <v>0.37928183578879254</v>
      </c>
      <c r="O278" s="297">
        <v>25.828873016841673</v>
      </c>
      <c r="P278" s="298">
        <v>4.3172238496207225</v>
      </c>
      <c r="Q278" s="298">
        <v>43.343071270632038</v>
      </c>
      <c r="R278" s="298">
        <v>0</v>
      </c>
      <c r="S278" s="299">
        <v>0.37824170705929849</v>
      </c>
      <c r="T278" s="438" t="s">
        <v>436</v>
      </c>
    </row>
    <row r="279" spans="1:20" x14ac:dyDescent="0.2">
      <c r="A279" s="198" t="s">
        <v>565</v>
      </c>
      <c r="B279" s="198">
        <v>56</v>
      </c>
      <c r="C279" s="198">
        <v>56037</v>
      </c>
      <c r="D279" s="198" t="s">
        <v>432</v>
      </c>
      <c r="E279" s="198" t="s">
        <v>856</v>
      </c>
      <c r="F279" s="198">
        <v>20200254</v>
      </c>
      <c r="G279" s="198" t="s">
        <v>877</v>
      </c>
      <c r="H279" s="198" t="s">
        <v>887</v>
      </c>
      <c r="I279" s="198" t="s">
        <v>254</v>
      </c>
      <c r="J279" s="297">
        <v>30.025573878730452</v>
      </c>
      <c r="K279" s="298">
        <v>4.4813065477543548</v>
      </c>
      <c r="L279" s="298">
        <v>45.038360818095683</v>
      </c>
      <c r="M279" s="298">
        <v>0</v>
      </c>
      <c r="N279" s="299">
        <v>0.37928183578879254</v>
      </c>
      <c r="O279" s="297">
        <v>25.828873016841673</v>
      </c>
      <c r="P279" s="298">
        <v>4.3172238496207225</v>
      </c>
      <c r="Q279" s="298">
        <v>43.343071270632038</v>
      </c>
      <c r="R279" s="298">
        <v>0</v>
      </c>
      <c r="S279" s="299">
        <v>0.37824170705929849</v>
      </c>
      <c r="T279" s="438" t="s">
        <v>436</v>
      </c>
    </row>
    <row r="280" spans="1:20" x14ac:dyDescent="0.2">
      <c r="A280" s="198" t="s">
        <v>565</v>
      </c>
      <c r="B280" s="198">
        <v>56</v>
      </c>
      <c r="C280" s="198">
        <v>56041</v>
      </c>
      <c r="D280" s="198" t="s">
        <v>433</v>
      </c>
      <c r="E280" s="198" t="s">
        <v>856</v>
      </c>
      <c r="F280" s="198">
        <v>20200253</v>
      </c>
      <c r="G280" s="198" t="s">
        <v>888</v>
      </c>
      <c r="H280" s="198" t="s">
        <v>889</v>
      </c>
      <c r="I280" s="198" t="s">
        <v>254</v>
      </c>
      <c r="J280" s="297">
        <v>54.408410597492598</v>
      </c>
      <c r="K280" s="298">
        <v>0.40931856261517208</v>
      </c>
      <c r="L280" s="298">
        <v>54.408410597492598</v>
      </c>
      <c r="M280" s="298">
        <v>0</v>
      </c>
      <c r="N280" s="299">
        <v>0.26840788176893543</v>
      </c>
      <c r="O280" s="297">
        <v>46.803699208104483</v>
      </c>
      <c r="P280" s="298">
        <v>0.39433139460192085</v>
      </c>
      <c r="Q280" s="298">
        <v>52.360422879809505</v>
      </c>
      <c r="R280" s="298">
        <v>0</v>
      </c>
      <c r="S280" s="299">
        <v>0.26767180974357757</v>
      </c>
      <c r="T280" s="438" t="s">
        <v>436</v>
      </c>
    </row>
    <row r="281" spans="1:20" x14ac:dyDescent="0.2">
      <c r="A281" s="198" t="s">
        <v>565</v>
      </c>
      <c r="B281" s="198">
        <v>56</v>
      </c>
      <c r="C281" s="198">
        <v>56041</v>
      </c>
      <c r="D281" s="198" t="s">
        <v>433</v>
      </c>
      <c r="E281" s="198" t="s">
        <v>856</v>
      </c>
      <c r="F281" s="198">
        <v>20200254</v>
      </c>
      <c r="G281" s="198" t="s">
        <v>890</v>
      </c>
      <c r="H281" s="198" t="s">
        <v>891</v>
      </c>
      <c r="I281" s="198" t="s">
        <v>254</v>
      </c>
      <c r="J281" s="297">
        <v>14.857482246889035</v>
      </c>
      <c r="K281" s="298">
        <v>5.4733515087076103</v>
      </c>
      <c r="L281" s="298">
        <v>34.684714653016222</v>
      </c>
      <c r="M281" s="298">
        <v>0</v>
      </c>
      <c r="N281" s="299">
        <v>0.46324499027638794</v>
      </c>
      <c r="O281" s="297">
        <v>12.780838889368207</v>
      </c>
      <c r="P281" s="298">
        <v>5.2729451598421058</v>
      </c>
      <c r="Q281" s="298">
        <v>33.379146840601692</v>
      </c>
      <c r="R281" s="298">
        <v>0</v>
      </c>
      <c r="S281" s="299">
        <v>0.46197460404189139</v>
      </c>
      <c r="T281" s="438" t="s">
        <v>436</v>
      </c>
    </row>
    <row r="282" spans="1:20" x14ac:dyDescent="0.2">
      <c r="A282" s="198" t="s">
        <v>565</v>
      </c>
      <c r="B282" s="198">
        <v>56</v>
      </c>
      <c r="C282" s="198">
        <v>56041</v>
      </c>
      <c r="D282" s="198" t="s">
        <v>433</v>
      </c>
      <c r="E282" s="198" t="s">
        <v>856</v>
      </c>
      <c r="F282" s="198">
        <v>20200253</v>
      </c>
      <c r="G282" s="198" t="s">
        <v>892</v>
      </c>
      <c r="H282" s="198" t="s">
        <v>893</v>
      </c>
      <c r="I282" s="198" t="s">
        <v>254</v>
      </c>
      <c r="J282" s="297">
        <v>41.000438813714688</v>
      </c>
      <c r="K282" s="298">
        <v>0.28317636407338942</v>
      </c>
      <c r="L282" s="298">
        <v>5.280359544190528</v>
      </c>
      <c r="M282" s="298">
        <v>0</v>
      </c>
      <c r="N282" s="299">
        <v>0.18569098738731379</v>
      </c>
      <c r="O282" s="297">
        <v>35.269771429894149</v>
      </c>
      <c r="P282" s="298">
        <v>0.27280788305793258</v>
      </c>
      <c r="Q282" s="298">
        <v>5.0816014593154799</v>
      </c>
      <c r="R282" s="298">
        <v>0</v>
      </c>
      <c r="S282" s="299">
        <v>0.18518175516851273</v>
      </c>
      <c r="T282" s="438" t="s">
        <v>436</v>
      </c>
    </row>
    <row r="283" spans="1:20" x14ac:dyDescent="0.2">
      <c r="A283" s="198" t="s">
        <v>565</v>
      </c>
      <c r="B283" s="198">
        <v>56</v>
      </c>
      <c r="C283" s="198">
        <v>56041</v>
      </c>
      <c r="D283" s="198" t="s">
        <v>433</v>
      </c>
      <c r="E283" s="198" t="s">
        <v>856</v>
      </c>
      <c r="F283" s="198">
        <v>20200253</v>
      </c>
      <c r="G283" s="198" t="s">
        <v>892</v>
      </c>
      <c r="H283" s="198" t="s">
        <v>894</v>
      </c>
      <c r="I283" s="198" t="s">
        <v>254</v>
      </c>
      <c r="J283" s="297">
        <v>41.000438813714688</v>
      </c>
      <c r="K283" s="298">
        <v>0.28317636407338942</v>
      </c>
      <c r="L283" s="298">
        <v>5.280359544190528</v>
      </c>
      <c r="M283" s="298">
        <v>0</v>
      </c>
      <c r="N283" s="299">
        <v>0.18569098738731379</v>
      </c>
      <c r="O283" s="297">
        <v>35.269771429894149</v>
      </c>
      <c r="P283" s="298">
        <v>0.27280788305793258</v>
      </c>
      <c r="Q283" s="298">
        <v>5.0816014593154799</v>
      </c>
      <c r="R283" s="298">
        <v>0</v>
      </c>
      <c r="S283" s="299">
        <v>0.18518175516851273</v>
      </c>
      <c r="T283" s="438" t="s">
        <v>436</v>
      </c>
    </row>
    <row r="284" spans="1:20" x14ac:dyDescent="0.2">
      <c r="A284" s="198" t="s">
        <v>565</v>
      </c>
      <c r="B284" s="198">
        <v>56</v>
      </c>
      <c r="C284" s="198">
        <v>56041</v>
      </c>
      <c r="D284" s="198" t="s">
        <v>433</v>
      </c>
      <c r="E284" s="198" t="s">
        <v>856</v>
      </c>
      <c r="F284" s="198">
        <v>20200202</v>
      </c>
      <c r="G284" s="198" t="s">
        <v>895</v>
      </c>
      <c r="H284" s="198" t="s">
        <v>848</v>
      </c>
      <c r="I284" s="198" t="s">
        <v>254</v>
      </c>
      <c r="J284" s="297">
        <v>0</v>
      </c>
      <c r="K284" s="298">
        <v>0</v>
      </c>
      <c r="L284" s="298">
        <v>0</v>
      </c>
      <c r="M284" s="298">
        <v>0</v>
      </c>
      <c r="N284" s="299">
        <v>0</v>
      </c>
      <c r="O284" s="297">
        <v>0</v>
      </c>
      <c r="P284" s="298">
        <v>0</v>
      </c>
      <c r="Q284" s="298">
        <v>0</v>
      </c>
      <c r="R284" s="298">
        <v>0</v>
      </c>
      <c r="S284" s="299">
        <v>0</v>
      </c>
      <c r="T284" s="438" t="s">
        <v>436</v>
      </c>
    </row>
    <row r="285" spans="1:20" x14ac:dyDescent="0.2">
      <c r="A285" s="198" t="s">
        <v>565</v>
      </c>
      <c r="B285" s="198">
        <v>56</v>
      </c>
      <c r="C285" s="198">
        <v>56041</v>
      </c>
      <c r="D285" s="198" t="s">
        <v>433</v>
      </c>
      <c r="E285" s="198" t="s">
        <v>856</v>
      </c>
      <c r="F285" s="198">
        <v>20200202</v>
      </c>
      <c r="G285" s="198" t="s">
        <v>896</v>
      </c>
      <c r="H285" s="198" t="s">
        <v>897</v>
      </c>
      <c r="I285" s="198" t="s">
        <v>254</v>
      </c>
      <c r="J285" s="297">
        <v>0</v>
      </c>
      <c r="K285" s="298">
        <v>0</v>
      </c>
      <c r="L285" s="298">
        <v>0</v>
      </c>
      <c r="M285" s="298">
        <v>0</v>
      </c>
      <c r="N285" s="299">
        <v>0</v>
      </c>
      <c r="O285" s="297">
        <v>0</v>
      </c>
      <c r="P285" s="298">
        <v>0</v>
      </c>
      <c r="Q285" s="298">
        <v>0</v>
      </c>
      <c r="R285" s="298">
        <v>0</v>
      </c>
      <c r="S285" s="299">
        <v>0</v>
      </c>
      <c r="T285" s="438" t="s">
        <v>436</v>
      </c>
    </row>
    <row r="286" spans="1:20" x14ac:dyDescent="0.2">
      <c r="A286" s="198" t="s">
        <v>565</v>
      </c>
      <c r="B286" s="198">
        <v>56</v>
      </c>
      <c r="C286" s="198">
        <v>56041</v>
      </c>
      <c r="D286" s="198" t="s">
        <v>433</v>
      </c>
      <c r="E286" s="198" t="s">
        <v>856</v>
      </c>
      <c r="F286" s="198">
        <v>20200253</v>
      </c>
      <c r="G286" s="198" t="s">
        <v>898</v>
      </c>
      <c r="H286" s="198" t="s">
        <v>899</v>
      </c>
      <c r="I286" s="198" t="s">
        <v>254</v>
      </c>
      <c r="J286" s="297">
        <v>10.325970491816379</v>
      </c>
      <c r="K286" s="298">
        <v>6.8500789691869324</v>
      </c>
      <c r="L286" s="298">
        <v>31.557084120883289</v>
      </c>
      <c r="M286" s="298">
        <v>0</v>
      </c>
      <c r="N286" s="299">
        <v>0.22339188482655634</v>
      </c>
      <c r="O286" s="297">
        <v>8.8827005167654907</v>
      </c>
      <c r="P286" s="298">
        <v>6.5992638491510398</v>
      </c>
      <c r="Q286" s="298">
        <v>30.369243491544271</v>
      </c>
      <c r="R286" s="298">
        <v>0</v>
      </c>
      <c r="S286" s="299">
        <v>0.22277926303605933</v>
      </c>
      <c r="T286" s="438" t="s">
        <v>436</v>
      </c>
    </row>
    <row r="287" spans="1:20" x14ac:dyDescent="0.2">
      <c r="A287" s="198" t="s">
        <v>565</v>
      </c>
      <c r="B287" s="198">
        <v>56</v>
      </c>
      <c r="C287" s="198">
        <v>56041</v>
      </c>
      <c r="D287" s="198" t="s">
        <v>433</v>
      </c>
      <c r="E287" s="198" t="s">
        <v>856</v>
      </c>
      <c r="F287" s="198">
        <v>20200253</v>
      </c>
      <c r="G287" s="198" t="s">
        <v>898</v>
      </c>
      <c r="H287" s="198" t="s">
        <v>900</v>
      </c>
      <c r="I287" s="198" t="s">
        <v>254</v>
      </c>
      <c r="J287" s="297">
        <v>38.745457109423114</v>
      </c>
      <c r="K287" s="298">
        <v>25.709364393170102</v>
      </c>
      <c r="L287" s="298">
        <v>118.48791962369388</v>
      </c>
      <c r="M287" s="298">
        <v>0</v>
      </c>
      <c r="N287" s="299">
        <v>0.83842294305181098</v>
      </c>
      <c r="O287" s="297">
        <v>33.329970501169619</v>
      </c>
      <c r="P287" s="298">
        <v>24.768017972884259</v>
      </c>
      <c r="Q287" s="298">
        <v>114.02791424183607</v>
      </c>
      <c r="R287" s="298">
        <v>0</v>
      </c>
      <c r="S287" s="299">
        <v>0.83612368242752744</v>
      </c>
      <c r="T287" s="438" t="s">
        <v>436</v>
      </c>
    </row>
    <row r="288" spans="1:20" x14ac:dyDescent="0.2">
      <c r="A288" s="198" t="s">
        <v>565</v>
      </c>
      <c r="B288" s="198">
        <v>56</v>
      </c>
      <c r="C288" s="198">
        <v>56041</v>
      </c>
      <c r="D288" s="198" t="s">
        <v>433</v>
      </c>
      <c r="E288" s="198" t="s">
        <v>856</v>
      </c>
      <c r="F288" s="198">
        <v>20200253</v>
      </c>
      <c r="G288" s="198" t="s">
        <v>898</v>
      </c>
      <c r="H288" s="198" t="s">
        <v>901</v>
      </c>
      <c r="I288" s="198" t="s">
        <v>254</v>
      </c>
      <c r="J288" s="297">
        <v>38.745457109423114</v>
      </c>
      <c r="K288" s="298">
        <v>25.709364393170102</v>
      </c>
      <c r="L288" s="298">
        <v>118.48791962369388</v>
      </c>
      <c r="M288" s="298">
        <v>0</v>
      </c>
      <c r="N288" s="299">
        <v>0.83842294305181098</v>
      </c>
      <c r="O288" s="297">
        <v>33.329970501169619</v>
      </c>
      <c r="P288" s="298">
        <v>24.768017972884259</v>
      </c>
      <c r="Q288" s="298">
        <v>114.02791424183607</v>
      </c>
      <c r="R288" s="298">
        <v>0</v>
      </c>
      <c r="S288" s="299">
        <v>0.83612368242752744</v>
      </c>
      <c r="T288" s="438" t="s">
        <v>436</v>
      </c>
    </row>
    <row r="289" spans="1:20" x14ac:dyDescent="0.2">
      <c r="A289" s="198" t="s">
        <v>565</v>
      </c>
      <c r="B289" s="198">
        <v>56</v>
      </c>
      <c r="C289" s="198">
        <v>56041</v>
      </c>
      <c r="D289" s="198" t="s">
        <v>433</v>
      </c>
      <c r="E289" s="198" t="s">
        <v>822</v>
      </c>
      <c r="F289" s="198">
        <v>20200253</v>
      </c>
      <c r="G289" s="198" t="s">
        <v>896</v>
      </c>
      <c r="H289" s="198" t="s">
        <v>902</v>
      </c>
      <c r="I289" s="198" t="s">
        <v>254</v>
      </c>
      <c r="J289" s="297">
        <v>65.227970840000637</v>
      </c>
      <c r="K289" s="298">
        <v>0.30462911892743405</v>
      </c>
      <c r="L289" s="298">
        <v>15.375164555143009</v>
      </c>
      <c r="M289" s="298">
        <v>0</v>
      </c>
      <c r="N289" s="299">
        <v>0.19975848643180724</v>
      </c>
      <c r="O289" s="297">
        <v>56.111000002104319</v>
      </c>
      <c r="P289" s="298">
        <v>0.29347514692595777</v>
      </c>
      <c r="Q289" s="298">
        <v>14.796427778595074</v>
      </c>
      <c r="R289" s="298">
        <v>0</v>
      </c>
      <c r="S289" s="299">
        <v>0.19921067601461218</v>
      </c>
      <c r="T289" s="438" t="s">
        <v>436</v>
      </c>
    </row>
    <row r="290" spans="1:20" x14ac:dyDescent="0.2">
      <c r="A290" s="198" t="s">
        <v>565</v>
      </c>
      <c r="B290" s="198">
        <v>56</v>
      </c>
      <c r="C290" s="198">
        <v>56041</v>
      </c>
      <c r="D290" s="198" t="s">
        <v>433</v>
      </c>
      <c r="E290" s="198" t="s">
        <v>822</v>
      </c>
      <c r="F290" s="198">
        <v>20200254</v>
      </c>
      <c r="G290" s="198" t="s">
        <v>896</v>
      </c>
      <c r="H290" s="198" t="s">
        <v>897</v>
      </c>
      <c r="I290" s="198" t="s">
        <v>254</v>
      </c>
      <c r="J290" s="297">
        <v>35.823615731174954</v>
      </c>
      <c r="K290" s="298">
        <v>8.2852858463061434</v>
      </c>
      <c r="L290" s="298">
        <v>45.400738433873464</v>
      </c>
      <c r="M290" s="298">
        <v>0</v>
      </c>
      <c r="N290" s="299">
        <v>0.70123710403088213</v>
      </c>
      <c r="O290" s="297">
        <v>30.816517461473168</v>
      </c>
      <c r="P290" s="298">
        <v>7.9819207357109851</v>
      </c>
      <c r="Q290" s="298">
        <v>43.691808625683095</v>
      </c>
      <c r="R290" s="298">
        <v>0</v>
      </c>
      <c r="S290" s="299">
        <v>0.69931405686841297</v>
      </c>
      <c r="T290" s="438" t="s">
        <v>436</v>
      </c>
    </row>
    <row r="291" spans="1:20" x14ac:dyDescent="0.2">
      <c r="A291" s="198" t="s">
        <v>565</v>
      </c>
      <c r="B291" s="198">
        <v>56</v>
      </c>
      <c r="C291" s="198">
        <v>56041</v>
      </c>
      <c r="D291" s="198" t="s">
        <v>433</v>
      </c>
      <c r="E291" s="198" t="s">
        <v>822</v>
      </c>
      <c r="F291" s="198">
        <v>20200202</v>
      </c>
      <c r="G291" s="198" t="s">
        <v>903</v>
      </c>
      <c r="H291" s="198" t="s">
        <v>904</v>
      </c>
      <c r="I291" s="198" t="s">
        <v>254</v>
      </c>
      <c r="J291" s="297">
        <v>0</v>
      </c>
      <c r="K291" s="298">
        <v>0</v>
      </c>
      <c r="L291" s="298">
        <v>0</v>
      </c>
      <c r="M291" s="298">
        <v>0</v>
      </c>
      <c r="N291" s="299">
        <v>0</v>
      </c>
      <c r="O291" s="297">
        <v>0</v>
      </c>
      <c r="P291" s="298">
        <v>0</v>
      </c>
      <c r="Q291" s="298">
        <v>0</v>
      </c>
      <c r="R291" s="298">
        <v>0</v>
      </c>
      <c r="S291" s="299">
        <v>0</v>
      </c>
      <c r="T291" s="438" t="s">
        <v>436</v>
      </c>
    </row>
    <row r="292" spans="1:20" x14ac:dyDescent="0.2">
      <c r="A292" s="198" t="s">
        <v>565</v>
      </c>
      <c r="B292" s="198">
        <v>56</v>
      </c>
      <c r="C292" s="198">
        <v>56041</v>
      </c>
      <c r="D292" s="198" t="s">
        <v>433</v>
      </c>
      <c r="E292" s="198" t="s">
        <v>822</v>
      </c>
      <c r="F292" s="198">
        <v>20200202</v>
      </c>
      <c r="G292" s="198" t="s">
        <v>903</v>
      </c>
      <c r="H292" s="198" t="s">
        <v>905</v>
      </c>
      <c r="I292" s="198" t="s">
        <v>254</v>
      </c>
      <c r="J292" s="297">
        <v>0</v>
      </c>
      <c r="K292" s="298">
        <v>0</v>
      </c>
      <c r="L292" s="298">
        <v>0</v>
      </c>
      <c r="M292" s="298">
        <v>0</v>
      </c>
      <c r="N292" s="299">
        <v>0</v>
      </c>
      <c r="O292" s="297">
        <v>0</v>
      </c>
      <c r="P292" s="298">
        <v>0</v>
      </c>
      <c r="Q292" s="298">
        <v>0</v>
      </c>
      <c r="R292" s="298">
        <v>0</v>
      </c>
      <c r="S292" s="299">
        <v>0</v>
      </c>
      <c r="T292" s="438" t="s">
        <v>436</v>
      </c>
    </row>
    <row r="293" spans="1:20" x14ac:dyDescent="0.2">
      <c r="A293" s="198" t="s">
        <v>565</v>
      </c>
      <c r="B293" s="198">
        <v>56</v>
      </c>
      <c r="C293" s="198">
        <v>56041</v>
      </c>
      <c r="D293" s="198" t="s">
        <v>433</v>
      </c>
      <c r="E293" s="198" t="s">
        <v>822</v>
      </c>
      <c r="F293" s="198">
        <v>20200202</v>
      </c>
      <c r="G293" s="198" t="s">
        <v>903</v>
      </c>
      <c r="H293" s="198" t="s">
        <v>906</v>
      </c>
      <c r="I293" s="198" t="s">
        <v>254</v>
      </c>
      <c r="J293" s="297">
        <v>0</v>
      </c>
      <c r="K293" s="298">
        <v>0</v>
      </c>
      <c r="L293" s="298">
        <v>0</v>
      </c>
      <c r="M293" s="298">
        <v>0</v>
      </c>
      <c r="N293" s="299">
        <v>0</v>
      </c>
      <c r="O293" s="297">
        <v>0</v>
      </c>
      <c r="P293" s="298">
        <v>0</v>
      </c>
      <c r="Q293" s="298">
        <v>0</v>
      </c>
      <c r="R293" s="298">
        <v>0</v>
      </c>
      <c r="S293" s="299">
        <v>0</v>
      </c>
      <c r="T293" s="438" t="s">
        <v>436</v>
      </c>
    </row>
    <row r="294" spans="1:20" x14ac:dyDescent="0.2">
      <c r="A294" s="198" t="s">
        <v>565</v>
      </c>
      <c r="B294" s="198">
        <v>56</v>
      </c>
      <c r="C294" s="198">
        <v>56041</v>
      </c>
      <c r="D294" s="198" t="s">
        <v>433</v>
      </c>
      <c r="E294" s="198" t="s">
        <v>822</v>
      </c>
      <c r="F294" s="198">
        <v>20200202</v>
      </c>
      <c r="G294" s="198" t="s">
        <v>903</v>
      </c>
      <c r="H294" s="198" t="s">
        <v>907</v>
      </c>
      <c r="I294" s="198" t="s">
        <v>254</v>
      </c>
      <c r="J294" s="297">
        <v>0</v>
      </c>
      <c r="K294" s="298">
        <v>0</v>
      </c>
      <c r="L294" s="298">
        <v>0</v>
      </c>
      <c r="M294" s="298">
        <v>0</v>
      </c>
      <c r="N294" s="299">
        <v>0</v>
      </c>
      <c r="O294" s="297">
        <v>0</v>
      </c>
      <c r="P294" s="298">
        <v>0</v>
      </c>
      <c r="Q294" s="298">
        <v>0</v>
      </c>
      <c r="R294" s="298">
        <v>0</v>
      </c>
      <c r="S294" s="299">
        <v>0</v>
      </c>
      <c r="T294" s="438" t="s">
        <v>436</v>
      </c>
    </row>
    <row r="295" spans="1:20" x14ac:dyDescent="0.2">
      <c r="A295" s="198" t="s">
        <v>565</v>
      </c>
      <c r="B295" s="198">
        <v>56</v>
      </c>
      <c r="C295" s="198">
        <v>56041</v>
      </c>
      <c r="D295" s="198" t="s">
        <v>433</v>
      </c>
      <c r="E295" s="198" t="s">
        <v>822</v>
      </c>
      <c r="F295" s="198">
        <v>20200202</v>
      </c>
      <c r="G295" s="198" t="s">
        <v>903</v>
      </c>
      <c r="H295" s="198" t="s">
        <v>908</v>
      </c>
      <c r="I295" s="198" t="s">
        <v>254</v>
      </c>
      <c r="J295" s="297">
        <v>0</v>
      </c>
      <c r="K295" s="298">
        <v>0</v>
      </c>
      <c r="L295" s="298">
        <v>0</v>
      </c>
      <c r="M295" s="298">
        <v>0</v>
      </c>
      <c r="N295" s="299">
        <v>0</v>
      </c>
      <c r="O295" s="297">
        <v>0</v>
      </c>
      <c r="P295" s="298">
        <v>0</v>
      </c>
      <c r="Q295" s="298">
        <v>0</v>
      </c>
      <c r="R295" s="298">
        <v>0</v>
      </c>
      <c r="S295" s="299">
        <v>0</v>
      </c>
      <c r="T295" s="438" t="s">
        <v>436</v>
      </c>
    </row>
    <row r="296" spans="1:20" x14ac:dyDescent="0.2">
      <c r="A296" s="198" t="s">
        <v>565</v>
      </c>
      <c r="B296" s="198">
        <v>56</v>
      </c>
      <c r="C296" s="198">
        <v>56041</v>
      </c>
      <c r="D296" s="198" t="s">
        <v>433</v>
      </c>
      <c r="E296" s="198" t="s">
        <v>822</v>
      </c>
      <c r="F296" s="198">
        <v>20200202</v>
      </c>
      <c r="G296" s="198" t="s">
        <v>903</v>
      </c>
      <c r="H296" s="198" t="s">
        <v>909</v>
      </c>
      <c r="I296" s="198" t="s">
        <v>254</v>
      </c>
      <c r="J296" s="297">
        <v>0</v>
      </c>
      <c r="K296" s="298">
        <v>0</v>
      </c>
      <c r="L296" s="298">
        <v>0</v>
      </c>
      <c r="M296" s="298">
        <v>0</v>
      </c>
      <c r="N296" s="299">
        <v>0</v>
      </c>
      <c r="O296" s="297">
        <v>0</v>
      </c>
      <c r="P296" s="298">
        <v>0</v>
      </c>
      <c r="Q296" s="298">
        <v>0</v>
      </c>
      <c r="R296" s="298">
        <v>0</v>
      </c>
      <c r="S296" s="299">
        <v>0</v>
      </c>
      <c r="T296" s="438" t="s">
        <v>436</v>
      </c>
    </row>
    <row r="297" spans="1:20" x14ac:dyDescent="0.2">
      <c r="A297" s="198" t="s">
        <v>565</v>
      </c>
      <c r="B297" s="198">
        <v>56</v>
      </c>
      <c r="C297" s="198">
        <v>56041</v>
      </c>
      <c r="D297" s="198" t="s">
        <v>433</v>
      </c>
      <c r="E297" s="198" t="s">
        <v>822</v>
      </c>
      <c r="F297" s="198">
        <v>20200202</v>
      </c>
      <c r="G297" s="198" t="s">
        <v>910</v>
      </c>
      <c r="H297" s="198" t="s">
        <v>911</v>
      </c>
      <c r="I297" s="198" t="s">
        <v>254</v>
      </c>
      <c r="J297" s="297">
        <v>0</v>
      </c>
      <c r="K297" s="298">
        <v>0</v>
      </c>
      <c r="L297" s="298">
        <v>0</v>
      </c>
      <c r="M297" s="298">
        <v>0</v>
      </c>
      <c r="N297" s="299">
        <v>0</v>
      </c>
      <c r="O297" s="297">
        <v>0</v>
      </c>
      <c r="P297" s="298">
        <v>0</v>
      </c>
      <c r="Q297" s="298">
        <v>0</v>
      </c>
      <c r="R297" s="298">
        <v>0</v>
      </c>
      <c r="S297" s="299">
        <v>0</v>
      </c>
      <c r="T297" s="438" t="s">
        <v>436</v>
      </c>
    </row>
    <row r="298" spans="1:20" x14ac:dyDescent="0.2">
      <c r="A298" s="198" t="s">
        <v>565</v>
      </c>
      <c r="B298" s="198">
        <v>56</v>
      </c>
      <c r="C298" s="198">
        <v>56041</v>
      </c>
      <c r="D298" s="198" t="s">
        <v>433</v>
      </c>
      <c r="E298" s="198" t="s">
        <v>822</v>
      </c>
      <c r="F298" s="198">
        <v>20200202</v>
      </c>
      <c r="G298" s="198" t="s">
        <v>910</v>
      </c>
      <c r="H298" s="198" t="s">
        <v>912</v>
      </c>
      <c r="I298" s="198" t="s">
        <v>254</v>
      </c>
      <c r="J298" s="297">
        <v>0</v>
      </c>
      <c r="K298" s="298">
        <v>0</v>
      </c>
      <c r="L298" s="298">
        <v>0</v>
      </c>
      <c r="M298" s="298">
        <v>0</v>
      </c>
      <c r="N298" s="299">
        <v>0</v>
      </c>
      <c r="O298" s="297">
        <v>0</v>
      </c>
      <c r="P298" s="298">
        <v>0</v>
      </c>
      <c r="Q298" s="298">
        <v>0</v>
      </c>
      <c r="R298" s="298">
        <v>0</v>
      </c>
      <c r="S298" s="299">
        <v>0</v>
      </c>
      <c r="T298" s="438" t="s">
        <v>436</v>
      </c>
    </row>
    <row r="299" spans="1:20" x14ac:dyDescent="0.2">
      <c r="A299" s="198" t="s">
        <v>565</v>
      </c>
      <c r="B299" s="198">
        <v>56</v>
      </c>
      <c r="C299" s="198">
        <v>56041</v>
      </c>
      <c r="D299" s="198" t="s">
        <v>433</v>
      </c>
      <c r="E299" s="198" t="s">
        <v>822</v>
      </c>
      <c r="F299" s="198">
        <v>20200202</v>
      </c>
      <c r="G299" s="198" t="s">
        <v>910</v>
      </c>
      <c r="H299" s="198" t="s">
        <v>913</v>
      </c>
      <c r="I299" s="198" t="s">
        <v>254</v>
      </c>
      <c r="J299" s="297">
        <v>0</v>
      </c>
      <c r="K299" s="298">
        <v>0</v>
      </c>
      <c r="L299" s="298">
        <v>0</v>
      </c>
      <c r="M299" s="298">
        <v>0</v>
      </c>
      <c r="N299" s="299">
        <v>0</v>
      </c>
      <c r="O299" s="297">
        <v>0</v>
      </c>
      <c r="P299" s="298">
        <v>0</v>
      </c>
      <c r="Q299" s="298">
        <v>0</v>
      </c>
      <c r="R299" s="298">
        <v>0</v>
      </c>
      <c r="S299" s="299">
        <v>0</v>
      </c>
      <c r="T299" s="438" t="s">
        <v>436</v>
      </c>
    </row>
    <row r="300" spans="1:20" x14ac:dyDescent="0.2">
      <c r="A300" s="198" t="s">
        <v>565</v>
      </c>
      <c r="B300" s="198">
        <v>56</v>
      </c>
      <c r="C300" s="198">
        <v>56041</v>
      </c>
      <c r="D300" s="198" t="s">
        <v>433</v>
      </c>
      <c r="E300" s="198" t="s">
        <v>822</v>
      </c>
      <c r="F300" s="198">
        <v>20200202</v>
      </c>
      <c r="G300" s="198" t="s">
        <v>914</v>
      </c>
      <c r="H300" s="198" t="s">
        <v>915</v>
      </c>
      <c r="I300" s="198" t="s">
        <v>254</v>
      </c>
      <c r="J300" s="297">
        <v>0</v>
      </c>
      <c r="K300" s="298">
        <v>0</v>
      </c>
      <c r="L300" s="298">
        <v>0</v>
      </c>
      <c r="M300" s="298">
        <v>0</v>
      </c>
      <c r="N300" s="299">
        <v>0</v>
      </c>
      <c r="O300" s="297">
        <v>0</v>
      </c>
      <c r="P300" s="298">
        <v>0</v>
      </c>
      <c r="Q300" s="298">
        <v>0</v>
      </c>
      <c r="R300" s="298">
        <v>0</v>
      </c>
      <c r="S300" s="299">
        <v>0</v>
      </c>
      <c r="T300" s="438" t="s">
        <v>436</v>
      </c>
    </row>
    <row r="301" spans="1:20" x14ac:dyDescent="0.2">
      <c r="A301" s="198" t="s">
        <v>565</v>
      </c>
      <c r="B301" s="198">
        <v>56</v>
      </c>
      <c r="C301" s="198">
        <v>56041</v>
      </c>
      <c r="D301" s="198" t="s">
        <v>433</v>
      </c>
      <c r="E301" s="198" t="s">
        <v>822</v>
      </c>
      <c r="F301" s="198">
        <v>20200202</v>
      </c>
      <c r="G301" s="198" t="s">
        <v>914</v>
      </c>
      <c r="H301" s="198" t="s">
        <v>916</v>
      </c>
      <c r="I301" s="198" t="s">
        <v>254</v>
      </c>
      <c r="J301" s="297">
        <v>0</v>
      </c>
      <c r="K301" s="298">
        <v>0</v>
      </c>
      <c r="L301" s="298">
        <v>0</v>
      </c>
      <c r="M301" s="298">
        <v>0</v>
      </c>
      <c r="N301" s="299">
        <v>0</v>
      </c>
      <c r="O301" s="297">
        <v>0</v>
      </c>
      <c r="P301" s="298">
        <v>0</v>
      </c>
      <c r="Q301" s="298">
        <v>0</v>
      </c>
      <c r="R301" s="298">
        <v>0</v>
      </c>
      <c r="S301" s="299">
        <v>0</v>
      </c>
      <c r="T301" s="438" t="s">
        <v>436</v>
      </c>
    </row>
    <row r="302" spans="1:20" x14ac:dyDescent="0.2">
      <c r="A302" s="198" t="s">
        <v>565</v>
      </c>
      <c r="B302" s="198">
        <v>56</v>
      </c>
      <c r="C302" s="198">
        <v>56041</v>
      </c>
      <c r="D302" s="198" t="s">
        <v>433</v>
      </c>
      <c r="E302" s="198" t="s">
        <v>822</v>
      </c>
      <c r="F302" s="198">
        <v>20200202</v>
      </c>
      <c r="G302" s="198" t="s">
        <v>917</v>
      </c>
      <c r="H302" s="198" t="s">
        <v>918</v>
      </c>
      <c r="I302" s="198" t="s">
        <v>254</v>
      </c>
      <c r="J302" s="297">
        <v>0</v>
      </c>
      <c r="K302" s="298">
        <v>0</v>
      </c>
      <c r="L302" s="298">
        <v>0</v>
      </c>
      <c r="M302" s="298">
        <v>0</v>
      </c>
      <c r="N302" s="299">
        <v>0</v>
      </c>
      <c r="O302" s="297">
        <v>0</v>
      </c>
      <c r="P302" s="298">
        <v>0</v>
      </c>
      <c r="Q302" s="298">
        <v>0</v>
      </c>
      <c r="R302" s="298">
        <v>0</v>
      </c>
      <c r="S302" s="299">
        <v>0</v>
      </c>
      <c r="T302" s="438" t="s">
        <v>436</v>
      </c>
    </row>
    <row r="303" spans="1:20" x14ac:dyDescent="0.2">
      <c r="A303" s="198" t="s">
        <v>565</v>
      </c>
      <c r="B303" s="198">
        <v>56</v>
      </c>
      <c r="C303" s="198">
        <v>56041</v>
      </c>
      <c r="D303" s="198" t="s">
        <v>433</v>
      </c>
      <c r="E303" s="198" t="s">
        <v>856</v>
      </c>
      <c r="F303" s="198">
        <v>20200253</v>
      </c>
      <c r="G303" s="198" t="s">
        <v>903</v>
      </c>
      <c r="H303" s="198" t="s">
        <v>908</v>
      </c>
      <c r="I303" s="198" t="s">
        <v>254</v>
      </c>
      <c r="J303" s="297">
        <v>373.5077854052418</v>
      </c>
      <c r="K303" s="298">
        <v>2.7133444339395689</v>
      </c>
      <c r="L303" s="298">
        <v>322.723150965527</v>
      </c>
      <c r="M303" s="298">
        <v>0</v>
      </c>
      <c r="N303" s="299">
        <v>1.7792572791475347</v>
      </c>
      <c r="O303" s="297">
        <v>321.30227382157364</v>
      </c>
      <c r="P303" s="298">
        <v>2.6139955340278278</v>
      </c>
      <c r="Q303" s="298">
        <v>310.57552448404613</v>
      </c>
      <c r="R303" s="298">
        <v>0</v>
      </c>
      <c r="S303" s="299">
        <v>1.7743779086146592</v>
      </c>
      <c r="T303" s="438" t="s">
        <v>436</v>
      </c>
    </row>
    <row r="304" spans="1:20" x14ac:dyDescent="0.2">
      <c r="A304" s="198" t="s">
        <v>565</v>
      </c>
      <c r="B304" s="198">
        <v>56</v>
      </c>
      <c r="C304" s="198">
        <v>56041</v>
      </c>
      <c r="D304" s="198" t="s">
        <v>433</v>
      </c>
      <c r="E304" s="198" t="s">
        <v>856</v>
      </c>
      <c r="F304" s="198">
        <v>20200253</v>
      </c>
      <c r="G304" s="198" t="s">
        <v>910</v>
      </c>
      <c r="H304" s="198" t="s">
        <v>919</v>
      </c>
      <c r="I304" s="198" t="s">
        <v>254</v>
      </c>
      <c r="J304" s="297">
        <v>28.472526953968536</v>
      </c>
      <c r="K304" s="298">
        <v>0.13300708009507689</v>
      </c>
      <c r="L304" s="298">
        <v>6.7298700073016544</v>
      </c>
      <c r="M304" s="298">
        <v>0</v>
      </c>
      <c r="N304" s="299">
        <v>8.7218494075859548E-2</v>
      </c>
      <c r="O304" s="297">
        <v>24.492896826315381</v>
      </c>
      <c r="P304" s="298">
        <v>0.12813703598175624</v>
      </c>
      <c r="Q304" s="298">
        <v>6.4765508795197304</v>
      </c>
      <c r="R304" s="298">
        <v>0</v>
      </c>
      <c r="S304" s="299">
        <v>8.6979309245816636E-2</v>
      </c>
      <c r="T304" s="438" t="s">
        <v>436</v>
      </c>
    </row>
    <row r="305" spans="1:20" x14ac:dyDescent="0.2">
      <c r="A305" s="198" t="s">
        <v>565</v>
      </c>
      <c r="B305" s="198">
        <v>56</v>
      </c>
      <c r="C305" s="198">
        <v>56041</v>
      </c>
      <c r="D305" s="198" t="s">
        <v>433</v>
      </c>
      <c r="E305" s="198" t="s">
        <v>856</v>
      </c>
      <c r="F305" s="198">
        <v>20200253</v>
      </c>
      <c r="G305" s="198" t="s">
        <v>910</v>
      </c>
      <c r="H305" s="198" t="s">
        <v>902</v>
      </c>
      <c r="I305" s="198" t="s">
        <v>254</v>
      </c>
      <c r="J305" s="297">
        <v>65.227970840000637</v>
      </c>
      <c r="K305" s="298">
        <v>0.30462911892743405</v>
      </c>
      <c r="L305" s="298">
        <v>15.375164555143009</v>
      </c>
      <c r="M305" s="298">
        <v>0</v>
      </c>
      <c r="N305" s="299">
        <v>0.19975848643180724</v>
      </c>
      <c r="O305" s="297">
        <v>56.111000002104319</v>
      </c>
      <c r="P305" s="298">
        <v>0.29347514692595777</v>
      </c>
      <c r="Q305" s="298">
        <v>14.796427778595074</v>
      </c>
      <c r="R305" s="298">
        <v>0</v>
      </c>
      <c r="S305" s="299">
        <v>0.19921067601461218</v>
      </c>
      <c r="T305" s="438" t="s">
        <v>436</v>
      </c>
    </row>
    <row r="306" spans="1:20" x14ac:dyDescent="0.2">
      <c r="A306" s="198" t="s">
        <v>565</v>
      </c>
      <c r="B306" s="198">
        <v>56</v>
      </c>
      <c r="C306" s="198">
        <v>56041</v>
      </c>
      <c r="D306" s="198" t="s">
        <v>433</v>
      </c>
      <c r="E306" s="198" t="s">
        <v>856</v>
      </c>
      <c r="F306" s="198">
        <v>20200253</v>
      </c>
      <c r="G306" s="198" t="s">
        <v>910</v>
      </c>
      <c r="H306" s="198" t="s">
        <v>902</v>
      </c>
      <c r="I306" s="198" t="s">
        <v>254</v>
      </c>
      <c r="J306" s="297">
        <v>113.01004789184238</v>
      </c>
      <c r="K306" s="298">
        <v>0.87956294901583099</v>
      </c>
      <c r="L306" s="298">
        <v>26.867711798381219</v>
      </c>
      <c r="M306" s="298">
        <v>0</v>
      </c>
      <c r="N306" s="299">
        <v>0.57676746082423247</v>
      </c>
      <c r="O306" s="297">
        <v>97.214534130629957</v>
      </c>
      <c r="P306" s="298">
        <v>0.84735781858903325</v>
      </c>
      <c r="Q306" s="298">
        <v>25.856383895928769</v>
      </c>
      <c r="R306" s="298">
        <v>0</v>
      </c>
      <c r="S306" s="299">
        <v>0.57518575469007771</v>
      </c>
      <c r="T306" s="438" t="s">
        <v>436</v>
      </c>
    </row>
    <row r="307" spans="1:20" x14ac:dyDescent="0.2">
      <c r="A307" s="198" t="s">
        <v>565</v>
      </c>
      <c r="B307" s="198">
        <v>56</v>
      </c>
      <c r="C307" s="198">
        <v>56041</v>
      </c>
      <c r="D307" s="198" t="s">
        <v>433</v>
      </c>
      <c r="E307" s="198" t="s">
        <v>856</v>
      </c>
      <c r="F307" s="198">
        <v>20200253</v>
      </c>
      <c r="G307" s="198" t="s">
        <v>914</v>
      </c>
      <c r="H307" s="198" t="s">
        <v>624</v>
      </c>
      <c r="I307" s="198" t="s">
        <v>254</v>
      </c>
      <c r="J307" s="297">
        <v>23.295703871428803</v>
      </c>
      <c r="K307" s="298">
        <v>0.1264854426194473</v>
      </c>
      <c r="L307" s="298">
        <v>12.942057706349333</v>
      </c>
      <c r="M307" s="298">
        <v>0</v>
      </c>
      <c r="N307" s="299">
        <v>8.2941974366333507E-2</v>
      </c>
      <c r="O307" s="297">
        <v>20.039642857894403</v>
      </c>
      <c r="P307" s="298">
        <v>0.12185418776587659</v>
      </c>
      <c r="Q307" s="298">
        <v>12.45490553753794</v>
      </c>
      <c r="R307" s="298">
        <v>0</v>
      </c>
      <c r="S307" s="299">
        <v>8.2714517308602367E-2</v>
      </c>
      <c r="T307" s="438" t="s">
        <v>436</v>
      </c>
    </row>
    <row r="308" spans="1:20" x14ac:dyDescent="0.2">
      <c r="A308" s="198" t="s">
        <v>565</v>
      </c>
      <c r="B308" s="198">
        <v>56</v>
      </c>
      <c r="C308" s="198">
        <v>56041</v>
      </c>
      <c r="D308" s="198" t="s">
        <v>433</v>
      </c>
      <c r="E308" s="198" t="s">
        <v>856</v>
      </c>
      <c r="F308" s="198">
        <v>20200253</v>
      </c>
      <c r="G308" s="198" t="s">
        <v>917</v>
      </c>
      <c r="H308" s="198" t="s">
        <v>920</v>
      </c>
      <c r="I308" s="198" t="s">
        <v>254</v>
      </c>
      <c r="J308" s="297">
        <v>25.188700639384567</v>
      </c>
      <c r="K308" s="298">
        <v>27.791100995742806</v>
      </c>
      <c r="L308" s="298">
        <v>34.667061797724557</v>
      </c>
      <c r="M308" s="298">
        <v>0</v>
      </c>
      <c r="N308" s="299">
        <v>3.4088886665956393</v>
      </c>
      <c r="O308" s="297">
        <v>21.668053803120557</v>
      </c>
      <c r="P308" s="298">
        <v>26.773531948213385</v>
      </c>
      <c r="Q308" s="298">
        <v>33.362158456674329</v>
      </c>
      <c r="R308" s="298">
        <v>0</v>
      </c>
      <c r="S308" s="299">
        <v>3.3995402541402977</v>
      </c>
      <c r="T308" s="438" t="s">
        <v>436</v>
      </c>
    </row>
    <row r="309" spans="1:20" x14ac:dyDescent="0.2">
      <c r="A309" s="198" t="s">
        <v>565</v>
      </c>
      <c r="B309" s="198">
        <v>56</v>
      </c>
      <c r="C309" s="198">
        <v>56041</v>
      </c>
      <c r="D309" s="198" t="s">
        <v>433</v>
      </c>
      <c r="E309" s="198" t="s">
        <v>856</v>
      </c>
      <c r="F309" s="198">
        <v>20200253</v>
      </c>
      <c r="G309" s="198" t="s">
        <v>917</v>
      </c>
      <c r="H309" s="198" t="s">
        <v>921</v>
      </c>
      <c r="I309" s="198" t="s">
        <v>254</v>
      </c>
      <c r="J309" s="297">
        <v>9.803985278802374</v>
      </c>
      <c r="K309" s="298">
        <v>6.8973293560391369</v>
      </c>
      <c r="L309" s="298">
        <v>1.1326020734350521</v>
      </c>
      <c r="M309" s="298">
        <v>0</v>
      </c>
      <c r="N309" s="299">
        <v>0.84603441494386777</v>
      </c>
      <c r="O309" s="297">
        <v>8.4336736359451248</v>
      </c>
      <c r="P309" s="298">
        <v>6.6447841666853007</v>
      </c>
      <c r="Q309" s="298">
        <v>1.0899697835014754</v>
      </c>
      <c r="R309" s="298">
        <v>0</v>
      </c>
      <c r="S309" s="299">
        <v>0.84371428089554534</v>
      </c>
      <c r="T309" s="438" t="s">
        <v>436</v>
      </c>
    </row>
    <row r="310" spans="1:20" x14ac:dyDescent="0.2">
      <c r="A310" s="198" t="s">
        <v>565</v>
      </c>
      <c r="B310" s="198">
        <v>56</v>
      </c>
      <c r="C310" s="198">
        <v>56041</v>
      </c>
      <c r="D310" s="198" t="s">
        <v>433</v>
      </c>
      <c r="E310" s="198" t="s">
        <v>856</v>
      </c>
      <c r="F310" s="198">
        <v>20200254</v>
      </c>
      <c r="G310" s="198" t="s">
        <v>903</v>
      </c>
      <c r="H310" s="198" t="s">
        <v>922</v>
      </c>
      <c r="I310" s="198" t="s">
        <v>254</v>
      </c>
      <c r="J310" s="297">
        <v>6.0568830065714874</v>
      </c>
      <c r="K310" s="298">
        <v>3.4208446929422558</v>
      </c>
      <c r="L310" s="298">
        <v>30.439719725333635</v>
      </c>
      <c r="M310" s="298">
        <v>0</v>
      </c>
      <c r="N310" s="299">
        <v>0.28952811892274249</v>
      </c>
      <c r="O310" s="297">
        <v>5.2103071430525443</v>
      </c>
      <c r="P310" s="298">
        <v>3.2955907249013152</v>
      </c>
      <c r="Q310" s="298">
        <v>29.293937824289241</v>
      </c>
      <c r="R310" s="298">
        <v>0</v>
      </c>
      <c r="S310" s="299">
        <v>0.28873412752618216</v>
      </c>
      <c r="T310" s="438" t="s">
        <v>436</v>
      </c>
    </row>
    <row r="311" spans="1:20" x14ac:dyDescent="0.2">
      <c r="A311" s="198" t="s">
        <v>565</v>
      </c>
      <c r="B311" s="198">
        <v>56</v>
      </c>
      <c r="C311" s="198">
        <v>56041</v>
      </c>
      <c r="D311" s="198" t="s">
        <v>433</v>
      </c>
      <c r="E311" s="198" t="s">
        <v>856</v>
      </c>
      <c r="F311" s="198">
        <v>20200254</v>
      </c>
      <c r="G311" s="198" t="s">
        <v>903</v>
      </c>
      <c r="H311" s="198" t="s">
        <v>923</v>
      </c>
      <c r="I311" s="198" t="s">
        <v>254</v>
      </c>
      <c r="J311" s="297">
        <v>2.1742656946666878</v>
      </c>
      <c r="K311" s="298">
        <v>3.4208446929422553</v>
      </c>
      <c r="L311" s="298">
        <v>33.07989949742889</v>
      </c>
      <c r="M311" s="298">
        <v>0</v>
      </c>
      <c r="N311" s="299">
        <v>0.28952811892274244</v>
      </c>
      <c r="O311" s="297">
        <v>1.8703666667368106</v>
      </c>
      <c r="P311" s="298">
        <v>3.2955907249013148</v>
      </c>
      <c r="Q311" s="298">
        <v>31.83473855394697</v>
      </c>
      <c r="R311" s="298">
        <v>0</v>
      </c>
      <c r="S311" s="299">
        <v>0.2887341275261821</v>
      </c>
      <c r="T311" s="438" t="s">
        <v>436</v>
      </c>
    </row>
    <row r="312" spans="1:20" x14ac:dyDescent="0.2">
      <c r="A312" s="198" t="s">
        <v>565</v>
      </c>
      <c r="B312" s="198">
        <v>56</v>
      </c>
      <c r="C312" s="198">
        <v>56041</v>
      </c>
      <c r="D312" s="198" t="s">
        <v>433</v>
      </c>
      <c r="E312" s="198" t="s">
        <v>856</v>
      </c>
      <c r="F312" s="198">
        <v>20200202</v>
      </c>
      <c r="G312" s="198" t="s">
        <v>924</v>
      </c>
      <c r="H312" s="198" t="s">
        <v>925</v>
      </c>
      <c r="I312" s="198" t="s">
        <v>254</v>
      </c>
      <c r="J312" s="297">
        <v>0</v>
      </c>
      <c r="K312" s="298">
        <v>0</v>
      </c>
      <c r="L312" s="298">
        <v>0</v>
      </c>
      <c r="M312" s="298">
        <v>0</v>
      </c>
      <c r="N312" s="299">
        <v>0</v>
      </c>
      <c r="O312" s="297">
        <v>0</v>
      </c>
      <c r="P312" s="298">
        <v>0</v>
      </c>
      <c r="Q312" s="298">
        <v>0</v>
      </c>
      <c r="R312" s="298">
        <v>0</v>
      </c>
      <c r="S312" s="299">
        <v>0</v>
      </c>
      <c r="T312" s="438" t="s">
        <v>436</v>
      </c>
    </row>
    <row r="313" spans="1:20" x14ac:dyDescent="0.2">
      <c r="A313" s="198" t="s">
        <v>565</v>
      </c>
      <c r="B313" s="198">
        <v>56</v>
      </c>
      <c r="C313" s="198">
        <v>56041</v>
      </c>
      <c r="D313" s="198" t="s">
        <v>433</v>
      </c>
      <c r="E313" s="198" t="s">
        <v>822</v>
      </c>
      <c r="F313" s="198">
        <v>20200202</v>
      </c>
      <c r="G313" s="198" t="s">
        <v>924</v>
      </c>
      <c r="H313" s="198" t="s">
        <v>926</v>
      </c>
      <c r="I313" s="198" t="s">
        <v>254</v>
      </c>
      <c r="J313" s="297">
        <v>0</v>
      </c>
      <c r="K313" s="298">
        <v>0</v>
      </c>
      <c r="L313" s="298">
        <v>0</v>
      </c>
      <c r="M313" s="298">
        <v>0</v>
      </c>
      <c r="N313" s="299">
        <v>0</v>
      </c>
      <c r="O313" s="297">
        <v>0</v>
      </c>
      <c r="P313" s="298">
        <v>0</v>
      </c>
      <c r="Q313" s="298">
        <v>0</v>
      </c>
      <c r="R313" s="298">
        <v>0</v>
      </c>
      <c r="S313" s="299">
        <v>0</v>
      </c>
      <c r="T313" s="438" t="s">
        <v>436</v>
      </c>
    </row>
    <row r="314" spans="1:20" x14ac:dyDescent="0.2">
      <c r="A314" s="198" t="s">
        <v>565</v>
      </c>
      <c r="B314" s="198">
        <v>56</v>
      </c>
      <c r="C314" s="198">
        <v>56041</v>
      </c>
      <c r="D314" s="198" t="s">
        <v>433</v>
      </c>
      <c r="E314" s="198" t="s">
        <v>822</v>
      </c>
      <c r="F314" s="198">
        <v>20200202</v>
      </c>
      <c r="G314" s="198" t="s">
        <v>924</v>
      </c>
      <c r="H314" s="198" t="s">
        <v>927</v>
      </c>
      <c r="I314" s="198" t="s">
        <v>254</v>
      </c>
      <c r="J314" s="297">
        <v>0</v>
      </c>
      <c r="K314" s="298">
        <v>0</v>
      </c>
      <c r="L314" s="298">
        <v>0</v>
      </c>
      <c r="M314" s="298">
        <v>0</v>
      </c>
      <c r="N314" s="299">
        <v>0</v>
      </c>
      <c r="O314" s="297">
        <v>0</v>
      </c>
      <c r="P314" s="298">
        <v>0</v>
      </c>
      <c r="Q314" s="298">
        <v>0</v>
      </c>
      <c r="R314" s="298">
        <v>0</v>
      </c>
      <c r="S314" s="299">
        <v>0</v>
      </c>
      <c r="T314" s="438" t="s">
        <v>436</v>
      </c>
    </row>
    <row r="315" spans="1:20" x14ac:dyDescent="0.2">
      <c r="A315" s="198" t="s">
        <v>565</v>
      </c>
      <c r="B315" s="198">
        <v>56</v>
      </c>
      <c r="C315" s="198">
        <v>56041</v>
      </c>
      <c r="D315" s="198" t="s">
        <v>433</v>
      </c>
      <c r="E315" s="198" t="s">
        <v>822</v>
      </c>
      <c r="F315" s="198">
        <v>20200202</v>
      </c>
      <c r="G315" s="198" t="s">
        <v>924</v>
      </c>
      <c r="H315" s="198" t="s">
        <v>624</v>
      </c>
      <c r="I315" s="198" t="s">
        <v>254</v>
      </c>
      <c r="J315" s="297">
        <v>0</v>
      </c>
      <c r="K315" s="298">
        <v>0</v>
      </c>
      <c r="L315" s="298">
        <v>0</v>
      </c>
      <c r="M315" s="298">
        <v>0</v>
      </c>
      <c r="N315" s="299">
        <v>0</v>
      </c>
      <c r="O315" s="297">
        <v>0</v>
      </c>
      <c r="P315" s="298">
        <v>0</v>
      </c>
      <c r="Q315" s="298">
        <v>0</v>
      </c>
      <c r="R315" s="298">
        <v>0</v>
      </c>
      <c r="S315" s="299">
        <v>0</v>
      </c>
      <c r="T315" s="438" t="s">
        <v>436</v>
      </c>
    </row>
    <row r="316" spans="1:20" x14ac:dyDescent="0.2">
      <c r="A316" s="198" t="s">
        <v>565</v>
      </c>
      <c r="B316" s="198">
        <v>56</v>
      </c>
      <c r="C316" s="198">
        <v>56041</v>
      </c>
      <c r="D316" s="198" t="s">
        <v>433</v>
      </c>
      <c r="E316" s="198" t="s">
        <v>822</v>
      </c>
      <c r="F316" s="198">
        <v>20200202</v>
      </c>
      <c r="G316" s="198" t="s">
        <v>924</v>
      </c>
      <c r="H316" s="198" t="s">
        <v>928</v>
      </c>
      <c r="I316" s="198" t="s">
        <v>254</v>
      </c>
      <c r="J316" s="297">
        <v>0</v>
      </c>
      <c r="K316" s="298">
        <v>0</v>
      </c>
      <c r="L316" s="298">
        <v>0</v>
      </c>
      <c r="M316" s="298">
        <v>0</v>
      </c>
      <c r="N316" s="299">
        <v>0</v>
      </c>
      <c r="O316" s="297">
        <v>0</v>
      </c>
      <c r="P316" s="298">
        <v>0</v>
      </c>
      <c r="Q316" s="298">
        <v>0</v>
      </c>
      <c r="R316" s="298">
        <v>0</v>
      </c>
      <c r="S316" s="299">
        <v>0</v>
      </c>
      <c r="T316" s="438" t="s">
        <v>436</v>
      </c>
    </row>
    <row r="317" spans="1:20" x14ac:dyDescent="0.2">
      <c r="A317" s="198" t="s">
        <v>565</v>
      </c>
      <c r="B317" s="198">
        <v>56</v>
      </c>
      <c r="C317" s="198">
        <v>56041</v>
      </c>
      <c r="D317" s="198" t="s">
        <v>433</v>
      </c>
      <c r="E317" s="198" t="s">
        <v>822</v>
      </c>
      <c r="F317" s="198">
        <v>20200202</v>
      </c>
      <c r="G317" s="198" t="s">
        <v>924</v>
      </c>
      <c r="H317" s="198" t="s">
        <v>929</v>
      </c>
      <c r="I317" s="198" t="s">
        <v>254</v>
      </c>
      <c r="J317" s="297">
        <v>0</v>
      </c>
      <c r="K317" s="298">
        <v>0</v>
      </c>
      <c r="L317" s="298">
        <v>0</v>
      </c>
      <c r="M317" s="298">
        <v>0</v>
      </c>
      <c r="N317" s="299">
        <v>0</v>
      </c>
      <c r="O317" s="297">
        <v>0</v>
      </c>
      <c r="P317" s="298">
        <v>0</v>
      </c>
      <c r="Q317" s="298">
        <v>0</v>
      </c>
      <c r="R317" s="298">
        <v>0</v>
      </c>
      <c r="S317" s="299">
        <v>0</v>
      </c>
      <c r="T317" s="438" t="s">
        <v>436</v>
      </c>
    </row>
    <row r="318" spans="1:20" x14ac:dyDescent="0.2">
      <c r="A318" s="198" t="s">
        <v>565</v>
      </c>
      <c r="B318" s="198">
        <v>56</v>
      </c>
      <c r="C318" s="198">
        <v>56041</v>
      </c>
      <c r="D318" s="198" t="s">
        <v>433</v>
      </c>
      <c r="E318" s="198" t="s">
        <v>822</v>
      </c>
      <c r="F318" s="198">
        <v>20200202</v>
      </c>
      <c r="G318" s="198" t="s">
        <v>930</v>
      </c>
      <c r="H318" s="198" t="s">
        <v>931</v>
      </c>
      <c r="I318" s="198" t="s">
        <v>254</v>
      </c>
      <c r="J318" s="297">
        <v>0</v>
      </c>
      <c r="K318" s="298">
        <v>0</v>
      </c>
      <c r="L318" s="298">
        <v>0</v>
      </c>
      <c r="M318" s="298">
        <v>0</v>
      </c>
      <c r="N318" s="299">
        <v>0</v>
      </c>
      <c r="O318" s="297">
        <v>0</v>
      </c>
      <c r="P318" s="298">
        <v>0</v>
      </c>
      <c r="Q318" s="298">
        <v>0</v>
      </c>
      <c r="R318" s="298">
        <v>0</v>
      </c>
      <c r="S318" s="299">
        <v>0</v>
      </c>
      <c r="T318" s="438" t="s">
        <v>436</v>
      </c>
    </row>
    <row r="319" spans="1:20" x14ac:dyDescent="0.2">
      <c r="A319" s="198" t="s">
        <v>565</v>
      </c>
      <c r="B319" s="198">
        <v>56</v>
      </c>
      <c r="C319" s="198">
        <v>56041</v>
      </c>
      <c r="D319" s="198" t="s">
        <v>433</v>
      </c>
      <c r="E319" s="198" t="s">
        <v>822</v>
      </c>
      <c r="F319" s="198">
        <v>20200253</v>
      </c>
      <c r="G319" s="198" t="s">
        <v>924</v>
      </c>
      <c r="H319" s="198" t="s">
        <v>932</v>
      </c>
      <c r="I319" s="198" t="s">
        <v>254</v>
      </c>
      <c r="J319" s="297">
        <v>187.91867789619232</v>
      </c>
      <c r="K319" s="298">
        <v>1.2871652912426794</v>
      </c>
      <c r="L319" s="298">
        <v>24.331068487936751</v>
      </c>
      <c r="M319" s="298">
        <v>0</v>
      </c>
      <c r="N319" s="299">
        <v>0.84404994266960842</v>
      </c>
      <c r="O319" s="297">
        <v>161.65311905368151</v>
      </c>
      <c r="P319" s="298">
        <v>1.2400358320815119</v>
      </c>
      <c r="Q319" s="298">
        <v>23.415222410571332</v>
      </c>
      <c r="R319" s="298">
        <v>0</v>
      </c>
      <c r="S319" s="299">
        <v>0.84173525076596734</v>
      </c>
      <c r="T319" s="438" t="s">
        <v>436</v>
      </c>
    </row>
    <row r="320" spans="1:20" x14ac:dyDescent="0.2">
      <c r="A320" s="198" t="s">
        <v>565</v>
      </c>
      <c r="B320" s="198">
        <v>56</v>
      </c>
      <c r="C320" s="198">
        <v>56041</v>
      </c>
      <c r="D320" s="198" t="s">
        <v>433</v>
      </c>
      <c r="E320" s="198" t="s">
        <v>822</v>
      </c>
      <c r="F320" s="198">
        <v>20200254</v>
      </c>
      <c r="G320" s="198" t="s">
        <v>924</v>
      </c>
      <c r="H320" s="198" t="s">
        <v>933</v>
      </c>
      <c r="I320" s="198" t="s">
        <v>254</v>
      </c>
      <c r="J320" s="297">
        <v>25.469969566095486</v>
      </c>
      <c r="K320" s="298">
        <v>3.8142418326306156</v>
      </c>
      <c r="L320" s="298">
        <v>38.153186118317834</v>
      </c>
      <c r="M320" s="298">
        <v>0</v>
      </c>
      <c r="N320" s="299">
        <v>0.32282385259885782</v>
      </c>
      <c r="O320" s="297">
        <v>21.91000952463121</v>
      </c>
      <c r="P320" s="298">
        <v>3.6745836582649667</v>
      </c>
      <c r="Q320" s="298">
        <v>36.717061524661851</v>
      </c>
      <c r="R320" s="298">
        <v>0</v>
      </c>
      <c r="S320" s="299">
        <v>0.32193855219169304</v>
      </c>
      <c r="T320" s="438" t="s">
        <v>436</v>
      </c>
    </row>
    <row r="321" spans="1:20" x14ac:dyDescent="0.2">
      <c r="A321" s="198" t="s">
        <v>565</v>
      </c>
      <c r="B321" s="198">
        <v>56</v>
      </c>
      <c r="C321" s="198">
        <v>56041</v>
      </c>
      <c r="D321" s="198" t="s">
        <v>433</v>
      </c>
      <c r="E321" s="198" t="s">
        <v>822</v>
      </c>
      <c r="F321" s="198">
        <v>20200254</v>
      </c>
      <c r="G321" s="198" t="s">
        <v>930</v>
      </c>
      <c r="H321" s="198" t="s">
        <v>934</v>
      </c>
      <c r="I321" s="198" t="s">
        <v>254</v>
      </c>
      <c r="J321" s="297">
        <v>60.517061834889482</v>
      </c>
      <c r="K321" s="298">
        <v>7.2350865255728722</v>
      </c>
      <c r="L321" s="298">
        <v>18.636563097143043</v>
      </c>
      <c r="M321" s="298">
        <v>0</v>
      </c>
      <c r="N321" s="299">
        <v>0.61235197152160037</v>
      </c>
      <c r="O321" s="297">
        <v>52.058538890841234</v>
      </c>
      <c r="P321" s="298">
        <v>6.9701743831662828</v>
      </c>
      <c r="Q321" s="298">
        <v>17.935063974054636</v>
      </c>
      <c r="R321" s="298">
        <v>0</v>
      </c>
      <c r="S321" s="299">
        <v>0.61067267971787531</v>
      </c>
      <c r="T321" s="438" t="s">
        <v>436</v>
      </c>
    </row>
    <row r="322" spans="1:20" x14ac:dyDescent="0.2">
      <c r="A322" s="198" t="s">
        <v>565</v>
      </c>
      <c r="B322" s="198">
        <v>56</v>
      </c>
      <c r="C322" s="198">
        <v>56041</v>
      </c>
      <c r="D322" s="198" t="s">
        <v>433</v>
      </c>
      <c r="E322" s="198" t="s">
        <v>822</v>
      </c>
      <c r="F322" s="198">
        <v>20200254</v>
      </c>
      <c r="G322" s="198" t="s">
        <v>930</v>
      </c>
      <c r="H322" s="198" t="s">
        <v>935</v>
      </c>
      <c r="I322" s="198" t="s">
        <v>254</v>
      </c>
      <c r="J322" s="297">
        <v>49.801038054032233</v>
      </c>
      <c r="K322" s="298">
        <v>7.2350865255728696</v>
      </c>
      <c r="L322" s="298">
        <v>18.636563097143043</v>
      </c>
      <c r="M322" s="298">
        <v>0</v>
      </c>
      <c r="N322" s="299">
        <v>0.61235197152160015</v>
      </c>
      <c r="O322" s="297">
        <v>42.840303176209808</v>
      </c>
      <c r="P322" s="298">
        <v>6.9701743831662801</v>
      </c>
      <c r="Q322" s="298">
        <v>17.935063974054636</v>
      </c>
      <c r="R322" s="298">
        <v>0</v>
      </c>
      <c r="S322" s="299">
        <v>0.61067267971787509</v>
      </c>
      <c r="T322" s="438" t="s">
        <v>436</v>
      </c>
    </row>
    <row r="323" spans="1:20" x14ac:dyDescent="0.2">
      <c r="A323" s="198" t="s">
        <v>565</v>
      </c>
      <c r="B323" s="198">
        <v>56</v>
      </c>
      <c r="C323" s="198">
        <v>56041</v>
      </c>
      <c r="D323" s="198" t="s">
        <v>433</v>
      </c>
      <c r="E323" s="198" t="s">
        <v>822</v>
      </c>
      <c r="F323" s="198">
        <v>20200202</v>
      </c>
      <c r="G323" s="198" t="s">
        <v>936</v>
      </c>
      <c r="H323" s="198" t="s">
        <v>937</v>
      </c>
      <c r="I323" s="198" t="s">
        <v>254</v>
      </c>
      <c r="J323" s="297">
        <v>0</v>
      </c>
      <c r="K323" s="298">
        <v>0</v>
      </c>
      <c r="L323" s="298">
        <v>0</v>
      </c>
      <c r="M323" s="298">
        <v>0</v>
      </c>
      <c r="N323" s="299">
        <v>0</v>
      </c>
      <c r="O323" s="297">
        <v>0</v>
      </c>
      <c r="P323" s="298">
        <v>0</v>
      </c>
      <c r="Q323" s="298">
        <v>0</v>
      </c>
      <c r="R323" s="298">
        <v>0</v>
      </c>
      <c r="S323" s="299">
        <v>0</v>
      </c>
      <c r="T323" s="438" t="s">
        <v>436</v>
      </c>
    </row>
    <row r="324" spans="1:20" x14ac:dyDescent="0.2">
      <c r="A324" s="198" t="s">
        <v>565</v>
      </c>
      <c r="B324" s="198">
        <v>56</v>
      </c>
      <c r="C324" s="198">
        <v>56041</v>
      </c>
      <c r="D324" s="198" t="s">
        <v>433</v>
      </c>
      <c r="E324" s="198" t="s">
        <v>822</v>
      </c>
      <c r="F324" s="198">
        <v>20200202</v>
      </c>
      <c r="G324" s="198" t="s">
        <v>936</v>
      </c>
      <c r="H324" s="198" t="s">
        <v>938</v>
      </c>
      <c r="I324" s="198" t="s">
        <v>254</v>
      </c>
      <c r="J324" s="297">
        <v>0</v>
      </c>
      <c r="K324" s="298">
        <v>0</v>
      </c>
      <c r="L324" s="298">
        <v>0</v>
      </c>
      <c r="M324" s="298">
        <v>0</v>
      </c>
      <c r="N324" s="299">
        <v>0</v>
      </c>
      <c r="O324" s="297">
        <v>0</v>
      </c>
      <c r="P324" s="298">
        <v>0</v>
      </c>
      <c r="Q324" s="298">
        <v>0</v>
      </c>
      <c r="R324" s="298">
        <v>0</v>
      </c>
      <c r="S324" s="299">
        <v>0</v>
      </c>
      <c r="T324" s="438" t="s">
        <v>436</v>
      </c>
    </row>
    <row r="325" spans="1:20" x14ac:dyDescent="0.2">
      <c r="A325" s="198" t="s">
        <v>565</v>
      </c>
      <c r="B325" s="198">
        <v>56</v>
      </c>
      <c r="C325" s="198">
        <v>56041</v>
      </c>
      <c r="D325" s="198" t="s">
        <v>433</v>
      </c>
      <c r="E325" s="198" t="s">
        <v>822</v>
      </c>
      <c r="F325" s="198">
        <v>20200202</v>
      </c>
      <c r="G325" s="198" t="s">
        <v>936</v>
      </c>
      <c r="H325" s="198" t="s">
        <v>939</v>
      </c>
      <c r="I325" s="198" t="s">
        <v>254</v>
      </c>
      <c r="J325" s="297">
        <v>0</v>
      </c>
      <c r="K325" s="298">
        <v>0</v>
      </c>
      <c r="L325" s="298">
        <v>0</v>
      </c>
      <c r="M325" s="298">
        <v>0</v>
      </c>
      <c r="N325" s="299">
        <v>0</v>
      </c>
      <c r="O325" s="297">
        <v>0</v>
      </c>
      <c r="P325" s="298">
        <v>0</v>
      </c>
      <c r="Q325" s="298">
        <v>0</v>
      </c>
      <c r="R325" s="298">
        <v>0</v>
      </c>
      <c r="S325" s="299">
        <v>0</v>
      </c>
      <c r="T325" s="438" t="s">
        <v>436</v>
      </c>
    </row>
    <row r="326" spans="1:20" x14ac:dyDescent="0.2">
      <c r="A326" s="198" t="s">
        <v>565</v>
      </c>
      <c r="B326" s="198">
        <v>56</v>
      </c>
      <c r="C326" s="198">
        <v>56041</v>
      </c>
      <c r="D326" s="198" t="s">
        <v>433</v>
      </c>
      <c r="E326" s="198" t="s">
        <v>822</v>
      </c>
      <c r="F326" s="198">
        <v>20200202</v>
      </c>
      <c r="G326" s="198" t="s">
        <v>936</v>
      </c>
      <c r="H326" s="198" t="s">
        <v>940</v>
      </c>
      <c r="I326" s="198" t="s">
        <v>254</v>
      </c>
      <c r="J326" s="297">
        <v>0</v>
      </c>
      <c r="K326" s="298">
        <v>0</v>
      </c>
      <c r="L326" s="298">
        <v>0</v>
      </c>
      <c r="M326" s="298">
        <v>0</v>
      </c>
      <c r="N326" s="299">
        <v>0</v>
      </c>
      <c r="O326" s="297">
        <v>0</v>
      </c>
      <c r="P326" s="298">
        <v>0</v>
      </c>
      <c r="Q326" s="298">
        <v>0</v>
      </c>
      <c r="R326" s="298">
        <v>0</v>
      </c>
      <c r="S326" s="299">
        <v>0</v>
      </c>
      <c r="T326" s="438" t="s">
        <v>436</v>
      </c>
    </row>
    <row r="327" spans="1:20" x14ac:dyDescent="0.2">
      <c r="A327" s="198" t="s">
        <v>565</v>
      </c>
      <c r="B327" s="198">
        <v>56</v>
      </c>
      <c r="C327" s="198">
        <v>56041</v>
      </c>
      <c r="D327" s="198" t="s">
        <v>433</v>
      </c>
      <c r="E327" s="198" t="s">
        <v>822</v>
      </c>
      <c r="F327" s="198">
        <v>20200202</v>
      </c>
      <c r="G327" s="198" t="s">
        <v>936</v>
      </c>
      <c r="H327" s="198" t="s">
        <v>941</v>
      </c>
      <c r="I327" s="198" t="s">
        <v>254</v>
      </c>
      <c r="J327" s="297">
        <v>0</v>
      </c>
      <c r="K327" s="298">
        <v>0</v>
      </c>
      <c r="L327" s="298">
        <v>0</v>
      </c>
      <c r="M327" s="298">
        <v>0</v>
      </c>
      <c r="N327" s="299">
        <v>0</v>
      </c>
      <c r="O327" s="297">
        <v>0</v>
      </c>
      <c r="P327" s="298">
        <v>0</v>
      </c>
      <c r="Q327" s="298">
        <v>0</v>
      </c>
      <c r="R327" s="298">
        <v>0</v>
      </c>
      <c r="S327" s="299">
        <v>0</v>
      </c>
      <c r="T327" s="438" t="s">
        <v>436</v>
      </c>
    </row>
    <row r="328" spans="1:20" x14ac:dyDescent="0.2">
      <c r="A328" s="198" t="s">
        <v>565</v>
      </c>
      <c r="B328" s="198">
        <v>56</v>
      </c>
      <c r="C328" s="198">
        <v>56041</v>
      </c>
      <c r="D328" s="198" t="s">
        <v>433</v>
      </c>
      <c r="E328" s="198" t="s">
        <v>822</v>
      </c>
      <c r="F328" s="198">
        <v>20200202</v>
      </c>
      <c r="G328" s="198" t="s">
        <v>936</v>
      </c>
      <c r="H328" s="198" t="s">
        <v>942</v>
      </c>
      <c r="I328" s="198" t="s">
        <v>254</v>
      </c>
      <c r="J328" s="297">
        <v>0</v>
      </c>
      <c r="K328" s="298">
        <v>0</v>
      </c>
      <c r="L328" s="298">
        <v>0</v>
      </c>
      <c r="M328" s="298">
        <v>0</v>
      </c>
      <c r="N328" s="299">
        <v>0</v>
      </c>
      <c r="O328" s="297">
        <v>0</v>
      </c>
      <c r="P328" s="298">
        <v>0</v>
      </c>
      <c r="Q328" s="298">
        <v>0</v>
      </c>
      <c r="R328" s="298">
        <v>0</v>
      </c>
      <c r="S328" s="299">
        <v>0</v>
      </c>
      <c r="T328" s="438" t="s">
        <v>436</v>
      </c>
    </row>
    <row r="329" spans="1:20" x14ac:dyDescent="0.2">
      <c r="A329" s="198" t="s">
        <v>565</v>
      </c>
      <c r="B329" s="198">
        <v>56</v>
      </c>
      <c r="C329" s="198">
        <v>56041</v>
      </c>
      <c r="D329" s="198" t="s">
        <v>433</v>
      </c>
      <c r="E329" s="198" t="s">
        <v>822</v>
      </c>
      <c r="F329" s="198">
        <v>20200202</v>
      </c>
      <c r="G329" s="198" t="s">
        <v>936</v>
      </c>
      <c r="H329" s="198" t="s">
        <v>943</v>
      </c>
      <c r="I329" s="198" t="s">
        <v>254</v>
      </c>
      <c r="J329" s="297">
        <v>0</v>
      </c>
      <c r="K329" s="298">
        <v>0</v>
      </c>
      <c r="L329" s="298">
        <v>0</v>
      </c>
      <c r="M329" s="298">
        <v>0</v>
      </c>
      <c r="N329" s="299">
        <v>0</v>
      </c>
      <c r="O329" s="297">
        <v>0</v>
      </c>
      <c r="P329" s="298">
        <v>0</v>
      </c>
      <c r="Q329" s="298">
        <v>0</v>
      </c>
      <c r="R329" s="298">
        <v>0</v>
      </c>
      <c r="S329" s="299">
        <v>0</v>
      </c>
      <c r="T329" s="438" t="s">
        <v>436</v>
      </c>
    </row>
    <row r="330" spans="1:20" x14ac:dyDescent="0.2">
      <c r="A330" s="198" t="s">
        <v>565</v>
      </c>
      <c r="B330" s="198">
        <v>56</v>
      </c>
      <c r="C330" s="198">
        <v>56041</v>
      </c>
      <c r="D330" s="198" t="s">
        <v>433</v>
      </c>
      <c r="E330" s="198" t="s">
        <v>822</v>
      </c>
      <c r="F330" s="198">
        <v>20200202</v>
      </c>
      <c r="G330" s="198" t="s">
        <v>936</v>
      </c>
      <c r="H330" s="198" t="s">
        <v>944</v>
      </c>
      <c r="I330" s="198" t="s">
        <v>254</v>
      </c>
      <c r="J330" s="297">
        <v>0</v>
      </c>
      <c r="K330" s="298">
        <v>0</v>
      </c>
      <c r="L330" s="298">
        <v>0</v>
      </c>
      <c r="M330" s="298">
        <v>0</v>
      </c>
      <c r="N330" s="299">
        <v>0</v>
      </c>
      <c r="O330" s="297">
        <v>0</v>
      </c>
      <c r="P330" s="298">
        <v>0</v>
      </c>
      <c r="Q330" s="298">
        <v>0</v>
      </c>
      <c r="R330" s="298">
        <v>0</v>
      </c>
      <c r="S330" s="299">
        <v>0</v>
      </c>
      <c r="T330" s="438" t="s">
        <v>436</v>
      </c>
    </row>
    <row r="331" spans="1:20" x14ac:dyDescent="0.2">
      <c r="A331" s="198" t="s">
        <v>565</v>
      </c>
      <c r="B331" s="198">
        <v>56</v>
      </c>
      <c r="C331" s="198">
        <v>56041</v>
      </c>
      <c r="D331" s="198" t="s">
        <v>433</v>
      </c>
      <c r="E331" s="198" t="s">
        <v>822</v>
      </c>
      <c r="F331" s="198">
        <v>20200253</v>
      </c>
      <c r="G331" s="198" t="s">
        <v>936</v>
      </c>
      <c r="H331" s="198" t="s">
        <v>945</v>
      </c>
      <c r="I331" s="198" t="s">
        <v>254</v>
      </c>
      <c r="J331" s="297">
        <v>59.015783140952976</v>
      </c>
      <c r="K331" s="298">
        <v>0.51486611649707181</v>
      </c>
      <c r="L331" s="298">
        <v>6.1604194682222833</v>
      </c>
      <c r="M331" s="298">
        <v>0</v>
      </c>
      <c r="N331" s="299">
        <v>0.33761997706784336</v>
      </c>
      <c r="O331" s="297">
        <v>50.767095239999165</v>
      </c>
      <c r="P331" s="298">
        <v>0.49601433283260482</v>
      </c>
      <c r="Q331" s="298">
        <v>5.9285350358680606</v>
      </c>
      <c r="R331" s="298">
        <v>0</v>
      </c>
      <c r="S331" s="299">
        <v>0.33669410030638691</v>
      </c>
      <c r="T331" s="438" t="s">
        <v>436</v>
      </c>
    </row>
    <row r="332" spans="1:20" x14ac:dyDescent="0.2">
      <c r="A332" s="198" t="s">
        <v>565</v>
      </c>
      <c r="B332" s="198">
        <v>56</v>
      </c>
      <c r="C332" s="198">
        <v>56041</v>
      </c>
      <c r="D332" s="198" t="s">
        <v>433</v>
      </c>
      <c r="E332" s="198" t="s">
        <v>822</v>
      </c>
      <c r="F332" s="198">
        <v>20200254</v>
      </c>
      <c r="G332" s="198" t="s">
        <v>936</v>
      </c>
      <c r="H332" s="198" t="s">
        <v>946</v>
      </c>
      <c r="I332" s="198" t="s">
        <v>254</v>
      </c>
      <c r="J332" s="297">
        <v>17.08351617238112</v>
      </c>
      <c r="K332" s="298">
        <v>7.3274493322823133</v>
      </c>
      <c r="L332" s="298">
        <v>7.2475523155556258</v>
      </c>
      <c r="M332" s="298">
        <v>0</v>
      </c>
      <c r="N332" s="299">
        <v>0.6201692307325144</v>
      </c>
      <c r="O332" s="297">
        <v>14.695738095789228</v>
      </c>
      <c r="P332" s="298">
        <v>7.0591553327386185</v>
      </c>
      <c r="Q332" s="298">
        <v>6.9747471010212463</v>
      </c>
      <c r="R332" s="298">
        <v>0</v>
      </c>
      <c r="S332" s="299">
        <v>0.61846850116108221</v>
      </c>
      <c r="T332" s="438" t="s">
        <v>436</v>
      </c>
    </row>
    <row r="333" spans="1:20" x14ac:dyDescent="0.2">
      <c r="A333" s="198" t="s">
        <v>565</v>
      </c>
      <c r="B333" s="198">
        <v>56</v>
      </c>
      <c r="C333" s="198">
        <v>56041</v>
      </c>
      <c r="D333" s="198" t="s">
        <v>433</v>
      </c>
      <c r="E333" s="198" t="s">
        <v>822</v>
      </c>
      <c r="F333" s="198">
        <v>20200254</v>
      </c>
      <c r="G333" s="198" t="s">
        <v>936</v>
      </c>
      <c r="H333" s="198" t="s">
        <v>947</v>
      </c>
      <c r="I333" s="198" t="s">
        <v>254</v>
      </c>
      <c r="J333" s="297">
        <v>31.57862080349237</v>
      </c>
      <c r="K333" s="298">
        <v>13.443919643263063</v>
      </c>
      <c r="L333" s="298">
        <v>11.389010781587412</v>
      </c>
      <c r="M333" s="298">
        <v>0</v>
      </c>
      <c r="N333" s="299">
        <v>1.1378455073663778</v>
      </c>
      <c r="O333" s="297">
        <v>27.164849207367965</v>
      </c>
      <c r="P333" s="298">
        <v>12.951671548862167</v>
      </c>
      <c r="Q333" s="298">
        <v>10.960316873033387</v>
      </c>
      <c r="R333" s="298">
        <v>0</v>
      </c>
      <c r="S333" s="299">
        <v>1.1347251211778957</v>
      </c>
      <c r="T333" s="438" t="s">
        <v>436</v>
      </c>
    </row>
    <row r="334" spans="1:20" x14ac:dyDescent="0.2">
      <c r="A334" s="198" t="s">
        <v>565</v>
      </c>
      <c r="B334" s="198">
        <v>56</v>
      </c>
      <c r="C334" s="198">
        <v>56041</v>
      </c>
      <c r="D334" s="198" t="s">
        <v>433</v>
      </c>
      <c r="E334" s="198" t="s">
        <v>822</v>
      </c>
      <c r="F334" s="198">
        <v>20200254</v>
      </c>
      <c r="G334" s="198" t="s">
        <v>936</v>
      </c>
      <c r="H334" s="198" t="s">
        <v>948</v>
      </c>
      <c r="I334" s="198" t="s">
        <v>254</v>
      </c>
      <c r="J334" s="297">
        <v>1.0353646165079469</v>
      </c>
      <c r="K334" s="298">
        <v>0.25656335197066921</v>
      </c>
      <c r="L334" s="298">
        <v>1.0353646165079469</v>
      </c>
      <c r="M334" s="298">
        <v>0</v>
      </c>
      <c r="N334" s="299">
        <v>2.1714608919205684E-2</v>
      </c>
      <c r="O334" s="297">
        <v>0.89065079368419575</v>
      </c>
      <c r="P334" s="298">
        <v>0.24716930436759868</v>
      </c>
      <c r="Q334" s="298">
        <v>0.99639244300303542</v>
      </c>
      <c r="R334" s="298">
        <v>0</v>
      </c>
      <c r="S334" s="299">
        <v>2.1655059564463657E-2</v>
      </c>
      <c r="T334" s="438" t="s">
        <v>436</v>
      </c>
    </row>
    <row r="335" spans="1:20" x14ac:dyDescent="0.2">
      <c r="A335" s="198" t="s">
        <v>565</v>
      </c>
      <c r="B335" s="198">
        <v>56</v>
      </c>
      <c r="C335" s="198">
        <v>56041</v>
      </c>
      <c r="D335" s="198" t="s">
        <v>433</v>
      </c>
      <c r="E335" s="198" t="s">
        <v>822</v>
      </c>
      <c r="F335" s="198">
        <v>20200202</v>
      </c>
      <c r="G335" s="198" t="s">
        <v>949</v>
      </c>
      <c r="H335" s="198" t="s">
        <v>610</v>
      </c>
      <c r="I335" s="198" t="s">
        <v>254</v>
      </c>
      <c r="J335" s="297">
        <v>0</v>
      </c>
      <c r="K335" s="298">
        <v>0</v>
      </c>
      <c r="L335" s="298">
        <v>0</v>
      </c>
      <c r="M335" s="298">
        <v>0</v>
      </c>
      <c r="N335" s="299">
        <v>0</v>
      </c>
      <c r="O335" s="297">
        <v>0</v>
      </c>
      <c r="P335" s="298">
        <v>0</v>
      </c>
      <c r="Q335" s="298">
        <v>0</v>
      </c>
      <c r="R335" s="298">
        <v>0</v>
      </c>
      <c r="S335" s="299">
        <v>0</v>
      </c>
      <c r="T335" s="438" t="s">
        <v>436</v>
      </c>
    </row>
    <row r="336" spans="1:20" x14ac:dyDescent="0.2">
      <c r="A336" s="198" t="s">
        <v>565</v>
      </c>
      <c r="B336" s="198">
        <v>56</v>
      </c>
      <c r="C336" s="198">
        <v>56041</v>
      </c>
      <c r="D336" s="198" t="s">
        <v>433</v>
      </c>
      <c r="E336" s="198" t="s">
        <v>822</v>
      </c>
      <c r="F336" s="198">
        <v>20200202</v>
      </c>
      <c r="G336" s="198" t="s">
        <v>949</v>
      </c>
      <c r="H336" s="198" t="s">
        <v>950</v>
      </c>
      <c r="I336" s="198" t="s">
        <v>254</v>
      </c>
      <c r="J336" s="297">
        <v>0</v>
      </c>
      <c r="K336" s="298">
        <v>0.27908770920279963</v>
      </c>
      <c r="L336" s="298">
        <v>0</v>
      </c>
      <c r="M336" s="298">
        <v>0</v>
      </c>
      <c r="N336" s="299">
        <v>0</v>
      </c>
      <c r="O336" s="297">
        <v>0</v>
      </c>
      <c r="P336" s="298">
        <v>0.2688689339742053</v>
      </c>
      <c r="Q336" s="298">
        <v>0</v>
      </c>
      <c r="R336" s="298">
        <v>0</v>
      </c>
      <c r="S336" s="299">
        <v>0</v>
      </c>
      <c r="T336" s="438" t="s">
        <v>436</v>
      </c>
    </row>
    <row r="337" spans="1:20" x14ac:dyDescent="0.2">
      <c r="A337" s="198" t="s">
        <v>565</v>
      </c>
      <c r="B337" s="198">
        <v>56</v>
      </c>
      <c r="C337" s="198">
        <v>56041</v>
      </c>
      <c r="D337" s="198" t="s">
        <v>433</v>
      </c>
      <c r="E337" s="198" t="s">
        <v>822</v>
      </c>
      <c r="F337" s="198">
        <v>20200253</v>
      </c>
      <c r="G337" s="198" t="s">
        <v>949</v>
      </c>
      <c r="H337" s="198" t="s">
        <v>951</v>
      </c>
      <c r="I337" s="198" t="s">
        <v>254</v>
      </c>
      <c r="J337" s="297">
        <v>17.445893788158902</v>
      </c>
      <c r="K337" s="298">
        <v>0.23615113855621503</v>
      </c>
      <c r="L337" s="298">
        <v>5.8498100832698992</v>
      </c>
      <c r="M337" s="298">
        <v>0</v>
      </c>
      <c r="N337" s="299">
        <v>4.4453296980599362E-2</v>
      </c>
      <c r="O337" s="297">
        <v>15.007465873578697</v>
      </c>
      <c r="P337" s="298">
        <v>0.22750448259355827</v>
      </c>
      <c r="Q337" s="298">
        <v>5.6296173029671497</v>
      </c>
      <c r="R337" s="298">
        <v>0</v>
      </c>
      <c r="S337" s="299">
        <v>4.4331389873674264E-2</v>
      </c>
      <c r="T337" s="438" t="s">
        <v>436</v>
      </c>
    </row>
    <row r="338" spans="1:20" x14ac:dyDescent="0.2">
      <c r="A338" s="198" t="s">
        <v>565</v>
      </c>
      <c r="B338" s="198">
        <v>56</v>
      </c>
      <c r="C338" s="198">
        <v>56041</v>
      </c>
      <c r="D338" s="198" t="s">
        <v>433</v>
      </c>
      <c r="E338" s="198" t="s">
        <v>822</v>
      </c>
      <c r="F338" s="198">
        <v>20200254</v>
      </c>
      <c r="G338" s="198" t="s">
        <v>949</v>
      </c>
      <c r="H338" s="198" t="s">
        <v>952</v>
      </c>
      <c r="I338" s="198" t="s">
        <v>254</v>
      </c>
      <c r="J338" s="297">
        <v>1.0353646165079469</v>
      </c>
      <c r="K338" s="298">
        <v>0.35576784806599465</v>
      </c>
      <c r="L338" s="298">
        <v>1.0353646165079469</v>
      </c>
      <c r="M338" s="298">
        <v>0</v>
      </c>
      <c r="N338" s="299">
        <v>3.0110924367965218E-2</v>
      </c>
      <c r="O338" s="297">
        <v>0.89065079368419575</v>
      </c>
      <c r="P338" s="298">
        <v>0.34274143538973684</v>
      </c>
      <c r="Q338" s="298">
        <v>0.99639244300303542</v>
      </c>
      <c r="R338" s="298">
        <v>0</v>
      </c>
      <c r="S338" s="299">
        <v>3.0028349262722943E-2</v>
      </c>
      <c r="T338" s="438" t="s">
        <v>436</v>
      </c>
    </row>
    <row r="339" spans="1:20" x14ac:dyDescent="0.2">
      <c r="A339" s="198" t="s">
        <v>565</v>
      </c>
      <c r="B339" s="198">
        <v>56</v>
      </c>
      <c r="C339" s="198">
        <v>56041</v>
      </c>
      <c r="D339" s="198" t="s">
        <v>433</v>
      </c>
      <c r="E339" s="198" t="s">
        <v>822</v>
      </c>
      <c r="F339" s="198">
        <v>20200254</v>
      </c>
      <c r="G339" s="198" t="s">
        <v>949</v>
      </c>
      <c r="H339" s="198" t="s">
        <v>610</v>
      </c>
      <c r="I339" s="198" t="s">
        <v>254</v>
      </c>
      <c r="J339" s="297">
        <v>22.778021563174825</v>
      </c>
      <c r="K339" s="298">
        <v>4.5839318885426223</v>
      </c>
      <c r="L339" s="298">
        <v>2.0707292330158937</v>
      </c>
      <c r="M339" s="298">
        <v>0</v>
      </c>
      <c r="N339" s="299">
        <v>0.38796767935647475</v>
      </c>
      <c r="O339" s="297">
        <v>19.594317461052302</v>
      </c>
      <c r="P339" s="298">
        <v>4.4160915713677618</v>
      </c>
      <c r="Q339" s="298">
        <v>1.9927848860060708</v>
      </c>
      <c r="R339" s="298">
        <v>0</v>
      </c>
      <c r="S339" s="299">
        <v>0.3869037308850839</v>
      </c>
      <c r="T339" s="438" t="s">
        <v>436</v>
      </c>
    </row>
    <row r="340" spans="1:20" x14ac:dyDescent="0.2">
      <c r="A340" s="198" t="s">
        <v>565</v>
      </c>
      <c r="B340" s="198">
        <v>56</v>
      </c>
      <c r="C340" s="198">
        <v>56041</v>
      </c>
      <c r="D340" s="198" t="s">
        <v>433</v>
      </c>
      <c r="E340" s="198" t="s">
        <v>822</v>
      </c>
      <c r="F340" s="198">
        <v>20200254</v>
      </c>
      <c r="G340" s="198" t="s">
        <v>949</v>
      </c>
      <c r="H340" s="198" t="s">
        <v>953</v>
      </c>
      <c r="I340" s="198" t="s">
        <v>254</v>
      </c>
      <c r="J340" s="297">
        <v>3.5202396961270193</v>
      </c>
      <c r="K340" s="298">
        <v>0.3434925651726764</v>
      </c>
      <c r="L340" s="298">
        <v>5.280359544190528</v>
      </c>
      <c r="M340" s="298">
        <v>0</v>
      </c>
      <c r="N340" s="299">
        <v>4.4587330314102329E-2</v>
      </c>
      <c r="O340" s="297">
        <v>3.0282126985262656</v>
      </c>
      <c r="P340" s="298">
        <v>0.33091561104517569</v>
      </c>
      <c r="Q340" s="298">
        <v>5.0816014593154799</v>
      </c>
      <c r="R340" s="298">
        <v>0</v>
      </c>
      <c r="S340" s="299">
        <v>4.4465055639032039E-2</v>
      </c>
      <c r="T340" s="438" t="s">
        <v>436</v>
      </c>
    </row>
    <row r="341" spans="1:20" x14ac:dyDescent="0.2">
      <c r="A341" s="198" t="s">
        <v>565</v>
      </c>
      <c r="B341" s="198">
        <v>56</v>
      </c>
      <c r="C341" s="198">
        <v>56041</v>
      </c>
      <c r="D341" s="198" t="s">
        <v>433</v>
      </c>
      <c r="E341" s="198" t="s">
        <v>822</v>
      </c>
      <c r="F341" s="198">
        <v>20200254</v>
      </c>
      <c r="G341" s="198" t="s">
        <v>949</v>
      </c>
      <c r="H341" s="198" t="s">
        <v>954</v>
      </c>
      <c r="I341" s="198" t="s">
        <v>254</v>
      </c>
      <c r="J341" s="297">
        <v>45.814884280476647</v>
      </c>
      <c r="K341" s="298">
        <v>4.1863156380419948</v>
      </c>
      <c r="L341" s="298">
        <v>57.307431523714847</v>
      </c>
      <c r="M341" s="298">
        <v>0</v>
      </c>
      <c r="N341" s="299">
        <v>0.58195151903471232</v>
      </c>
      <c r="O341" s="297">
        <v>39.411297620525666</v>
      </c>
      <c r="P341" s="298">
        <v>4.0330340096130799</v>
      </c>
      <c r="Q341" s="298">
        <v>55.150321720218002</v>
      </c>
      <c r="R341" s="298">
        <v>0</v>
      </c>
      <c r="S341" s="299">
        <v>0.58035559632762601</v>
      </c>
      <c r="T341" s="438" t="s">
        <v>436</v>
      </c>
    </row>
    <row r="342" spans="1:20" x14ac:dyDescent="0.2">
      <c r="A342" s="198" t="s">
        <v>565</v>
      </c>
      <c r="B342" s="198" t="s">
        <v>566</v>
      </c>
      <c r="C342" s="198">
        <v>56023</v>
      </c>
      <c r="D342" s="198" t="s">
        <v>430</v>
      </c>
      <c r="E342" s="198" t="s">
        <v>595</v>
      </c>
      <c r="F342" s="198">
        <v>20200202</v>
      </c>
      <c r="G342" s="198" t="s">
        <v>955</v>
      </c>
      <c r="H342" s="198" t="s">
        <v>956</v>
      </c>
      <c r="I342" s="198" t="s">
        <v>254</v>
      </c>
      <c r="J342" s="297">
        <v>0</v>
      </c>
      <c r="K342" s="298">
        <v>0</v>
      </c>
      <c r="L342" s="298">
        <v>0</v>
      </c>
      <c r="M342" s="298">
        <v>0</v>
      </c>
      <c r="N342" s="299">
        <v>0</v>
      </c>
      <c r="O342" s="297">
        <v>0</v>
      </c>
      <c r="P342" s="298">
        <v>0</v>
      </c>
      <c r="Q342" s="298">
        <v>0</v>
      </c>
      <c r="R342" s="298">
        <v>0</v>
      </c>
      <c r="S342" s="299">
        <v>0</v>
      </c>
      <c r="T342" s="438" t="s">
        <v>436</v>
      </c>
    </row>
    <row r="343" spans="1:20" x14ac:dyDescent="0.2">
      <c r="A343" s="198" t="s">
        <v>565</v>
      </c>
      <c r="B343" s="198" t="s">
        <v>566</v>
      </c>
      <c r="C343" s="198">
        <v>56037</v>
      </c>
      <c r="D343" s="198" t="s">
        <v>432</v>
      </c>
      <c r="E343" s="198" t="s">
        <v>607</v>
      </c>
      <c r="F343" s="198">
        <v>20200202</v>
      </c>
      <c r="G343" s="198" t="s">
        <v>957</v>
      </c>
      <c r="H343" s="198" t="s">
        <v>958</v>
      </c>
      <c r="I343" s="198" t="s">
        <v>254</v>
      </c>
      <c r="J343" s="297">
        <v>0</v>
      </c>
      <c r="K343" s="298">
        <v>0</v>
      </c>
      <c r="L343" s="298">
        <v>0</v>
      </c>
      <c r="M343" s="298">
        <v>0</v>
      </c>
      <c r="N343" s="299">
        <v>0</v>
      </c>
      <c r="O343" s="297">
        <v>0</v>
      </c>
      <c r="P343" s="298">
        <v>0</v>
      </c>
      <c r="Q343" s="298">
        <v>0</v>
      </c>
      <c r="R343" s="298">
        <v>0</v>
      </c>
      <c r="S343" s="299">
        <v>0</v>
      </c>
      <c r="T343" s="438" t="s">
        <v>436</v>
      </c>
    </row>
    <row r="344" spans="1:20" x14ac:dyDescent="0.2">
      <c r="A344" s="198" t="s">
        <v>565</v>
      </c>
      <c r="B344" s="198" t="s">
        <v>566</v>
      </c>
      <c r="C344" s="198">
        <v>56037</v>
      </c>
      <c r="D344" s="198" t="s">
        <v>432</v>
      </c>
      <c r="E344" s="198" t="s">
        <v>607</v>
      </c>
      <c r="F344" s="198">
        <v>20200202</v>
      </c>
      <c r="G344" s="198" t="s">
        <v>959</v>
      </c>
      <c r="H344" s="198" t="s">
        <v>664</v>
      </c>
      <c r="I344" s="198" t="s">
        <v>254</v>
      </c>
      <c r="J344" s="297">
        <v>0</v>
      </c>
      <c r="K344" s="298">
        <v>0</v>
      </c>
      <c r="L344" s="298">
        <v>0</v>
      </c>
      <c r="M344" s="298">
        <v>0</v>
      </c>
      <c r="N344" s="299">
        <v>0</v>
      </c>
      <c r="O344" s="297">
        <v>0</v>
      </c>
      <c r="P344" s="298">
        <v>0</v>
      </c>
      <c r="Q344" s="298">
        <v>0</v>
      </c>
      <c r="R344" s="298">
        <v>0</v>
      </c>
      <c r="S344" s="299">
        <v>0</v>
      </c>
      <c r="T344" s="438" t="s">
        <v>436</v>
      </c>
    </row>
    <row r="345" spans="1:20" x14ac:dyDescent="0.2">
      <c r="A345" s="198" t="s">
        <v>565</v>
      </c>
      <c r="B345" s="198" t="s">
        <v>566</v>
      </c>
      <c r="C345" s="198">
        <v>56037</v>
      </c>
      <c r="D345" s="198" t="s">
        <v>432</v>
      </c>
      <c r="E345" s="198" t="s">
        <v>607</v>
      </c>
      <c r="F345" s="198">
        <v>20200202</v>
      </c>
      <c r="G345" s="198" t="s">
        <v>959</v>
      </c>
      <c r="H345" s="198" t="s">
        <v>631</v>
      </c>
      <c r="I345" s="198" t="s">
        <v>254</v>
      </c>
      <c r="J345" s="297">
        <v>0</v>
      </c>
      <c r="K345" s="298">
        <v>0</v>
      </c>
      <c r="L345" s="298">
        <v>0</v>
      </c>
      <c r="M345" s="298">
        <v>0</v>
      </c>
      <c r="N345" s="299">
        <v>0</v>
      </c>
      <c r="O345" s="297">
        <v>0</v>
      </c>
      <c r="P345" s="298">
        <v>0</v>
      </c>
      <c r="Q345" s="298">
        <v>0</v>
      </c>
      <c r="R345" s="298">
        <v>0</v>
      </c>
      <c r="S345" s="299">
        <v>0</v>
      </c>
      <c r="T345" s="438" t="s">
        <v>436</v>
      </c>
    </row>
    <row r="346" spans="1:20" x14ac:dyDescent="0.2">
      <c r="A346" s="198" t="s">
        <v>565</v>
      </c>
      <c r="B346" s="198" t="s">
        <v>566</v>
      </c>
      <c r="C346" s="198">
        <v>56037</v>
      </c>
      <c r="D346" s="198" t="s">
        <v>432</v>
      </c>
      <c r="E346" s="198" t="s">
        <v>607</v>
      </c>
      <c r="F346" s="198">
        <v>20200202</v>
      </c>
      <c r="G346" s="198" t="s">
        <v>960</v>
      </c>
      <c r="H346" s="198" t="s">
        <v>961</v>
      </c>
      <c r="I346" s="198" t="s">
        <v>254</v>
      </c>
      <c r="J346" s="297">
        <v>0</v>
      </c>
      <c r="K346" s="298">
        <v>0</v>
      </c>
      <c r="L346" s="298">
        <v>0</v>
      </c>
      <c r="M346" s="298">
        <v>0</v>
      </c>
      <c r="N346" s="299">
        <v>0</v>
      </c>
      <c r="O346" s="297">
        <v>0</v>
      </c>
      <c r="P346" s="298">
        <v>0</v>
      </c>
      <c r="Q346" s="298">
        <v>0</v>
      </c>
      <c r="R346" s="298">
        <v>0</v>
      </c>
      <c r="S346" s="299">
        <v>0</v>
      </c>
      <c r="T346" s="438" t="s">
        <v>436</v>
      </c>
    </row>
    <row r="347" spans="1:20" x14ac:dyDescent="0.2">
      <c r="A347" s="198" t="s">
        <v>565</v>
      </c>
      <c r="B347" s="198" t="s">
        <v>566</v>
      </c>
      <c r="C347" s="198">
        <v>56037</v>
      </c>
      <c r="D347" s="198" t="s">
        <v>432</v>
      </c>
      <c r="E347" s="198" t="s">
        <v>607</v>
      </c>
      <c r="F347" s="198">
        <v>20200202</v>
      </c>
      <c r="G347" s="198" t="s">
        <v>960</v>
      </c>
      <c r="H347" s="198" t="s">
        <v>735</v>
      </c>
      <c r="I347" s="198" t="s">
        <v>254</v>
      </c>
      <c r="J347" s="297">
        <v>0</v>
      </c>
      <c r="K347" s="298">
        <v>0</v>
      </c>
      <c r="L347" s="298">
        <v>0</v>
      </c>
      <c r="M347" s="298">
        <v>0</v>
      </c>
      <c r="N347" s="299">
        <v>0</v>
      </c>
      <c r="O347" s="297">
        <v>0</v>
      </c>
      <c r="P347" s="298">
        <v>0</v>
      </c>
      <c r="Q347" s="298">
        <v>0</v>
      </c>
      <c r="R347" s="298">
        <v>0</v>
      </c>
      <c r="S347" s="299">
        <v>0</v>
      </c>
      <c r="T347" s="438" t="s">
        <v>436</v>
      </c>
    </row>
    <row r="348" spans="1:20" x14ac:dyDescent="0.2">
      <c r="A348" s="198" t="s">
        <v>565</v>
      </c>
      <c r="B348" s="198" t="s">
        <v>566</v>
      </c>
      <c r="C348" s="198">
        <v>56037</v>
      </c>
      <c r="D348" s="198" t="s">
        <v>432</v>
      </c>
      <c r="E348" s="198" t="s">
        <v>607</v>
      </c>
      <c r="F348" s="198">
        <v>20200202</v>
      </c>
      <c r="G348" s="198" t="s">
        <v>960</v>
      </c>
      <c r="H348" s="198" t="s">
        <v>962</v>
      </c>
      <c r="I348" s="198" t="s">
        <v>254</v>
      </c>
      <c r="J348" s="297">
        <v>0</v>
      </c>
      <c r="K348" s="298">
        <v>0</v>
      </c>
      <c r="L348" s="298">
        <v>0</v>
      </c>
      <c r="M348" s="298">
        <v>0</v>
      </c>
      <c r="N348" s="299">
        <v>0</v>
      </c>
      <c r="O348" s="297">
        <v>0</v>
      </c>
      <c r="P348" s="298">
        <v>0</v>
      </c>
      <c r="Q348" s="298">
        <v>0</v>
      </c>
      <c r="R348" s="298">
        <v>0</v>
      </c>
      <c r="S348" s="299">
        <v>0</v>
      </c>
      <c r="T348" s="438" t="s">
        <v>436</v>
      </c>
    </row>
    <row r="349" spans="1:20" x14ac:dyDescent="0.2">
      <c r="A349" s="198" t="s">
        <v>565</v>
      </c>
      <c r="B349" s="198" t="s">
        <v>566</v>
      </c>
      <c r="C349" s="198">
        <v>56037</v>
      </c>
      <c r="D349" s="198" t="s">
        <v>432</v>
      </c>
      <c r="E349" s="198" t="s">
        <v>607</v>
      </c>
      <c r="F349" s="198">
        <v>20200202</v>
      </c>
      <c r="G349" s="198" t="s">
        <v>960</v>
      </c>
      <c r="H349" s="198" t="s">
        <v>963</v>
      </c>
      <c r="I349" s="198" t="s">
        <v>254</v>
      </c>
      <c r="J349" s="297">
        <v>0</v>
      </c>
      <c r="K349" s="298">
        <v>0</v>
      </c>
      <c r="L349" s="298">
        <v>0</v>
      </c>
      <c r="M349" s="298">
        <v>0</v>
      </c>
      <c r="N349" s="299">
        <v>0</v>
      </c>
      <c r="O349" s="297">
        <v>0</v>
      </c>
      <c r="P349" s="298">
        <v>0</v>
      </c>
      <c r="Q349" s="298">
        <v>0</v>
      </c>
      <c r="R349" s="298">
        <v>0</v>
      </c>
      <c r="S349" s="299">
        <v>0</v>
      </c>
      <c r="T349" s="438" t="s">
        <v>436</v>
      </c>
    </row>
    <row r="350" spans="1:20" x14ac:dyDescent="0.2">
      <c r="A350" s="198" t="s">
        <v>565</v>
      </c>
      <c r="B350" s="198" t="s">
        <v>566</v>
      </c>
      <c r="C350" s="198">
        <v>56037</v>
      </c>
      <c r="D350" s="198" t="s">
        <v>432</v>
      </c>
      <c r="E350" s="198" t="s">
        <v>607</v>
      </c>
      <c r="F350" s="198">
        <v>20200253</v>
      </c>
      <c r="G350" s="198" t="s">
        <v>959</v>
      </c>
      <c r="H350" s="198" t="s">
        <v>964</v>
      </c>
      <c r="I350" s="198" t="s">
        <v>254</v>
      </c>
      <c r="J350" s="297">
        <v>3.1060938495238397</v>
      </c>
      <c r="K350" s="298">
        <v>4.9770391261383592E-2</v>
      </c>
      <c r="L350" s="298">
        <v>1.5530469247619199</v>
      </c>
      <c r="M350" s="298">
        <v>0</v>
      </c>
      <c r="N350" s="299">
        <v>3.2636597783224849E-2</v>
      </c>
      <c r="O350" s="297">
        <v>2.6719523810525865</v>
      </c>
      <c r="P350" s="298">
        <v>4.7948052173818451E-2</v>
      </c>
      <c r="Q350" s="298">
        <v>1.4945886645045527</v>
      </c>
      <c r="R350" s="298">
        <v>0</v>
      </c>
      <c r="S350" s="299">
        <v>3.254709636295073E-2</v>
      </c>
      <c r="T350" s="438" t="s">
        <v>436</v>
      </c>
    </row>
    <row r="351" spans="1:20" x14ac:dyDescent="0.2">
      <c r="A351" s="198" t="s">
        <v>565</v>
      </c>
      <c r="B351" s="198" t="s">
        <v>566</v>
      </c>
      <c r="C351" s="198">
        <v>56037</v>
      </c>
      <c r="D351" s="198" t="s">
        <v>432</v>
      </c>
      <c r="E351" s="198" t="s">
        <v>607</v>
      </c>
      <c r="F351" s="198">
        <v>20200253</v>
      </c>
      <c r="G351" s="198" t="s">
        <v>959</v>
      </c>
      <c r="H351" s="198" t="s">
        <v>965</v>
      </c>
      <c r="I351" s="198" t="s">
        <v>254</v>
      </c>
      <c r="J351" s="297">
        <v>3.6237761577778129</v>
      </c>
      <c r="K351" s="298">
        <v>6.4072227830746703E-2</v>
      </c>
      <c r="L351" s="298">
        <v>2.5884115412698669</v>
      </c>
      <c r="M351" s="298">
        <v>0</v>
      </c>
      <c r="N351" s="299">
        <v>4.2014930479553833E-2</v>
      </c>
      <c r="O351" s="297">
        <v>3.1172777778946843</v>
      </c>
      <c r="P351" s="298">
        <v>6.1726228085835257E-2</v>
      </c>
      <c r="Q351" s="298">
        <v>2.4909811075075883</v>
      </c>
      <c r="R351" s="298">
        <v>0</v>
      </c>
      <c r="S351" s="299">
        <v>4.1899710260350366E-2</v>
      </c>
      <c r="T351" s="438" t="s">
        <v>436</v>
      </c>
    </row>
    <row r="352" spans="1:20" x14ac:dyDescent="0.2">
      <c r="A352" s="198" t="s">
        <v>565</v>
      </c>
      <c r="B352" s="198" t="s">
        <v>566</v>
      </c>
      <c r="C352" s="198">
        <v>56037</v>
      </c>
      <c r="D352" s="198" t="s">
        <v>432</v>
      </c>
      <c r="E352" s="198" t="s">
        <v>607</v>
      </c>
      <c r="F352" s="198">
        <v>20200254</v>
      </c>
      <c r="G352" s="198" t="s">
        <v>959</v>
      </c>
      <c r="H352" s="198" t="s">
        <v>966</v>
      </c>
      <c r="I352" s="198" t="s">
        <v>254</v>
      </c>
      <c r="J352" s="297">
        <v>1.5530469247619199</v>
      </c>
      <c r="K352" s="298">
        <v>0.17104223464711271</v>
      </c>
      <c r="L352" s="298">
        <v>3.6237761577778129</v>
      </c>
      <c r="M352" s="298">
        <v>0</v>
      </c>
      <c r="N352" s="299">
        <v>1.4476405946137118E-2</v>
      </c>
      <c r="O352" s="297">
        <v>1.3359761905262932</v>
      </c>
      <c r="P352" s="298">
        <v>0.16477953624506569</v>
      </c>
      <c r="Q352" s="298">
        <v>3.4873735505106231</v>
      </c>
      <c r="R352" s="298">
        <v>0</v>
      </c>
      <c r="S352" s="299">
        <v>1.4436706376309101E-2</v>
      </c>
      <c r="T352" s="438" t="s">
        <v>436</v>
      </c>
    </row>
    <row r="353" spans="1:20" x14ac:dyDescent="0.2">
      <c r="A353" s="198" t="s">
        <v>565</v>
      </c>
      <c r="B353" s="198" t="s">
        <v>566</v>
      </c>
      <c r="C353" s="198">
        <v>56037</v>
      </c>
      <c r="D353" s="198" t="s">
        <v>432</v>
      </c>
      <c r="E353" s="198" t="s">
        <v>607</v>
      </c>
      <c r="F353" s="198">
        <v>20200254</v>
      </c>
      <c r="G353" s="198" t="s">
        <v>959</v>
      </c>
      <c r="H353" s="198" t="s">
        <v>631</v>
      </c>
      <c r="I353" s="198" t="s">
        <v>254</v>
      </c>
      <c r="J353" s="297">
        <v>1.0353646165079469</v>
      </c>
      <c r="K353" s="298">
        <v>0.27366757543538051</v>
      </c>
      <c r="L353" s="298">
        <v>2.0707292330158937</v>
      </c>
      <c r="M353" s="298">
        <v>0</v>
      </c>
      <c r="N353" s="299">
        <v>2.31622495138194E-2</v>
      </c>
      <c r="O353" s="297">
        <v>0.89065079368419575</v>
      </c>
      <c r="P353" s="298">
        <v>0.26364725799210526</v>
      </c>
      <c r="Q353" s="298">
        <v>1.9927848860060708</v>
      </c>
      <c r="R353" s="298">
        <v>0</v>
      </c>
      <c r="S353" s="299">
        <v>2.3098730202094572E-2</v>
      </c>
      <c r="T353" s="438" t="s">
        <v>436</v>
      </c>
    </row>
    <row r="354" spans="1:20" x14ac:dyDescent="0.2">
      <c r="A354" s="198" t="s">
        <v>565</v>
      </c>
      <c r="B354" s="198" t="s">
        <v>566</v>
      </c>
      <c r="C354" s="198">
        <v>56037</v>
      </c>
      <c r="D354" s="198" t="s">
        <v>432</v>
      </c>
      <c r="E354" s="198" t="s">
        <v>607</v>
      </c>
      <c r="F354" s="198">
        <v>20200254</v>
      </c>
      <c r="G354" s="198" t="s">
        <v>959</v>
      </c>
      <c r="H354" s="198" t="s">
        <v>967</v>
      </c>
      <c r="I354" s="198" t="s">
        <v>254</v>
      </c>
      <c r="J354" s="297">
        <v>3.1060938495238397</v>
      </c>
      <c r="K354" s="298">
        <v>1.0262534078826766</v>
      </c>
      <c r="L354" s="298">
        <v>7.2475523155556258</v>
      </c>
      <c r="M354" s="298">
        <v>0</v>
      </c>
      <c r="N354" s="299">
        <v>8.6858435676822707E-2</v>
      </c>
      <c r="O354" s="297">
        <v>2.6719523810525865</v>
      </c>
      <c r="P354" s="298">
        <v>0.9886772174703945</v>
      </c>
      <c r="Q354" s="298">
        <v>6.9747471010212463</v>
      </c>
      <c r="R354" s="298">
        <v>0</v>
      </c>
      <c r="S354" s="299">
        <v>8.6620238257854601E-2</v>
      </c>
      <c r="T354" s="438" t="s">
        <v>436</v>
      </c>
    </row>
    <row r="355" spans="1:20" x14ac:dyDescent="0.2">
      <c r="A355" s="198" t="s">
        <v>565</v>
      </c>
      <c r="B355" s="198" t="s">
        <v>566</v>
      </c>
      <c r="C355" s="198">
        <v>56037</v>
      </c>
      <c r="D355" s="198" t="s">
        <v>432</v>
      </c>
      <c r="E355" s="198" t="s">
        <v>607</v>
      </c>
      <c r="F355" s="198">
        <v>20200254</v>
      </c>
      <c r="G355" s="198" t="s">
        <v>959</v>
      </c>
      <c r="H355" s="198" t="s">
        <v>968</v>
      </c>
      <c r="I355" s="198" t="s">
        <v>254</v>
      </c>
      <c r="J355" s="297">
        <v>3.2096303111746347</v>
      </c>
      <c r="K355" s="298">
        <v>0.88018333949404259</v>
      </c>
      <c r="L355" s="298">
        <v>3.4167032344762243</v>
      </c>
      <c r="M355" s="298">
        <v>0</v>
      </c>
      <c r="N355" s="299">
        <v>7.4495584998821626E-2</v>
      </c>
      <c r="O355" s="297">
        <v>2.7610174604210065</v>
      </c>
      <c r="P355" s="298">
        <v>0.84795549351710864</v>
      </c>
      <c r="Q355" s="298">
        <v>3.2880950619100164</v>
      </c>
      <c r="R355" s="298">
        <v>0</v>
      </c>
      <c r="S355" s="299">
        <v>7.4291291012486646E-2</v>
      </c>
      <c r="T355" s="438" t="s">
        <v>436</v>
      </c>
    </row>
    <row r="356" spans="1:20" x14ac:dyDescent="0.2">
      <c r="A356" s="198" t="s">
        <v>565</v>
      </c>
      <c r="B356" s="198" t="s">
        <v>566</v>
      </c>
      <c r="C356" s="198">
        <v>56037</v>
      </c>
      <c r="D356" s="198" t="s">
        <v>432</v>
      </c>
      <c r="E356" s="198" t="s">
        <v>607</v>
      </c>
      <c r="F356" s="198">
        <v>20200254</v>
      </c>
      <c r="G356" s="198" t="s">
        <v>969</v>
      </c>
      <c r="H356" s="198" t="s">
        <v>970</v>
      </c>
      <c r="I356" s="198" t="s">
        <v>254</v>
      </c>
      <c r="J356" s="297">
        <v>0.25884115412698672</v>
      </c>
      <c r="K356" s="298">
        <v>1.2486083129239236</v>
      </c>
      <c r="L356" s="298">
        <v>0.36237761577778138</v>
      </c>
      <c r="M356" s="298">
        <v>0</v>
      </c>
      <c r="N356" s="299">
        <v>0.10567776340680099</v>
      </c>
      <c r="O356" s="297">
        <v>0.22266269842104894</v>
      </c>
      <c r="P356" s="298">
        <v>1.2028906145889804</v>
      </c>
      <c r="Q356" s="298">
        <v>0.3487373550510624</v>
      </c>
      <c r="R356" s="298">
        <v>0</v>
      </c>
      <c r="S356" s="299">
        <v>0.10538795654705646</v>
      </c>
      <c r="T356" s="438" t="s">
        <v>436</v>
      </c>
    </row>
    <row r="357" spans="1:20" x14ac:dyDescent="0.2">
      <c r="A357" s="198" t="s">
        <v>565</v>
      </c>
      <c r="B357" s="198" t="s">
        <v>566</v>
      </c>
      <c r="C357" s="198">
        <v>56037</v>
      </c>
      <c r="D357" s="198" t="s">
        <v>432</v>
      </c>
      <c r="E357" s="198" t="s">
        <v>607</v>
      </c>
      <c r="F357" s="198">
        <v>20200254</v>
      </c>
      <c r="G357" s="198" t="s">
        <v>960</v>
      </c>
      <c r="H357" s="198" t="s">
        <v>971</v>
      </c>
      <c r="I357" s="198" t="s">
        <v>254</v>
      </c>
      <c r="J357" s="297">
        <v>1.0353646165079469</v>
      </c>
      <c r="K357" s="298">
        <v>0.10228325631897345</v>
      </c>
      <c r="L357" s="298">
        <v>0.51768230825397343</v>
      </c>
      <c r="M357" s="298">
        <v>0</v>
      </c>
      <c r="N357" s="299">
        <v>8.6568907557899987E-3</v>
      </c>
      <c r="O357" s="297">
        <v>0.89065079368419575</v>
      </c>
      <c r="P357" s="298">
        <v>9.8538162674549332E-2</v>
      </c>
      <c r="Q357" s="298">
        <v>0.49819622150151771</v>
      </c>
      <c r="R357" s="298">
        <v>0</v>
      </c>
      <c r="S357" s="299">
        <v>8.6331504130328449E-3</v>
      </c>
      <c r="T357" s="438" t="s">
        <v>436</v>
      </c>
    </row>
    <row r="358" spans="1:20" x14ac:dyDescent="0.2">
      <c r="A358" s="198" t="s">
        <v>565</v>
      </c>
      <c r="B358" s="198" t="s">
        <v>566</v>
      </c>
      <c r="C358" s="198">
        <v>56037</v>
      </c>
      <c r="D358" s="198" t="s">
        <v>432</v>
      </c>
      <c r="E358" s="198" t="s">
        <v>607</v>
      </c>
      <c r="F358" s="198">
        <v>20200254</v>
      </c>
      <c r="G358" s="198" t="s">
        <v>960</v>
      </c>
      <c r="H358" s="198" t="s">
        <v>972</v>
      </c>
      <c r="I358" s="198" t="s">
        <v>254</v>
      </c>
      <c r="J358" s="297">
        <v>1.0353646165079469</v>
      </c>
      <c r="K358" s="298">
        <v>0.27366757543538051</v>
      </c>
      <c r="L358" s="298">
        <v>2.0707292330158937</v>
      </c>
      <c r="M358" s="298">
        <v>0</v>
      </c>
      <c r="N358" s="299">
        <v>2.31622495138194E-2</v>
      </c>
      <c r="O358" s="297">
        <v>0.89065079368419575</v>
      </c>
      <c r="P358" s="298">
        <v>0.26364725799210526</v>
      </c>
      <c r="Q358" s="298">
        <v>1.9927848860060708</v>
      </c>
      <c r="R358" s="298">
        <v>0</v>
      </c>
      <c r="S358" s="299">
        <v>2.3098730202094572E-2</v>
      </c>
      <c r="T358" s="438" t="s">
        <v>436</v>
      </c>
    </row>
    <row r="359" spans="1:20" x14ac:dyDescent="0.2">
      <c r="A359" s="198" t="s">
        <v>565</v>
      </c>
      <c r="B359" s="198" t="s">
        <v>566</v>
      </c>
      <c r="C359" s="198">
        <v>56037</v>
      </c>
      <c r="D359" s="198" t="s">
        <v>432</v>
      </c>
      <c r="E359" s="198" t="s">
        <v>607</v>
      </c>
      <c r="F359" s="198">
        <v>20200254</v>
      </c>
      <c r="G359" s="198" t="s">
        <v>960</v>
      </c>
      <c r="H359" s="198" t="s">
        <v>972</v>
      </c>
      <c r="I359" s="198" t="s">
        <v>254</v>
      </c>
      <c r="J359" s="297">
        <v>0.77652346238095993</v>
      </c>
      <c r="K359" s="298">
        <v>0.27366757543538045</v>
      </c>
      <c r="L359" s="298">
        <v>0</v>
      </c>
      <c r="M359" s="298">
        <v>0</v>
      </c>
      <c r="N359" s="299">
        <v>2.3162249513819393E-2</v>
      </c>
      <c r="O359" s="297">
        <v>0.66798809526314662</v>
      </c>
      <c r="P359" s="298">
        <v>0.2636472579921052</v>
      </c>
      <c r="Q359" s="298">
        <v>0</v>
      </c>
      <c r="R359" s="298">
        <v>0</v>
      </c>
      <c r="S359" s="299">
        <v>2.3098730202094565E-2</v>
      </c>
      <c r="T359" s="438" t="s">
        <v>436</v>
      </c>
    </row>
    <row r="360" spans="1:20" x14ac:dyDescent="0.2">
      <c r="A360" s="198" t="s">
        <v>565</v>
      </c>
      <c r="B360" s="198" t="s">
        <v>566</v>
      </c>
      <c r="C360" s="198">
        <v>56037</v>
      </c>
      <c r="D360" s="198" t="s">
        <v>432</v>
      </c>
      <c r="E360" s="198" t="s">
        <v>607</v>
      </c>
      <c r="F360" s="198">
        <v>20200254</v>
      </c>
      <c r="G360" s="198" t="s">
        <v>960</v>
      </c>
      <c r="H360" s="198" t="s">
        <v>958</v>
      </c>
      <c r="I360" s="198" t="s">
        <v>254</v>
      </c>
      <c r="J360" s="297">
        <v>3.6237761577778129</v>
      </c>
      <c r="K360" s="298">
        <v>1.1117745252062325</v>
      </c>
      <c r="L360" s="298">
        <v>7.2475523155556258</v>
      </c>
      <c r="M360" s="298">
        <v>0</v>
      </c>
      <c r="N360" s="299">
        <v>9.4096638649891248E-2</v>
      </c>
      <c r="O360" s="297">
        <v>3.1172777778946843</v>
      </c>
      <c r="P360" s="298">
        <v>1.0710669855929269</v>
      </c>
      <c r="Q360" s="298">
        <v>6.9747471010212463</v>
      </c>
      <c r="R360" s="298">
        <v>0</v>
      </c>
      <c r="S360" s="299">
        <v>9.3838591446009145E-2</v>
      </c>
      <c r="T360" s="438" t="s">
        <v>436</v>
      </c>
    </row>
    <row r="361" spans="1:20" x14ac:dyDescent="0.2">
      <c r="A361" s="198" t="s">
        <v>565</v>
      </c>
      <c r="B361" s="198" t="s">
        <v>566</v>
      </c>
      <c r="C361" s="198">
        <v>56037</v>
      </c>
      <c r="D361" s="198" t="s">
        <v>432</v>
      </c>
      <c r="E361" s="198" t="s">
        <v>607</v>
      </c>
      <c r="F361" s="198">
        <v>20200254</v>
      </c>
      <c r="G361" s="198" t="s">
        <v>960</v>
      </c>
      <c r="H361" s="198" t="s">
        <v>973</v>
      </c>
      <c r="I361" s="198" t="s">
        <v>254</v>
      </c>
      <c r="J361" s="297">
        <v>3.6237761577778129</v>
      </c>
      <c r="K361" s="298">
        <v>1.0673035441979837</v>
      </c>
      <c r="L361" s="298">
        <v>5.1768230825397339</v>
      </c>
      <c r="M361" s="298">
        <v>0</v>
      </c>
      <c r="N361" s="299">
        <v>9.0332773103895633E-2</v>
      </c>
      <c r="O361" s="297">
        <v>3.1172777778946843</v>
      </c>
      <c r="P361" s="298">
        <v>1.0282243061692102</v>
      </c>
      <c r="Q361" s="298">
        <v>4.9819622150151766</v>
      </c>
      <c r="R361" s="298">
        <v>0</v>
      </c>
      <c r="S361" s="299">
        <v>9.0085047788168809E-2</v>
      </c>
      <c r="T361" s="438" t="s">
        <v>436</v>
      </c>
    </row>
    <row r="362" spans="1:20" x14ac:dyDescent="0.2">
      <c r="A362" s="198" t="s">
        <v>565</v>
      </c>
      <c r="B362" s="198" t="s">
        <v>566</v>
      </c>
      <c r="C362" s="198">
        <v>56037</v>
      </c>
      <c r="D362" s="198" t="s">
        <v>432</v>
      </c>
      <c r="E362" s="198" t="s">
        <v>607</v>
      </c>
      <c r="F362" s="198">
        <v>20200254</v>
      </c>
      <c r="G362" s="198" t="s">
        <v>960</v>
      </c>
      <c r="H362" s="198" t="s">
        <v>974</v>
      </c>
      <c r="I362" s="198" t="s">
        <v>254</v>
      </c>
      <c r="J362" s="297">
        <v>1.0353646165079469</v>
      </c>
      <c r="K362" s="298">
        <v>0.28050926482126504</v>
      </c>
      <c r="L362" s="298">
        <v>1.0353646165079469</v>
      </c>
      <c r="M362" s="298">
        <v>0</v>
      </c>
      <c r="N362" s="299">
        <v>2.3741305751664884E-2</v>
      </c>
      <c r="O362" s="297">
        <v>0.89065079368419575</v>
      </c>
      <c r="P362" s="298">
        <v>0.2702384394419079</v>
      </c>
      <c r="Q362" s="298">
        <v>0.99639244300303542</v>
      </c>
      <c r="R362" s="298">
        <v>0</v>
      </c>
      <c r="S362" s="299">
        <v>2.3676198457146937E-2</v>
      </c>
      <c r="T362" s="438" t="s">
        <v>436</v>
      </c>
    </row>
    <row r="363" spans="1:20" x14ac:dyDescent="0.2">
      <c r="A363" s="198" t="s">
        <v>565</v>
      </c>
      <c r="B363" s="198" t="s">
        <v>566</v>
      </c>
      <c r="C363" s="198">
        <v>56037</v>
      </c>
      <c r="D363" s="198" t="s">
        <v>432</v>
      </c>
      <c r="E363" s="198" t="s">
        <v>607</v>
      </c>
      <c r="F363" s="198">
        <v>20200254</v>
      </c>
      <c r="G363" s="198" t="s">
        <v>960</v>
      </c>
      <c r="H363" s="198" t="s">
        <v>975</v>
      </c>
      <c r="I363" s="198" t="s">
        <v>254</v>
      </c>
      <c r="J363" s="297">
        <v>3.1060938495238397</v>
      </c>
      <c r="K363" s="298">
        <v>1.1425621274427131</v>
      </c>
      <c r="L363" s="298">
        <v>2.0707292330158937</v>
      </c>
      <c r="M363" s="298">
        <v>0</v>
      </c>
      <c r="N363" s="299">
        <v>9.6702391720195957E-2</v>
      </c>
      <c r="O363" s="297">
        <v>2.6719523810525865</v>
      </c>
      <c r="P363" s="298">
        <v>1.100727302117039</v>
      </c>
      <c r="Q363" s="298">
        <v>1.9927848860060708</v>
      </c>
      <c r="R363" s="298">
        <v>0</v>
      </c>
      <c r="S363" s="299">
        <v>9.6437198593744805E-2</v>
      </c>
      <c r="T363" s="438" t="s">
        <v>436</v>
      </c>
    </row>
    <row r="364" spans="1:20" x14ac:dyDescent="0.2">
      <c r="A364" s="198" t="s">
        <v>565</v>
      </c>
      <c r="B364" s="198" t="s">
        <v>566</v>
      </c>
      <c r="C364" s="198">
        <v>56037</v>
      </c>
      <c r="D364" s="198" t="s">
        <v>432</v>
      </c>
      <c r="E364" s="198" t="s">
        <v>607</v>
      </c>
      <c r="F364" s="198">
        <v>20200254</v>
      </c>
      <c r="G364" s="198" t="s">
        <v>960</v>
      </c>
      <c r="H364" s="198" t="s">
        <v>976</v>
      </c>
      <c r="I364" s="198" t="s">
        <v>254</v>
      </c>
      <c r="J364" s="297">
        <v>8.8523674711429443</v>
      </c>
      <c r="K364" s="298">
        <v>3.4276863823281398</v>
      </c>
      <c r="L364" s="298">
        <v>5.4356642366667192</v>
      </c>
      <c r="M364" s="298">
        <v>0</v>
      </c>
      <c r="N364" s="299">
        <v>0.29010717516058793</v>
      </c>
      <c r="O364" s="297">
        <v>7.615064285999873</v>
      </c>
      <c r="P364" s="298">
        <v>3.3021819063511173</v>
      </c>
      <c r="Q364" s="298">
        <v>5.2310603257659345</v>
      </c>
      <c r="R364" s="298">
        <v>0</v>
      </c>
      <c r="S364" s="299">
        <v>0.28931159578123444</v>
      </c>
      <c r="T364" s="438" t="s">
        <v>436</v>
      </c>
    </row>
    <row r="365" spans="1:20" x14ac:dyDescent="0.2">
      <c r="A365" s="198" t="s">
        <v>565</v>
      </c>
      <c r="B365" s="198" t="s">
        <v>566</v>
      </c>
      <c r="C365" s="198">
        <v>56037</v>
      </c>
      <c r="D365" s="198" t="s">
        <v>432</v>
      </c>
      <c r="E365" s="198" t="s">
        <v>607</v>
      </c>
      <c r="F365" s="198">
        <v>20200202</v>
      </c>
      <c r="G365" s="198" t="s">
        <v>977</v>
      </c>
      <c r="H365" s="198" t="s">
        <v>978</v>
      </c>
      <c r="I365" s="198" t="s">
        <v>254</v>
      </c>
      <c r="J365" s="297">
        <v>0</v>
      </c>
      <c r="K365" s="298">
        <v>0</v>
      </c>
      <c r="L365" s="298">
        <v>0</v>
      </c>
      <c r="M365" s="298">
        <v>0</v>
      </c>
      <c r="N365" s="299">
        <v>0</v>
      </c>
      <c r="O365" s="297">
        <v>0</v>
      </c>
      <c r="P365" s="298">
        <v>0</v>
      </c>
      <c r="Q365" s="298">
        <v>0</v>
      </c>
      <c r="R365" s="298">
        <v>0</v>
      </c>
      <c r="S365" s="299">
        <v>0</v>
      </c>
      <c r="T365" s="438" t="s">
        <v>436</v>
      </c>
    </row>
    <row r="366" spans="1:20" x14ac:dyDescent="0.2">
      <c r="A366" s="198" t="s">
        <v>565</v>
      </c>
      <c r="B366" s="198" t="s">
        <v>566</v>
      </c>
      <c r="C366" s="198">
        <v>56037</v>
      </c>
      <c r="D366" s="198" t="s">
        <v>432</v>
      </c>
      <c r="E366" s="198" t="s">
        <v>607</v>
      </c>
      <c r="F366" s="198">
        <v>20200253</v>
      </c>
      <c r="G366" s="198" t="s">
        <v>977</v>
      </c>
      <c r="H366" s="198" t="s">
        <v>979</v>
      </c>
      <c r="I366" s="198" t="s">
        <v>254</v>
      </c>
      <c r="J366" s="297">
        <v>25.366433104444695</v>
      </c>
      <c r="K366" s="298">
        <v>0.27888581310258048</v>
      </c>
      <c r="L366" s="298">
        <v>31.57862080349237</v>
      </c>
      <c r="M366" s="298">
        <v>0</v>
      </c>
      <c r="N366" s="299">
        <v>0.1828774875784151</v>
      </c>
      <c r="O366" s="297">
        <v>21.820944445262796</v>
      </c>
      <c r="P366" s="298">
        <v>0.26867443028432753</v>
      </c>
      <c r="Q366" s="298">
        <v>30.389969511592572</v>
      </c>
      <c r="R366" s="298">
        <v>0</v>
      </c>
      <c r="S366" s="299">
        <v>0.18237597099929287</v>
      </c>
      <c r="T366" s="438" t="s">
        <v>436</v>
      </c>
    </row>
    <row r="367" spans="1:20" x14ac:dyDescent="0.2">
      <c r="A367" s="198" t="s">
        <v>565</v>
      </c>
      <c r="B367" s="198" t="s">
        <v>566</v>
      </c>
      <c r="C367" s="198">
        <v>56037</v>
      </c>
      <c r="D367" s="198" t="s">
        <v>432</v>
      </c>
      <c r="E367" s="198" t="s">
        <v>607</v>
      </c>
      <c r="F367" s="198">
        <v>20200202</v>
      </c>
      <c r="G367" s="198" t="s">
        <v>980</v>
      </c>
      <c r="H367" s="198" t="s">
        <v>781</v>
      </c>
      <c r="I367" s="198" t="s">
        <v>254</v>
      </c>
      <c r="J367" s="297">
        <v>0</v>
      </c>
      <c r="K367" s="298">
        <v>3.0055599452609187</v>
      </c>
      <c r="L367" s="298">
        <v>0</v>
      </c>
      <c r="M367" s="298">
        <v>0</v>
      </c>
      <c r="N367" s="299">
        <v>0</v>
      </c>
      <c r="O367" s="297">
        <v>0</v>
      </c>
      <c r="P367" s="298">
        <v>2.8955115966452873</v>
      </c>
      <c r="Q367" s="298">
        <v>0</v>
      </c>
      <c r="R367" s="298">
        <v>0</v>
      </c>
      <c r="S367" s="299">
        <v>0</v>
      </c>
      <c r="T367" s="438" t="s">
        <v>436</v>
      </c>
    </row>
    <row r="368" spans="1:20" x14ac:dyDescent="0.2">
      <c r="A368" s="198" t="s">
        <v>565</v>
      </c>
      <c r="B368" s="198" t="s">
        <v>566</v>
      </c>
      <c r="C368" s="198">
        <v>56037</v>
      </c>
      <c r="D368" s="198" t="s">
        <v>432</v>
      </c>
      <c r="E368" s="198" t="s">
        <v>607</v>
      </c>
      <c r="F368" s="198">
        <v>20200254</v>
      </c>
      <c r="G368" s="198" t="s">
        <v>980</v>
      </c>
      <c r="H368" s="198" t="s">
        <v>981</v>
      </c>
      <c r="I368" s="198" t="s">
        <v>254</v>
      </c>
      <c r="J368" s="297">
        <v>0.51768230825397343</v>
      </c>
      <c r="K368" s="298">
        <v>0.15393801118240155</v>
      </c>
      <c r="L368" s="298">
        <v>0.51768230825397343</v>
      </c>
      <c r="M368" s="298">
        <v>0</v>
      </c>
      <c r="N368" s="299">
        <v>1.3028765351523411E-2</v>
      </c>
      <c r="O368" s="297">
        <v>0.44532539684209788</v>
      </c>
      <c r="P368" s="298">
        <v>0.14830158262055923</v>
      </c>
      <c r="Q368" s="298">
        <v>0.49819622150151771</v>
      </c>
      <c r="R368" s="298">
        <v>0</v>
      </c>
      <c r="S368" s="299">
        <v>1.2993035738678195E-2</v>
      </c>
      <c r="T368" s="438" t="s">
        <v>436</v>
      </c>
    </row>
    <row r="369" spans="1:20" x14ac:dyDescent="0.2">
      <c r="A369" s="198" t="s">
        <v>565</v>
      </c>
      <c r="B369" s="198" t="s">
        <v>566</v>
      </c>
      <c r="C369" s="198">
        <v>56037</v>
      </c>
      <c r="D369" s="198" t="s">
        <v>432</v>
      </c>
      <c r="E369" s="198" t="s">
        <v>607</v>
      </c>
      <c r="F369" s="198">
        <v>20200254</v>
      </c>
      <c r="G369" s="198" t="s">
        <v>982</v>
      </c>
      <c r="H369" s="198" t="s">
        <v>857</v>
      </c>
      <c r="I369" s="198" t="s">
        <v>254</v>
      </c>
      <c r="J369" s="297">
        <v>3.1060938495238397</v>
      </c>
      <c r="K369" s="298">
        <v>0.31129686705774517</v>
      </c>
      <c r="L369" s="298">
        <v>2.0707292330158937</v>
      </c>
      <c r="M369" s="298">
        <v>0</v>
      </c>
      <c r="N369" s="299">
        <v>2.6347058821969551E-2</v>
      </c>
      <c r="O369" s="297">
        <v>2.6719523810525865</v>
      </c>
      <c r="P369" s="298">
        <v>0.29989875596601961</v>
      </c>
      <c r="Q369" s="298">
        <v>1.9927848860060708</v>
      </c>
      <c r="R369" s="298">
        <v>0</v>
      </c>
      <c r="S369" s="299">
        <v>2.6274805604882559E-2</v>
      </c>
      <c r="T369" s="438" t="s">
        <v>436</v>
      </c>
    </row>
    <row r="370" spans="1:20" x14ac:dyDescent="0.2">
      <c r="A370" s="198" t="s">
        <v>565</v>
      </c>
      <c r="B370" s="198" t="s">
        <v>566</v>
      </c>
      <c r="C370" s="198">
        <v>56037</v>
      </c>
      <c r="D370" s="198" t="s">
        <v>432</v>
      </c>
      <c r="E370" s="198" t="s">
        <v>607</v>
      </c>
      <c r="F370" s="198">
        <v>20200202</v>
      </c>
      <c r="G370" s="198" t="s">
        <v>983</v>
      </c>
      <c r="H370" s="198" t="s">
        <v>630</v>
      </c>
      <c r="I370" s="198" t="s">
        <v>254</v>
      </c>
      <c r="J370" s="297">
        <v>0</v>
      </c>
      <c r="K370" s="298">
        <v>0</v>
      </c>
      <c r="L370" s="298">
        <v>0</v>
      </c>
      <c r="M370" s="298">
        <v>0</v>
      </c>
      <c r="N370" s="299">
        <v>0</v>
      </c>
      <c r="O370" s="297">
        <v>0</v>
      </c>
      <c r="P370" s="298">
        <v>0</v>
      </c>
      <c r="Q370" s="298">
        <v>0</v>
      </c>
      <c r="R370" s="298">
        <v>0</v>
      </c>
      <c r="S370" s="299">
        <v>0</v>
      </c>
      <c r="T370" s="438" t="s">
        <v>436</v>
      </c>
    </row>
    <row r="371" spans="1:20" x14ac:dyDescent="0.2">
      <c r="A371" s="198" t="s">
        <v>565</v>
      </c>
      <c r="B371" s="198" t="s">
        <v>566</v>
      </c>
      <c r="C371" s="198">
        <v>56037</v>
      </c>
      <c r="D371" s="198" t="s">
        <v>432</v>
      </c>
      <c r="E371" s="198" t="s">
        <v>607</v>
      </c>
      <c r="F371" s="198">
        <v>20100102</v>
      </c>
      <c r="G371" s="198" t="s">
        <v>984</v>
      </c>
      <c r="H371" s="198" t="s">
        <v>985</v>
      </c>
      <c r="I371" s="198" t="s">
        <v>254</v>
      </c>
      <c r="J371" s="297">
        <v>6.2121876990476794</v>
      </c>
      <c r="K371" s="298">
        <v>0.41621657583619454</v>
      </c>
      <c r="L371" s="298">
        <v>5.6945053907937062</v>
      </c>
      <c r="M371" s="298">
        <v>0.75788689928381692</v>
      </c>
      <c r="N371" s="299">
        <v>0.35409469884571776</v>
      </c>
      <c r="O371" s="297">
        <v>5.343904762105173</v>
      </c>
      <c r="P371" s="298">
        <v>0.40097683759392516</v>
      </c>
      <c r="Q371" s="298">
        <v>5.4801584365166933</v>
      </c>
      <c r="R371" s="298">
        <v>0.75788689928381692</v>
      </c>
      <c r="S371" s="299">
        <v>0.35312364240568284</v>
      </c>
      <c r="T371" s="438" t="s">
        <v>436</v>
      </c>
    </row>
    <row r="372" spans="1:20" x14ac:dyDescent="0.2">
      <c r="A372" s="198" t="s">
        <v>565</v>
      </c>
      <c r="B372" s="198" t="s">
        <v>566</v>
      </c>
      <c r="C372" s="198">
        <v>56037</v>
      </c>
      <c r="D372" s="198" t="s">
        <v>432</v>
      </c>
      <c r="E372" s="198" t="s">
        <v>607</v>
      </c>
      <c r="F372" s="198">
        <v>20200202</v>
      </c>
      <c r="G372" s="198" t="s">
        <v>986</v>
      </c>
      <c r="H372" s="198" t="s">
        <v>987</v>
      </c>
      <c r="I372" s="198" t="s">
        <v>254</v>
      </c>
      <c r="J372" s="297">
        <v>2.5884115412698669</v>
      </c>
      <c r="K372" s="298">
        <v>0</v>
      </c>
      <c r="L372" s="298">
        <v>1.5530469247619199</v>
      </c>
      <c r="M372" s="298">
        <v>0</v>
      </c>
      <c r="N372" s="299">
        <v>0</v>
      </c>
      <c r="O372" s="297">
        <v>2.2266269842104891</v>
      </c>
      <c r="P372" s="298">
        <v>0</v>
      </c>
      <c r="Q372" s="298">
        <v>1.4945886645045527</v>
      </c>
      <c r="R372" s="298">
        <v>0</v>
      </c>
      <c r="S372" s="299">
        <v>0</v>
      </c>
      <c r="T372" s="438" t="s">
        <v>436</v>
      </c>
    </row>
    <row r="373" spans="1:20" x14ac:dyDescent="0.2">
      <c r="A373" s="198" t="s">
        <v>565</v>
      </c>
      <c r="B373" s="198" t="s">
        <v>566</v>
      </c>
      <c r="C373" s="198">
        <v>56037</v>
      </c>
      <c r="D373" s="198" t="s">
        <v>432</v>
      </c>
      <c r="E373" s="198" t="s">
        <v>607</v>
      </c>
      <c r="F373" s="198">
        <v>20200202</v>
      </c>
      <c r="G373" s="198" t="s">
        <v>986</v>
      </c>
      <c r="H373" s="198" t="s">
        <v>630</v>
      </c>
      <c r="I373" s="198" t="s">
        <v>254</v>
      </c>
      <c r="J373" s="297">
        <v>0</v>
      </c>
      <c r="K373" s="298">
        <v>0</v>
      </c>
      <c r="L373" s="298">
        <v>0</v>
      </c>
      <c r="M373" s="298">
        <v>0</v>
      </c>
      <c r="N373" s="299">
        <v>0</v>
      </c>
      <c r="O373" s="297">
        <v>0</v>
      </c>
      <c r="P373" s="298">
        <v>0</v>
      </c>
      <c r="Q373" s="298">
        <v>0</v>
      </c>
      <c r="R373" s="298">
        <v>0</v>
      </c>
      <c r="S373" s="299">
        <v>0</v>
      </c>
      <c r="T373" s="438" t="s">
        <v>436</v>
      </c>
    </row>
    <row r="374" spans="1:20" x14ac:dyDescent="0.2">
      <c r="A374" s="198" t="s">
        <v>565</v>
      </c>
      <c r="B374" s="198" t="s">
        <v>566</v>
      </c>
      <c r="C374" s="198">
        <v>56037</v>
      </c>
      <c r="D374" s="198" t="s">
        <v>432</v>
      </c>
      <c r="E374" s="198" t="s">
        <v>607</v>
      </c>
      <c r="F374" s="198">
        <v>20200202</v>
      </c>
      <c r="G374" s="198" t="s">
        <v>986</v>
      </c>
      <c r="H374" s="198" t="s">
        <v>631</v>
      </c>
      <c r="I374" s="198" t="s">
        <v>254</v>
      </c>
      <c r="J374" s="297">
        <v>0</v>
      </c>
      <c r="K374" s="298">
        <v>0</v>
      </c>
      <c r="L374" s="298">
        <v>0</v>
      </c>
      <c r="M374" s="298">
        <v>0</v>
      </c>
      <c r="N374" s="299">
        <v>0</v>
      </c>
      <c r="O374" s="297">
        <v>0</v>
      </c>
      <c r="P374" s="298">
        <v>0</v>
      </c>
      <c r="Q374" s="298">
        <v>0</v>
      </c>
      <c r="R374" s="298">
        <v>0</v>
      </c>
      <c r="S374" s="299">
        <v>0</v>
      </c>
      <c r="T374" s="438" t="s">
        <v>436</v>
      </c>
    </row>
    <row r="375" spans="1:20" x14ac:dyDescent="0.2">
      <c r="A375" s="198" t="s">
        <v>565</v>
      </c>
      <c r="B375" s="198" t="s">
        <v>566</v>
      </c>
      <c r="C375" s="198">
        <v>56037</v>
      </c>
      <c r="D375" s="198" t="s">
        <v>432</v>
      </c>
      <c r="E375" s="198" t="s">
        <v>607</v>
      </c>
      <c r="F375" s="198">
        <v>20200202</v>
      </c>
      <c r="G375" s="198" t="s">
        <v>986</v>
      </c>
      <c r="H375" s="198" t="s">
        <v>631</v>
      </c>
      <c r="I375" s="198" t="s">
        <v>254</v>
      </c>
      <c r="J375" s="297">
        <v>0</v>
      </c>
      <c r="K375" s="298">
        <v>0</v>
      </c>
      <c r="L375" s="298">
        <v>0</v>
      </c>
      <c r="M375" s="298">
        <v>0</v>
      </c>
      <c r="N375" s="299">
        <v>0</v>
      </c>
      <c r="O375" s="297">
        <v>0</v>
      </c>
      <c r="P375" s="298">
        <v>0</v>
      </c>
      <c r="Q375" s="298">
        <v>0</v>
      </c>
      <c r="R375" s="298">
        <v>0</v>
      </c>
      <c r="S375" s="299">
        <v>0</v>
      </c>
      <c r="T375" s="438" t="s">
        <v>436</v>
      </c>
    </row>
    <row r="376" spans="1:20" x14ac:dyDescent="0.2">
      <c r="A376" s="198" t="s">
        <v>565</v>
      </c>
      <c r="B376" s="198" t="s">
        <v>566</v>
      </c>
      <c r="C376" s="198">
        <v>56037</v>
      </c>
      <c r="D376" s="198" t="s">
        <v>432</v>
      </c>
      <c r="E376" s="198" t="s">
        <v>607</v>
      </c>
      <c r="F376" s="198">
        <v>20200202</v>
      </c>
      <c r="G376" s="198" t="s">
        <v>986</v>
      </c>
      <c r="H376" s="198" t="s">
        <v>988</v>
      </c>
      <c r="I376" s="198" t="s">
        <v>254</v>
      </c>
      <c r="J376" s="297">
        <v>0</v>
      </c>
      <c r="K376" s="298">
        <v>0</v>
      </c>
      <c r="L376" s="298">
        <v>0</v>
      </c>
      <c r="M376" s="298">
        <v>0</v>
      </c>
      <c r="N376" s="299">
        <v>0</v>
      </c>
      <c r="O376" s="297">
        <v>0</v>
      </c>
      <c r="P376" s="298">
        <v>0</v>
      </c>
      <c r="Q376" s="298">
        <v>0</v>
      </c>
      <c r="R376" s="298">
        <v>0</v>
      </c>
      <c r="S376" s="299">
        <v>0</v>
      </c>
      <c r="T376" s="438" t="s">
        <v>436</v>
      </c>
    </row>
    <row r="377" spans="1:20" x14ac:dyDescent="0.2">
      <c r="A377" s="198" t="s">
        <v>565</v>
      </c>
      <c r="B377" s="198" t="s">
        <v>566</v>
      </c>
      <c r="C377" s="198">
        <v>56037</v>
      </c>
      <c r="D377" s="198" t="s">
        <v>432</v>
      </c>
      <c r="E377" s="198" t="s">
        <v>607</v>
      </c>
      <c r="F377" s="198">
        <v>20200202</v>
      </c>
      <c r="G377" s="198" t="s">
        <v>986</v>
      </c>
      <c r="H377" s="198" t="s">
        <v>988</v>
      </c>
      <c r="I377" s="198" t="s">
        <v>254</v>
      </c>
      <c r="J377" s="297">
        <v>0</v>
      </c>
      <c r="K377" s="298">
        <v>0</v>
      </c>
      <c r="L377" s="298">
        <v>0</v>
      </c>
      <c r="M377" s="298">
        <v>0</v>
      </c>
      <c r="N377" s="299">
        <v>0</v>
      </c>
      <c r="O377" s="297">
        <v>0</v>
      </c>
      <c r="P377" s="298">
        <v>0</v>
      </c>
      <c r="Q377" s="298">
        <v>0</v>
      </c>
      <c r="R377" s="298">
        <v>0</v>
      </c>
      <c r="S377" s="299">
        <v>0</v>
      </c>
      <c r="T377" s="438" t="s">
        <v>436</v>
      </c>
    </row>
    <row r="378" spans="1:20" x14ac:dyDescent="0.2">
      <c r="A378" s="198" t="s">
        <v>565</v>
      </c>
      <c r="B378" s="198" t="s">
        <v>566</v>
      </c>
      <c r="C378" s="198">
        <v>56037</v>
      </c>
      <c r="D378" s="198" t="s">
        <v>432</v>
      </c>
      <c r="E378" s="198" t="s">
        <v>607</v>
      </c>
      <c r="F378" s="198">
        <v>20200202</v>
      </c>
      <c r="G378" s="198" t="s">
        <v>986</v>
      </c>
      <c r="H378" s="198" t="s">
        <v>633</v>
      </c>
      <c r="I378" s="198" t="s">
        <v>254</v>
      </c>
      <c r="J378" s="297">
        <v>0</v>
      </c>
      <c r="K378" s="298">
        <v>0</v>
      </c>
      <c r="L378" s="298">
        <v>0</v>
      </c>
      <c r="M378" s="298">
        <v>0</v>
      </c>
      <c r="N378" s="299">
        <v>0</v>
      </c>
      <c r="O378" s="297">
        <v>0</v>
      </c>
      <c r="P378" s="298">
        <v>0</v>
      </c>
      <c r="Q378" s="298">
        <v>0</v>
      </c>
      <c r="R378" s="298">
        <v>0</v>
      </c>
      <c r="S378" s="299">
        <v>0</v>
      </c>
      <c r="T378" s="438" t="s">
        <v>436</v>
      </c>
    </row>
    <row r="379" spans="1:20" x14ac:dyDescent="0.2">
      <c r="A379" s="198" t="s">
        <v>565</v>
      </c>
      <c r="B379" s="198" t="s">
        <v>566</v>
      </c>
      <c r="C379" s="198">
        <v>56037</v>
      </c>
      <c r="D379" s="198" t="s">
        <v>432</v>
      </c>
      <c r="E379" s="198" t="s">
        <v>607</v>
      </c>
      <c r="F379" s="198">
        <v>20200202</v>
      </c>
      <c r="G379" s="198" t="s">
        <v>986</v>
      </c>
      <c r="H379" s="198" t="s">
        <v>641</v>
      </c>
      <c r="I379" s="198" t="s">
        <v>254</v>
      </c>
      <c r="J379" s="297">
        <v>0</v>
      </c>
      <c r="K379" s="298">
        <v>0</v>
      </c>
      <c r="L379" s="298">
        <v>0</v>
      </c>
      <c r="M379" s="298">
        <v>0</v>
      </c>
      <c r="N379" s="299">
        <v>0</v>
      </c>
      <c r="O379" s="297">
        <v>0</v>
      </c>
      <c r="P379" s="298">
        <v>0</v>
      </c>
      <c r="Q379" s="298">
        <v>0</v>
      </c>
      <c r="R379" s="298">
        <v>0</v>
      </c>
      <c r="S379" s="299">
        <v>0</v>
      </c>
      <c r="T379" s="438" t="s">
        <v>436</v>
      </c>
    </row>
    <row r="380" spans="1:20" x14ac:dyDescent="0.2">
      <c r="A380" s="198" t="s">
        <v>565</v>
      </c>
      <c r="B380" s="198" t="s">
        <v>566</v>
      </c>
      <c r="C380" s="198">
        <v>56037</v>
      </c>
      <c r="D380" s="198" t="s">
        <v>432</v>
      </c>
      <c r="E380" s="198" t="s">
        <v>607</v>
      </c>
      <c r="F380" s="198">
        <v>20200202</v>
      </c>
      <c r="G380" s="198" t="s">
        <v>986</v>
      </c>
      <c r="H380" s="198" t="s">
        <v>641</v>
      </c>
      <c r="I380" s="198" t="s">
        <v>254</v>
      </c>
      <c r="J380" s="297">
        <v>0</v>
      </c>
      <c r="K380" s="298">
        <v>0</v>
      </c>
      <c r="L380" s="298">
        <v>0</v>
      </c>
      <c r="M380" s="298">
        <v>0</v>
      </c>
      <c r="N380" s="299">
        <v>0</v>
      </c>
      <c r="O380" s="297">
        <v>0</v>
      </c>
      <c r="P380" s="298">
        <v>0</v>
      </c>
      <c r="Q380" s="298">
        <v>0</v>
      </c>
      <c r="R380" s="298">
        <v>0</v>
      </c>
      <c r="S380" s="299">
        <v>0</v>
      </c>
      <c r="T380" s="438" t="s">
        <v>436</v>
      </c>
    </row>
    <row r="381" spans="1:20" x14ac:dyDescent="0.2">
      <c r="A381" s="198" t="s">
        <v>565</v>
      </c>
      <c r="B381" s="198" t="s">
        <v>566</v>
      </c>
      <c r="C381" s="198">
        <v>56037</v>
      </c>
      <c r="D381" s="198" t="s">
        <v>432</v>
      </c>
      <c r="E381" s="198" t="s">
        <v>607</v>
      </c>
      <c r="F381" s="198">
        <v>20200202</v>
      </c>
      <c r="G381" s="198" t="s">
        <v>986</v>
      </c>
      <c r="H381" s="198" t="s">
        <v>641</v>
      </c>
      <c r="I381" s="198" t="s">
        <v>254</v>
      </c>
      <c r="J381" s="297">
        <v>0</v>
      </c>
      <c r="K381" s="298">
        <v>0</v>
      </c>
      <c r="L381" s="298">
        <v>0</v>
      </c>
      <c r="M381" s="298">
        <v>0</v>
      </c>
      <c r="N381" s="299">
        <v>0</v>
      </c>
      <c r="O381" s="297">
        <v>0</v>
      </c>
      <c r="P381" s="298">
        <v>0</v>
      </c>
      <c r="Q381" s="298">
        <v>0</v>
      </c>
      <c r="R381" s="298">
        <v>0</v>
      </c>
      <c r="S381" s="299">
        <v>0</v>
      </c>
      <c r="T381" s="438" t="s">
        <v>436</v>
      </c>
    </row>
    <row r="382" spans="1:20" x14ac:dyDescent="0.2">
      <c r="A382" s="198" t="s">
        <v>565</v>
      </c>
      <c r="B382" s="198" t="s">
        <v>566</v>
      </c>
      <c r="C382" s="198">
        <v>56037</v>
      </c>
      <c r="D382" s="198" t="s">
        <v>432</v>
      </c>
      <c r="E382" s="198" t="s">
        <v>607</v>
      </c>
      <c r="F382" s="198">
        <v>20200202</v>
      </c>
      <c r="G382" s="198" t="s">
        <v>986</v>
      </c>
      <c r="H382" s="198" t="s">
        <v>989</v>
      </c>
      <c r="I382" s="198" t="s">
        <v>254</v>
      </c>
      <c r="J382" s="297">
        <v>2.0707292330158937</v>
      </c>
      <c r="K382" s="298">
        <v>0</v>
      </c>
      <c r="L382" s="298">
        <v>2.0707292330158937</v>
      </c>
      <c r="M382" s="298">
        <v>0</v>
      </c>
      <c r="N382" s="299">
        <v>0</v>
      </c>
      <c r="O382" s="297">
        <v>1.7813015873683915</v>
      </c>
      <c r="P382" s="298">
        <v>0</v>
      </c>
      <c r="Q382" s="298">
        <v>1.9927848860060708</v>
      </c>
      <c r="R382" s="298">
        <v>0</v>
      </c>
      <c r="S382" s="299">
        <v>0</v>
      </c>
      <c r="T382" s="438" t="s">
        <v>436</v>
      </c>
    </row>
    <row r="383" spans="1:20" x14ac:dyDescent="0.2">
      <c r="A383" s="198" t="s">
        <v>565</v>
      </c>
      <c r="B383" s="198" t="s">
        <v>566</v>
      </c>
      <c r="C383" s="198">
        <v>56037</v>
      </c>
      <c r="D383" s="198" t="s">
        <v>432</v>
      </c>
      <c r="E383" s="198" t="s">
        <v>607</v>
      </c>
      <c r="F383" s="198">
        <v>20200202</v>
      </c>
      <c r="G383" s="198" t="s">
        <v>986</v>
      </c>
      <c r="H383" s="198" t="s">
        <v>990</v>
      </c>
      <c r="I383" s="198" t="s">
        <v>254</v>
      </c>
      <c r="J383" s="297">
        <v>0</v>
      </c>
      <c r="K383" s="298">
        <v>0</v>
      </c>
      <c r="L383" s="298">
        <v>0</v>
      </c>
      <c r="M383" s="298">
        <v>0</v>
      </c>
      <c r="N383" s="299">
        <v>0</v>
      </c>
      <c r="O383" s="297">
        <v>0</v>
      </c>
      <c r="P383" s="298">
        <v>0</v>
      </c>
      <c r="Q383" s="298">
        <v>0</v>
      </c>
      <c r="R383" s="298">
        <v>0</v>
      </c>
      <c r="S383" s="299">
        <v>0</v>
      </c>
      <c r="T383" s="438" t="s">
        <v>436</v>
      </c>
    </row>
    <row r="384" spans="1:20" x14ac:dyDescent="0.2">
      <c r="A384" s="198" t="s">
        <v>565</v>
      </c>
      <c r="B384" s="198" t="s">
        <v>566</v>
      </c>
      <c r="C384" s="198">
        <v>56037</v>
      </c>
      <c r="D384" s="198" t="s">
        <v>432</v>
      </c>
      <c r="E384" s="198" t="s">
        <v>607</v>
      </c>
      <c r="F384" s="198">
        <v>20200202</v>
      </c>
      <c r="G384" s="198" t="s">
        <v>986</v>
      </c>
      <c r="H384" s="198" t="s">
        <v>991</v>
      </c>
      <c r="I384" s="198" t="s">
        <v>254</v>
      </c>
      <c r="J384" s="297">
        <v>0</v>
      </c>
      <c r="K384" s="298">
        <v>0</v>
      </c>
      <c r="L384" s="298">
        <v>0</v>
      </c>
      <c r="M384" s="298">
        <v>0</v>
      </c>
      <c r="N384" s="299">
        <v>0</v>
      </c>
      <c r="O384" s="297">
        <v>0</v>
      </c>
      <c r="P384" s="298">
        <v>0</v>
      </c>
      <c r="Q384" s="298">
        <v>0</v>
      </c>
      <c r="R384" s="298">
        <v>0</v>
      </c>
      <c r="S384" s="299">
        <v>0</v>
      </c>
      <c r="T384" s="438" t="s">
        <v>436</v>
      </c>
    </row>
    <row r="385" spans="1:20" x14ac:dyDescent="0.2">
      <c r="A385" s="198" t="s">
        <v>565</v>
      </c>
      <c r="B385" s="198" t="s">
        <v>566</v>
      </c>
      <c r="C385" s="198">
        <v>56037</v>
      </c>
      <c r="D385" s="198" t="s">
        <v>432</v>
      </c>
      <c r="E385" s="198" t="s">
        <v>607</v>
      </c>
      <c r="F385" s="198">
        <v>20200202</v>
      </c>
      <c r="G385" s="198" t="s">
        <v>960</v>
      </c>
      <c r="H385" s="198" t="s">
        <v>992</v>
      </c>
      <c r="I385" s="198" t="s">
        <v>254</v>
      </c>
      <c r="J385" s="297">
        <v>0</v>
      </c>
      <c r="K385" s="298">
        <v>0</v>
      </c>
      <c r="L385" s="298">
        <v>0</v>
      </c>
      <c r="M385" s="298">
        <v>0</v>
      </c>
      <c r="N385" s="299">
        <v>0</v>
      </c>
      <c r="O385" s="297">
        <v>0</v>
      </c>
      <c r="P385" s="298">
        <v>0</v>
      </c>
      <c r="Q385" s="298">
        <v>0</v>
      </c>
      <c r="R385" s="298">
        <v>0</v>
      </c>
      <c r="S385" s="299">
        <v>0</v>
      </c>
      <c r="T385" s="438" t="s">
        <v>436</v>
      </c>
    </row>
    <row r="386" spans="1:20" x14ac:dyDescent="0.2">
      <c r="A386" s="198" t="s">
        <v>565</v>
      </c>
      <c r="B386" s="198" t="s">
        <v>566</v>
      </c>
      <c r="C386" s="198">
        <v>56037</v>
      </c>
      <c r="D386" s="198" t="s">
        <v>432</v>
      </c>
      <c r="E386" s="198" t="s">
        <v>607</v>
      </c>
      <c r="F386" s="198">
        <v>20200202</v>
      </c>
      <c r="G386" s="198" t="s">
        <v>960</v>
      </c>
      <c r="H386" s="198" t="s">
        <v>993</v>
      </c>
      <c r="I386" s="198" t="s">
        <v>254</v>
      </c>
      <c r="J386" s="297">
        <v>0</v>
      </c>
      <c r="K386" s="298">
        <v>0</v>
      </c>
      <c r="L386" s="298">
        <v>0</v>
      </c>
      <c r="M386" s="298">
        <v>0</v>
      </c>
      <c r="N386" s="299">
        <v>0</v>
      </c>
      <c r="O386" s="297">
        <v>0</v>
      </c>
      <c r="P386" s="298">
        <v>0</v>
      </c>
      <c r="Q386" s="298">
        <v>0</v>
      </c>
      <c r="R386" s="298">
        <v>0</v>
      </c>
      <c r="S386" s="299">
        <v>0</v>
      </c>
      <c r="T386" s="438" t="s">
        <v>436</v>
      </c>
    </row>
    <row r="387" spans="1:20" x14ac:dyDescent="0.2">
      <c r="A387" s="198" t="s">
        <v>565</v>
      </c>
      <c r="B387" s="198" t="s">
        <v>566</v>
      </c>
      <c r="C387" s="198">
        <v>56037</v>
      </c>
      <c r="D387" s="198" t="s">
        <v>432</v>
      </c>
      <c r="E387" s="198" t="s">
        <v>607</v>
      </c>
      <c r="F387" s="198">
        <v>20200254</v>
      </c>
      <c r="G387" s="198" t="s">
        <v>986</v>
      </c>
      <c r="H387" s="198" t="s">
        <v>664</v>
      </c>
      <c r="I387" s="198" t="s">
        <v>254</v>
      </c>
      <c r="J387" s="297">
        <v>1.8118880788889065</v>
      </c>
      <c r="K387" s="298">
        <v>0.44470981008249322</v>
      </c>
      <c r="L387" s="298">
        <v>1.8636563097143044</v>
      </c>
      <c r="M387" s="298">
        <v>0</v>
      </c>
      <c r="N387" s="299">
        <v>3.763865545995651E-2</v>
      </c>
      <c r="O387" s="297">
        <v>1.5586388889473421</v>
      </c>
      <c r="P387" s="298">
        <v>0.42842679423717095</v>
      </c>
      <c r="Q387" s="298">
        <v>1.7935063974054639</v>
      </c>
      <c r="R387" s="298">
        <v>0</v>
      </c>
      <c r="S387" s="299">
        <v>3.7535436578403664E-2</v>
      </c>
      <c r="T387" s="438" t="s">
        <v>436</v>
      </c>
    </row>
    <row r="388" spans="1:20" x14ac:dyDescent="0.2">
      <c r="A388" s="198" t="s">
        <v>565</v>
      </c>
      <c r="B388" s="198" t="s">
        <v>566</v>
      </c>
      <c r="C388" s="198">
        <v>56037</v>
      </c>
      <c r="D388" s="198" t="s">
        <v>432</v>
      </c>
      <c r="E388" s="198" t="s">
        <v>607</v>
      </c>
      <c r="F388" s="198">
        <v>20200254</v>
      </c>
      <c r="G388" s="198" t="s">
        <v>986</v>
      </c>
      <c r="H388" s="198" t="s">
        <v>866</v>
      </c>
      <c r="I388" s="198" t="s">
        <v>254</v>
      </c>
      <c r="J388" s="297">
        <v>0.20707292330158933</v>
      </c>
      <c r="K388" s="298">
        <v>0.75600667714023839</v>
      </c>
      <c r="L388" s="298">
        <v>0.6212187699047681</v>
      </c>
      <c r="M388" s="298">
        <v>0</v>
      </c>
      <c r="N388" s="299">
        <v>6.3985714281926065E-2</v>
      </c>
      <c r="O388" s="297">
        <v>0.17813015873683913</v>
      </c>
      <c r="P388" s="298">
        <v>0.72832555020319056</v>
      </c>
      <c r="Q388" s="298">
        <v>0.59783546580182123</v>
      </c>
      <c r="R388" s="298">
        <v>0</v>
      </c>
      <c r="S388" s="299">
        <v>6.3810242183286237E-2</v>
      </c>
      <c r="T388" s="438" t="s">
        <v>436</v>
      </c>
    </row>
    <row r="389" spans="1:20" x14ac:dyDescent="0.2">
      <c r="A389" s="198" t="s">
        <v>565</v>
      </c>
      <c r="B389" s="198" t="s">
        <v>566</v>
      </c>
      <c r="C389" s="198">
        <v>56037</v>
      </c>
      <c r="D389" s="198" t="s">
        <v>432</v>
      </c>
      <c r="E389" s="198" t="s">
        <v>607</v>
      </c>
      <c r="F389" s="198">
        <v>20200254</v>
      </c>
      <c r="G389" s="198" t="s">
        <v>986</v>
      </c>
      <c r="H389" s="198" t="s">
        <v>994</v>
      </c>
      <c r="I389" s="198" t="s">
        <v>254</v>
      </c>
      <c r="J389" s="297">
        <v>2.5884115412698669</v>
      </c>
      <c r="K389" s="298">
        <v>0.75600667714023861</v>
      </c>
      <c r="L389" s="298">
        <v>2.5884115412698669</v>
      </c>
      <c r="M389" s="298">
        <v>0</v>
      </c>
      <c r="N389" s="299">
        <v>6.3985714281926079E-2</v>
      </c>
      <c r="O389" s="297">
        <v>2.2266269842104891</v>
      </c>
      <c r="P389" s="298">
        <v>0.72832555020319079</v>
      </c>
      <c r="Q389" s="298">
        <v>2.4909811075075883</v>
      </c>
      <c r="R389" s="298">
        <v>0</v>
      </c>
      <c r="S389" s="299">
        <v>6.381024218328625E-2</v>
      </c>
      <c r="T389" s="438" t="s">
        <v>436</v>
      </c>
    </row>
    <row r="390" spans="1:20" x14ac:dyDescent="0.2">
      <c r="A390" s="198" t="s">
        <v>565</v>
      </c>
      <c r="B390" s="198" t="s">
        <v>566</v>
      </c>
      <c r="C390" s="198">
        <v>56037</v>
      </c>
      <c r="D390" s="198" t="s">
        <v>432</v>
      </c>
      <c r="E390" s="198" t="s">
        <v>607</v>
      </c>
      <c r="F390" s="198">
        <v>20200254</v>
      </c>
      <c r="G390" s="198" t="s">
        <v>986</v>
      </c>
      <c r="H390" s="198" t="s">
        <v>631</v>
      </c>
      <c r="I390" s="198" t="s">
        <v>254</v>
      </c>
      <c r="J390" s="297">
        <v>0.82829169320635732</v>
      </c>
      <c r="K390" s="298">
        <v>0.27024673074243821</v>
      </c>
      <c r="L390" s="298">
        <v>0.4659140774285761</v>
      </c>
      <c r="M390" s="298">
        <v>0</v>
      </c>
      <c r="N390" s="299">
        <v>2.2872721394896649E-2</v>
      </c>
      <c r="O390" s="297">
        <v>0.71252063494735651</v>
      </c>
      <c r="P390" s="298">
        <v>0.26035166726720393</v>
      </c>
      <c r="Q390" s="298">
        <v>0.44837659935136598</v>
      </c>
      <c r="R390" s="298">
        <v>0</v>
      </c>
      <c r="S390" s="299">
        <v>2.2809996074568382E-2</v>
      </c>
      <c r="T390" s="438" t="s">
        <v>436</v>
      </c>
    </row>
    <row r="391" spans="1:20" x14ac:dyDescent="0.2">
      <c r="A391" s="198" t="s">
        <v>565</v>
      </c>
      <c r="B391" s="198" t="s">
        <v>566</v>
      </c>
      <c r="C391" s="198">
        <v>56037</v>
      </c>
      <c r="D391" s="198" t="s">
        <v>432</v>
      </c>
      <c r="E391" s="198" t="s">
        <v>607</v>
      </c>
      <c r="F391" s="198">
        <v>20200254</v>
      </c>
      <c r="G391" s="198" t="s">
        <v>986</v>
      </c>
      <c r="H391" s="198" t="s">
        <v>631</v>
      </c>
      <c r="I391" s="198" t="s">
        <v>254</v>
      </c>
      <c r="J391" s="297">
        <v>1.0353646165079469</v>
      </c>
      <c r="K391" s="298">
        <v>0.32498024582951435</v>
      </c>
      <c r="L391" s="298">
        <v>1.0353646165079469</v>
      </c>
      <c r="M391" s="298">
        <v>0</v>
      </c>
      <c r="N391" s="299">
        <v>2.7505171297660534E-2</v>
      </c>
      <c r="O391" s="297">
        <v>0.89065079368419575</v>
      </c>
      <c r="P391" s="298">
        <v>0.31308111886562501</v>
      </c>
      <c r="Q391" s="298">
        <v>0.99639244300303542</v>
      </c>
      <c r="R391" s="298">
        <v>0</v>
      </c>
      <c r="S391" s="299">
        <v>2.7429742114987301E-2</v>
      </c>
      <c r="T391" s="438" t="s">
        <v>436</v>
      </c>
    </row>
    <row r="392" spans="1:20" x14ac:dyDescent="0.2">
      <c r="A392" s="198" t="s">
        <v>565</v>
      </c>
      <c r="B392" s="198" t="s">
        <v>566</v>
      </c>
      <c r="C392" s="198">
        <v>56037</v>
      </c>
      <c r="D392" s="198" t="s">
        <v>432</v>
      </c>
      <c r="E392" s="198" t="s">
        <v>607</v>
      </c>
      <c r="F392" s="198">
        <v>20200254</v>
      </c>
      <c r="G392" s="198" t="s">
        <v>986</v>
      </c>
      <c r="H392" s="198" t="s">
        <v>641</v>
      </c>
      <c r="I392" s="198" t="s">
        <v>254</v>
      </c>
      <c r="J392" s="297">
        <v>2.0707292330158937</v>
      </c>
      <c r="K392" s="298">
        <v>0.59180613187901032</v>
      </c>
      <c r="L392" s="298">
        <v>2.0707292330158937</v>
      </c>
      <c r="M392" s="298">
        <v>0</v>
      </c>
      <c r="N392" s="299">
        <v>5.0088364573634449E-2</v>
      </c>
      <c r="O392" s="297">
        <v>1.7813015873683915</v>
      </c>
      <c r="P392" s="298">
        <v>0.57013719540792762</v>
      </c>
      <c r="Q392" s="298">
        <v>1.9927848860060708</v>
      </c>
      <c r="R392" s="298">
        <v>0</v>
      </c>
      <c r="S392" s="299">
        <v>4.9951004062029514E-2</v>
      </c>
      <c r="T392" s="438" t="s">
        <v>436</v>
      </c>
    </row>
    <row r="393" spans="1:20" x14ac:dyDescent="0.2">
      <c r="A393" s="198" t="s">
        <v>565</v>
      </c>
      <c r="B393" s="198" t="s">
        <v>566</v>
      </c>
      <c r="C393" s="198">
        <v>56037</v>
      </c>
      <c r="D393" s="198" t="s">
        <v>432</v>
      </c>
      <c r="E393" s="198" t="s">
        <v>607</v>
      </c>
      <c r="F393" s="198">
        <v>20200254</v>
      </c>
      <c r="G393" s="198" t="s">
        <v>986</v>
      </c>
      <c r="H393" s="198" t="s">
        <v>995</v>
      </c>
      <c r="I393" s="198" t="s">
        <v>254</v>
      </c>
      <c r="J393" s="297">
        <v>2.0707292330158937</v>
      </c>
      <c r="K393" s="298">
        <v>0.75600667714023861</v>
      </c>
      <c r="L393" s="298">
        <v>2.0707292330158937</v>
      </c>
      <c r="M393" s="298">
        <v>0</v>
      </c>
      <c r="N393" s="299">
        <v>6.3985714281926093E-2</v>
      </c>
      <c r="O393" s="297">
        <v>1.7813015873683915</v>
      </c>
      <c r="P393" s="298">
        <v>0.72832555020319079</v>
      </c>
      <c r="Q393" s="298">
        <v>1.9927848860060708</v>
      </c>
      <c r="R393" s="298">
        <v>0</v>
      </c>
      <c r="S393" s="299">
        <v>6.3810242183286264E-2</v>
      </c>
      <c r="T393" s="438" t="s">
        <v>436</v>
      </c>
    </row>
    <row r="394" spans="1:20" x14ac:dyDescent="0.2">
      <c r="A394" s="198" t="s">
        <v>565</v>
      </c>
      <c r="B394" s="198" t="s">
        <v>566</v>
      </c>
      <c r="C394" s="198">
        <v>56037</v>
      </c>
      <c r="D394" s="198" t="s">
        <v>432</v>
      </c>
      <c r="E394" s="198" t="s">
        <v>607</v>
      </c>
      <c r="F394" s="198">
        <v>20200254</v>
      </c>
      <c r="G394" s="198" t="s">
        <v>986</v>
      </c>
      <c r="H394" s="198" t="s">
        <v>963</v>
      </c>
      <c r="I394" s="198" t="s">
        <v>254</v>
      </c>
      <c r="J394" s="297">
        <v>4.1414584660317875</v>
      </c>
      <c r="K394" s="298">
        <v>0.43102643131072427</v>
      </c>
      <c r="L394" s="298">
        <v>6.2121876990476794</v>
      </c>
      <c r="M394" s="298">
        <v>0</v>
      </c>
      <c r="N394" s="299">
        <v>3.6480542984265556E-2</v>
      </c>
      <c r="O394" s="297">
        <v>3.562603174736783</v>
      </c>
      <c r="P394" s="298">
        <v>0.41524443133756578</v>
      </c>
      <c r="Q394" s="298">
        <v>5.978354658018211</v>
      </c>
      <c r="R394" s="298">
        <v>0</v>
      </c>
      <c r="S394" s="299">
        <v>3.6380500068298953E-2</v>
      </c>
      <c r="T394" s="438" t="s">
        <v>436</v>
      </c>
    </row>
    <row r="395" spans="1:20" x14ac:dyDescent="0.2">
      <c r="A395" s="198" t="s">
        <v>565</v>
      </c>
      <c r="B395" s="198" t="s">
        <v>566</v>
      </c>
      <c r="C395" s="198">
        <v>56037</v>
      </c>
      <c r="D395" s="198" t="s">
        <v>432</v>
      </c>
      <c r="E395" s="198" t="s">
        <v>607</v>
      </c>
      <c r="F395" s="198">
        <v>20200254</v>
      </c>
      <c r="G395" s="198" t="s">
        <v>986</v>
      </c>
      <c r="H395" s="198" t="s">
        <v>963</v>
      </c>
      <c r="I395" s="198" t="s">
        <v>254</v>
      </c>
      <c r="J395" s="297">
        <v>4.1414584660317875</v>
      </c>
      <c r="K395" s="298">
        <v>0.60548951065077949</v>
      </c>
      <c r="L395" s="298">
        <v>6.2121876990476794</v>
      </c>
      <c r="M395" s="298">
        <v>0</v>
      </c>
      <c r="N395" s="299">
        <v>5.1246477049325424E-2</v>
      </c>
      <c r="O395" s="297">
        <v>3.562603174736783</v>
      </c>
      <c r="P395" s="298">
        <v>0.58331955830753301</v>
      </c>
      <c r="Q395" s="298">
        <v>5.978354658018211</v>
      </c>
      <c r="R395" s="298">
        <v>0</v>
      </c>
      <c r="S395" s="299">
        <v>5.1105940572134245E-2</v>
      </c>
      <c r="T395" s="438" t="s">
        <v>436</v>
      </c>
    </row>
    <row r="396" spans="1:20" x14ac:dyDescent="0.2">
      <c r="A396" s="198" t="s">
        <v>565</v>
      </c>
      <c r="B396" s="198" t="s">
        <v>566</v>
      </c>
      <c r="C396" s="198">
        <v>56037</v>
      </c>
      <c r="D396" s="198" t="s">
        <v>432</v>
      </c>
      <c r="E396" s="198" t="s">
        <v>607</v>
      </c>
      <c r="F396" s="198">
        <v>20200254</v>
      </c>
      <c r="G396" s="198" t="s">
        <v>986</v>
      </c>
      <c r="H396" s="198" t="s">
        <v>963</v>
      </c>
      <c r="I396" s="198" t="s">
        <v>254</v>
      </c>
      <c r="J396" s="297">
        <v>4.1414584660317875</v>
      </c>
      <c r="K396" s="298">
        <v>0.60548951065077949</v>
      </c>
      <c r="L396" s="298">
        <v>6.2121876990476794</v>
      </c>
      <c r="M396" s="298">
        <v>0</v>
      </c>
      <c r="N396" s="299">
        <v>5.1246477049325424E-2</v>
      </c>
      <c r="O396" s="297">
        <v>3.562603174736783</v>
      </c>
      <c r="P396" s="298">
        <v>0.58331955830753301</v>
      </c>
      <c r="Q396" s="298">
        <v>5.978354658018211</v>
      </c>
      <c r="R396" s="298">
        <v>0</v>
      </c>
      <c r="S396" s="299">
        <v>5.1105940572134245E-2</v>
      </c>
      <c r="T396" s="438" t="s">
        <v>436</v>
      </c>
    </row>
    <row r="397" spans="1:20" x14ac:dyDescent="0.2">
      <c r="A397" s="198" t="s">
        <v>565</v>
      </c>
      <c r="B397" s="198" t="s">
        <v>566</v>
      </c>
      <c r="C397" s="198">
        <v>56037</v>
      </c>
      <c r="D397" s="198" t="s">
        <v>432</v>
      </c>
      <c r="E397" s="198" t="s">
        <v>607</v>
      </c>
      <c r="F397" s="198">
        <v>20200254</v>
      </c>
      <c r="G397" s="198" t="s">
        <v>984</v>
      </c>
      <c r="H397" s="198" t="s">
        <v>996</v>
      </c>
      <c r="I397" s="198" t="s">
        <v>254</v>
      </c>
      <c r="J397" s="297">
        <v>6.2121876990476794</v>
      </c>
      <c r="K397" s="298">
        <v>1.2143998659945006</v>
      </c>
      <c r="L397" s="298">
        <v>5.6945053907937062</v>
      </c>
      <c r="M397" s="298">
        <v>0</v>
      </c>
      <c r="N397" s="299">
        <v>0.10278248221757354</v>
      </c>
      <c r="O397" s="297">
        <v>5.343904762105173</v>
      </c>
      <c r="P397" s="298">
        <v>1.1699347073399666</v>
      </c>
      <c r="Q397" s="298">
        <v>5.4801584365166933</v>
      </c>
      <c r="R397" s="298">
        <v>0</v>
      </c>
      <c r="S397" s="299">
        <v>0.10250061527179462</v>
      </c>
      <c r="T397" s="438" t="s">
        <v>436</v>
      </c>
    </row>
    <row r="398" spans="1:20" x14ac:dyDescent="0.2">
      <c r="A398" s="198" t="s">
        <v>565</v>
      </c>
      <c r="B398" s="198" t="s">
        <v>566</v>
      </c>
      <c r="C398" s="198">
        <v>56037</v>
      </c>
      <c r="D398" s="198" t="s">
        <v>432</v>
      </c>
      <c r="E398" s="198" t="s">
        <v>607</v>
      </c>
      <c r="F398" s="198">
        <v>20200254</v>
      </c>
      <c r="G398" s="198" t="s">
        <v>960</v>
      </c>
      <c r="H398" s="198" t="s">
        <v>997</v>
      </c>
      <c r="I398" s="198" t="s">
        <v>254</v>
      </c>
      <c r="J398" s="297">
        <v>6.2121876990476794</v>
      </c>
      <c r="K398" s="298">
        <v>0.73548160898258497</v>
      </c>
      <c r="L398" s="298">
        <v>7.2475523155556258</v>
      </c>
      <c r="M398" s="298">
        <v>0</v>
      </c>
      <c r="N398" s="299">
        <v>6.2248545568389616E-2</v>
      </c>
      <c r="O398" s="297">
        <v>5.343904762105173</v>
      </c>
      <c r="P398" s="298">
        <v>0.70855200585378275</v>
      </c>
      <c r="Q398" s="298">
        <v>6.9747471010212463</v>
      </c>
      <c r="R398" s="298">
        <v>0</v>
      </c>
      <c r="S398" s="299">
        <v>6.2077837418129146E-2</v>
      </c>
      <c r="T398" s="438" t="s">
        <v>436</v>
      </c>
    </row>
    <row r="399" spans="1:20" x14ac:dyDescent="0.2">
      <c r="A399" s="198" t="s">
        <v>565</v>
      </c>
      <c r="B399" s="198" t="s">
        <v>566</v>
      </c>
      <c r="C399" s="198">
        <v>56037</v>
      </c>
      <c r="D399" s="198" t="s">
        <v>432</v>
      </c>
      <c r="E399" s="198" t="s">
        <v>607</v>
      </c>
      <c r="F399" s="198">
        <v>20200254</v>
      </c>
      <c r="G399" s="198" t="s">
        <v>960</v>
      </c>
      <c r="H399" s="198" t="s">
        <v>866</v>
      </c>
      <c r="I399" s="198" t="s">
        <v>254</v>
      </c>
      <c r="J399" s="297">
        <v>2.5884115412698669</v>
      </c>
      <c r="K399" s="298">
        <v>0.83810694977085265</v>
      </c>
      <c r="L399" s="298">
        <v>2.5884115412698669</v>
      </c>
      <c r="M399" s="298">
        <v>0</v>
      </c>
      <c r="N399" s="299">
        <v>7.0934389136071876E-2</v>
      </c>
      <c r="O399" s="297">
        <v>2.2266269842104891</v>
      </c>
      <c r="P399" s="298">
        <v>0.80741972760082226</v>
      </c>
      <c r="Q399" s="298">
        <v>2.4909811075075883</v>
      </c>
      <c r="R399" s="298">
        <v>0</v>
      </c>
      <c r="S399" s="299">
        <v>7.0739861243914598E-2</v>
      </c>
      <c r="T399" s="438" t="s">
        <v>436</v>
      </c>
    </row>
    <row r="400" spans="1:20" x14ac:dyDescent="0.2">
      <c r="A400" s="198" t="s">
        <v>565</v>
      </c>
      <c r="B400" s="198" t="s">
        <v>566</v>
      </c>
      <c r="C400" s="198">
        <v>56037</v>
      </c>
      <c r="D400" s="198" t="s">
        <v>432</v>
      </c>
      <c r="E400" s="198" t="s">
        <v>607</v>
      </c>
      <c r="F400" s="198">
        <v>20200254</v>
      </c>
      <c r="G400" s="198" t="s">
        <v>960</v>
      </c>
      <c r="H400" s="198" t="s">
        <v>998</v>
      </c>
      <c r="I400" s="198" t="s">
        <v>254</v>
      </c>
      <c r="J400" s="297">
        <v>3.1060938495238397</v>
      </c>
      <c r="K400" s="298">
        <v>0.43102643131072416</v>
      </c>
      <c r="L400" s="298">
        <v>4.1414584660317875</v>
      </c>
      <c r="M400" s="298">
        <v>0</v>
      </c>
      <c r="N400" s="299">
        <v>3.6480542984265535E-2</v>
      </c>
      <c r="O400" s="297">
        <v>2.6719523810525865</v>
      </c>
      <c r="P400" s="298">
        <v>0.41524443133756567</v>
      </c>
      <c r="Q400" s="298">
        <v>3.9855697720121417</v>
      </c>
      <c r="R400" s="298">
        <v>0</v>
      </c>
      <c r="S400" s="299">
        <v>3.6380500068298932E-2</v>
      </c>
      <c r="T400" s="438" t="s">
        <v>436</v>
      </c>
    </row>
    <row r="401" spans="1:20" x14ac:dyDescent="0.2">
      <c r="A401" s="198" t="s">
        <v>565</v>
      </c>
      <c r="B401" s="198" t="s">
        <v>566</v>
      </c>
      <c r="C401" s="198">
        <v>56037</v>
      </c>
      <c r="D401" s="198" t="s">
        <v>432</v>
      </c>
      <c r="E401" s="198" t="s">
        <v>607</v>
      </c>
      <c r="F401" s="198">
        <v>20200254</v>
      </c>
      <c r="G401" s="198" t="s">
        <v>960</v>
      </c>
      <c r="H401" s="198" t="s">
        <v>999</v>
      </c>
      <c r="I401" s="198" t="s">
        <v>254</v>
      </c>
      <c r="J401" s="297">
        <v>1.0353646165079469</v>
      </c>
      <c r="K401" s="298">
        <v>0.30103433297891857</v>
      </c>
      <c r="L401" s="298">
        <v>1.0353646165079469</v>
      </c>
      <c r="M401" s="298">
        <v>0</v>
      </c>
      <c r="N401" s="299">
        <v>2.547847446520134E-2</v>
      </c>
      <c r="O401" s="297">
        <v>0.89065079368419575</v>
      </c>
      <c r="P401" s="298">
        <v>0.29001198379131582</v>
      </c>
      <c r="Q401" s="298">
        <v>0.99639244300303542</v>
      </c>
      <c r="R401" s="298">
        <v>0</v>
      </c>
      <c r="S401" s="299">
        <v>2.5408603222304031E-2</v>
      </c>
      <c r="T401" s="438" t="s">
        <v>436</v>
      </c>
    </row>
    <row r="402" spans="1:20" x14ac:dyDescent="0.2">
      <c r="A402" s="198" t="s">
        <v>565</v>
      </c>
      <c r="B402" s="198" t="s">
        <v>566</v>
      </c>
      <c r="C402" s="198">
        <v>56037</v>
      </c>
      <c r="D402" s="198" t="s">
        <v>432</v>
      </c>
      <c r="E402" s="198" t="s">
        <v>607</v>
      </c>
      <c r="F402" s="198">
        <v>20200254</v>
      </c>
      <c r="G402" s="198" t="s">
        <v>960</v>
      </c>
      <c r="H402" s="198" t="s">
        <v>1000</v>
      </c>
      <c r="I402" s="198" t="s">
        <v>254</v>
      </c>
      <c r="J402" s="297">
        <v>3.6237761577778129</v>
      </c>
      <c r="K402" s="298">
        <v>0.70241344361747637</v>
      </c>
      <c r="L402" s="298">
        <v>5.6945053907937062</v>
      </c>
      <c r="M402" s="298">
        <v>0</v>
      </c>
      <c r="N402" s="299">
        <v>5.9449773752136427E-2</v>
      </c>
      <c r="O402" s="297">
        <v>3.1172777778946843</v>
      </c>
      <c r="P402" s="298">
        <v>0.6766946288464033</v>
      </c>
      <c r="Q402" s="298">
        <v>5.4801584365166933</v>
      </c>
      <c r="R402" s="298">
        <v>0</v>
      </c>
      <c r="S402" s="299">
        <v>5.9286740852042705E-2</v>
      </c>
      <c r="T402" s="438" t="s">
        <v>436</v>
      </c>
    </row>
    <row r="403" spans="1:20" x14ac:dyDescent="0.2">
      <c r="A403" s="198" t="s">
        <v>565</v>
      </c>
      <c r="B403" s="198" t="s">
        <v>566</v>
      </c>
      <c r="C403" s="198">
        <v>56037</v>
      </c>
      <c r="D403" s="198" t="s">
        <v>432</v>
      </c>
      <c r="E403" s="198" t="s">
        <v>607</v>
      </c>
      <c r="F403" s="198">
        <v>20200254</v>
      </c>
      <c r="G403" s="198" t="s">
        <v>960</v>
      </c>
      <c r="H403" s="198" t="s">
        <v>635</v>
      </c>
      <c r="I403" s="198" t="s">
        <v>254</v>
      </c>
      <c r="J403" s="297">
        <v>1.5530469247619199</v>
      </c>
      <c r="K403" s="298">
        <v>0.50970585924839606</v>
      </c>
      <c r="L403" s="298">
        <v>3.6237761577778129</v>
      </c>
      <c r="M403" s="298">
        <v>0</v>
      </c>
      <c r="N403" s="299">
        <v>4.3139689719488616E-2</v>
      </c>
      <c r="O403" s="297">
        <v>1.3359761905262932</v>
      </c>
      <c r="P403" s="298">
        <v>0.49104301801029593</v>
      </c>
      <c r="Q403" s="298">
        <v>3.4873735505106231</v>
      </c>
      <c r="R403" s="298">
        <v>0</v>
      </c>
      <c r="S403" s="299">
        <v>4.3021385001401125E-2</v>
      </c>
      <c r="T403" s="438" t="s">
        <v>436</v>
      </c>
    </row>
    <row r="404" spans="1:20" x14ac:dyDescent="0.2">
      <c r="A404" s="198" t="s">
        <v>565</v>
      </c>
      <c r="B404" s="198" t="s">
        <v>566</v>
      </c>
      <c r="C404" s="198">
        <v>56037</v>
      </c>
      <c r="D404" s="198" t="s">
        <v>432</v>
      </c>
      <c r="E404" s="198" t="s">
        <v>607</v>
      </c>
      <c r="F404" s="198">
        <v>20200254</v>
      </c>
      <c r="G404" s="198" t="s">
        <v>960</v>
      </c>
      <c r="H404" s="198" t="s">
        <v>1001</v>
      </c>
      <c r="I404" s="198" t="s">
        <v>254</v>
      </c>
      <c r="J404" s="297">
        <v>1.0353646165079469</v>
      </c>
      <c r="K404" s="298">
        <v>0.3865554503024749</v>
      </c>
      <c r="L404" s="298">
        <v>1.0353646165079469</v>
      </c>
      <c r="M404" s="298">
        <v>0</v>
      </c>
      <c r="N404" s="299">
        <v>3.2716677438269899E-2</v>
      </c>
      <c r="O404" s="297">
        <v>0.89065079368419575</v>
      </c>
      <c r="P404" s="298">
        <v>0.37240175191384861</v>
      </c>
      <c r="Q404" s="298">
        <v>0.99639244300303542</v>
      </c>
      <c r="R404" s="298">
        <v>0</v>
      </c>
      <c r="S404" s="299">
        <v>3.2626956410458582E-2</v>
      </c>
      <c r="T404" s="438" t="s">
        <v>436</v>
      </c>
    </row>
    <row r="405" spans="1:20" x14ac:dyDescent="0.2">
      <c r="A405" s="198" t="s">
        <v>565</v>
      </c>
      <c r="B405" s="198" t="s">
        <v>566</v>
      </c>
      <c r="C405" s="198">
        <v>56037</v>
      </c>
      <c r="D405" s="198" t="s">
        <v>432</v>
      </c>
      <c r="E405" s="198" t="s">
        <v>607</v>
      </c>
      <c r="F405" s="198">
        <v>20200202</v>
      </c>
      <c r="G405" s="198" t="s">
        <v>1002</v>
      </c>
      <c r="H405" s="198" t="s">
        <v>632</v>
      </c>
      <c r="I405" s="198" t="s">
        <v>254</v>
      </c>
      <c r="J405" s="297">
        <v>0</v>
      </c>
      <c r="K405" s="298">
        <v>0</v>
      </c>
      <c r="L405" s="298">
        <v>0</v>
      </c>
      <c r="M405" s="298">
        <v>0</v>
      </c>
      <c r="N405" s="299">
        <v>0</v>
      </c>
      <c r="O405" s="297">
        <v>0</v>
      </c>
      <c r="P405" s="298">
        <v>0</v>
      </c>
      <c r="Q405" s="298">
        <v>0</v>
      </c>
      <c r="R405" s="298">
        <v>0</v>
      </c>
      <c r="S405" s="299">
        <v>0</v>
      </c>
      <c r="T405" s="438" t="s">
        <v>436</v>
      </c>
    </row>
    <row r="406" spans="1:20" x14ac:dyDescent="0.2">
      <c r="A406" s="198" t="s">
        <v>565</v>
      </c>
      <c r="B406" s="198" t="s">
        <v>566</v>
      </c>
      <c r="C406" s="198">
        <v>56037</v>
      </c>
      <c r="D406" s="198" t="s">
        <v>432</v>
      </c>
      <c r="E406" s="198" t="s">
        <v>607</v>
      </c>
      <c r="F406" s="198">
        <v>20200202</v>
      </c>
      <c r="G406" s="198" t="s">
        <v>1003</v>
      </c>
      <c r="H406" s="198" t="s">
        <v>643</v>
      </c>
      <c r="I406" s="198" t="s">
        <v>254</v>
      </c>
      <c r="J406" s="297">
        <v>0</v>
      </c>
      <c r="K406" s="298">
        <v>0</v>
      </c>
      <c r="L406" s="298">
        <v>0</v>
      </c>
      <c r="M406" s="298">
        <v>0</v>
      </c>
      <c r="N406" s="299">
        <v>0</v>
      </c>
      <c r="O406" s="297">
        <v>0</v>
      </c>
      <c r="P406" s="298">
        <v>0</v>
      </c>
      <c r="Q406" s="298">
        <v>0</v>
      </c>
      <c r="R406" s="298">
        <v>0</v>
      </c>
      <c r="S406" s="299">
        <v>0</v>
      </c>
      <c r="T406" s="438" t="s">
        <v>436</v>
      </c>
    </row>
    <row r="407" spans="1:20" x14ac:dyDescent="0.2">
      <c r="A407" s="198" t="s">
        <v>565</v>
      </c>
      <c r="B407" s="198" t="s">
        <v>566</v>
      </c>
      <c r="C407" s="198">
        <v>56037</v>
      </c>
      <c r="D407" s="198" t="s">
        <v>432</v>
      </c>
      <c r="E407" s="198" t="s">
        <v>607</v>
      </c>
      <c r="F407" s="198">
        <v>20200254</v>
      </c>
      <c r="G407" s="198" t="s">
        <v>1002</v>
      </c>
      <c r="H407" s="198" t="s">
        <v>1004</v>
      </c>
      <c r="I407" s="198" t="s">
        <v>254</v>
      </c>
      <c r="J407" s="297">
        <v>2.0707292330158937</v>
      </c>
      <c r="K407" s="298">
        <v>0.68416893858845129</v>
      </c>
      <c r="L407" s="298">
        <v>6.7298700073016544</v>
      </c>
      <c r="M407" s="298">
        <v>0</v>
      </c>
      <c r="N407" s="299">
        <v>5.7905623784548492E-2</v>
      </c>
      <c r="O407" s="297">
        <v>1.7813015873683915</v>
      </c>
      <c r="P407" s="298">
        <v>0.65911814498026322</v>
      </c>
      <c r="Q407" s="298">
        <v>6.4765508795197304</v>
      </c>
      <c r="R407" s="298">
        <v>0</v>
      </c>
      <c r="S407" s="299">
        <v>5.7746825505236424E-2</v>
      </c>
      <c r="T407" s="438" t="s">
        <v>436</v>
      </c>
    </row>
    <row r="408" spans="1:20" x14ac:dyDescent="0.2">
      <c r="A408" s="198" t="s">
        <v>565</v>
      </c>
      <c r="B408" s="198" t="s">
        <v>566</v>
      </c>
      <c r="C408" s="198">
        <v>56037</v>
      </c>
      <c r="D408" s="198" t="s">
        <v>432</v>
      </c>
      <c r="E408" s="198" t="s">
        <v>607</v>
      </c>
      <c r="F408" s="198">
        <v>20200202</v>
      </c>
      <c r="G408" s="198" t="s">
        <v>1005</v>
      </c>
      <c r="H408" s="198" t="s">
        <v>971</v>
      </c>
      <c r="I408" s="198" t="s">
        <v>254</v>
      </c>
      <c r="J408" s="297">
        <v>0</v>
      </c>
      <c r="K408" s="298">
        <v>0</v>
      </c>
      <c r="L408" s="298">
        <v>0</v>
      </c>
      <c r="M408" s="298">
        <v>0</v>
      </c>
      <c r="N408" s="299">
        <v>0</v>
      </c>
      <c r="O408" s="297">
        <v>0</v>
      </c>
      <c r="P408" s="298">
        <v>0</v>
      </c>
      <c r="Q408" s="298">
        <v>0</v>
      </c>
      <c r="R408" s="298">
        <v>0</v>
      </c>
      <c r="S408" s="299">
        <v>0</v>
      </c>
      <c r="T408" s="438" t="s">
        <v>436</v>
      </c>
    </row>
    <row r="409" spans="1:20" x14ac:dyDescent="0.2">
      <c r="A409" s="198" t="s">
        <v>565</v>
      </c>
      <c r="B409" s="198" t="s">
        <v>566</v>
      </c>
      <c r="C409" s="198">
        <v>56037</v>
      </c>
      <c r="D409" s="198" t="s">
        <v>432</v>
      </c>
      <c r="E409" s="198" t="s">
        <v>607</v>
      </c>
      <c r="F409" s="198">
        <v>20200202</v>
      </c>
      <c r="G409" s="198" t="s">
        <v>1005</v>
      </c>
      <c r="H409" s="198" t="s">
        <v>1006</v>
      </c>
      <c r="I409" s="198" t="s">
        <v>254</v>
      </c>
      <c r="J409" s="297">
        <v>0</v>
      </c>
      <c r="K409" s="298">
        <v>0</v>
      </c>
      <c r="L409" s="298">
        <v>0</v>
      </c>
      <c r="M409" s="298">
        <v>0</v>
      </c>
      <c r="N409" s="299">
        <v>0</v>
      </c>
      <c r="O409" s="297">
        <v>0</v>
      </c>
      <c r="P409" s="298">
        <v>0</v>
      </c>
      <c r="Q409" s="298">
        <v>0</v>
      </c>
      <c r="R409" s="298">
        <v>0</v>
      </c>
      <c r="S409" s="299">
        <v>0</v>
      </c>
      <c r="T409" s="438" t="s">
        <v>436</v>
      </c>
    </row>
    <row r="410" spans="1:20" x14ac:dyDescent="0.2">
      <c r="A410" s="198" t="s">
        <v>565</v>
      </c>
      <c r="B410" s="198" t="s">
        <v>566</v>
      </c>
      <c r="C410" s="198">
        <v>56037</v>
      </c>
      <c r="D410" s="198" t="s">
        <v>432</v>
      </c>
      <c r="E410" s="198" t="s">
        <v>607</v>
      </c>
      <c r="F410" s="198">
        <v>20200202</v>
      </c>
      <c r="G410" s="198" t="s">
        <v>1005</v>
      </c>
      <c r="H410" s="198" t="s">
        <v>857</v>
      </c>
      <c r="I410" s="198" t="s">
        <v>254</v>
      </c>
      <c r="J410" s="297">
        <v>0</v>
      </c>
      <c r="K410" s="298">
        <v>0</v>
      </c>
      <c r="L410" s="298">
        <v>0</v>
      </c>
      <c r="M410" s="298">
        <v>0</v>
      </c>
      <c r="N410" s="299">
        <v>0</v>
      </c>
      <c r="O410" s="297">
        <v>0</v>
      </c>
      <c r="P410" s="298">
        <v>0</v>
      </c>
      <c r="Q410" s="298">
        <v>0</v>
      </c>
      <c r="R410" s="298">
        <v>0</v>
      </c>
      <c r="S410" s="299">
        <v>0</v>
      </c>
      <c r="T410" s="438" t="s">
        <v>436</v>
      </c>
    </row>
    <row r="411" spans="1:20" x14ac:dyDescent="0.2">
      <c r="A411" s="198" t="s">
        <v>565</v>
      </c>
      <c r="B411" s="198" t="s">
        <v>566</v>
      </c>
      <c r="C411" s="198">
        <v>56037</v>
      </c>
      <c r="D411" s="198" t="s">
        <v>432</v>
      </c>
      <c r="E411" s="198" t="s">
        <v>607</v>
      </c>
      <c r="F411" s="198">
        <v>20200202</v>
      </c>
      <c r="G411" s="198" t="s">
        <v>1005</v>
      </c>
      <c r="H411" s="198" t="s">
        <v>1007</v>
      </c>
      <c r="I411" s="198" t="s">
        <v>254</v>
      </c>
      <c r="J411" s="297">
        <v>0</v>
      </c>
      <c r="K411" s="298">
        <v>0</v>
      </c>
      <c r="L411" s="298">
        <v>0</v>
      </c>
      <c r="M411" s="298">
        <v>0</v>
      </c>
      <c r="N411" s="299">
        <v>0</v>
      </c>
      <c r="O411" s="297">
        <v>0</v>
      </c>
      <c r="P411" s="298">
        <v>0</v>
      </c>
      <c r="Q411" s="298">
        <v>0</v>
      </c>
      <c r="R411" s="298">
        <v>0</v>
      </c>
      <c r="S411" s="299">
        <v>0</v>
      </c>
      <c r="T411" s="438" t="s">
        <v>436</v>
      </c>
    </row>
    <row r="412" spans="1:20" x14ac:dyDescent="0.2">
      <c r="A412" s="198" t="s">
        <v>565</v>
      </c>
      <c r="B412" s="198" t="s">
        <v>566</v>
      </c>
      <c r="C412" s="198">
        <v>56037</v>
      </c>
      <c r="D412" s="198" t="s">
        <v>432</v>
      </c>
      <c r="E412" s="198" t="s">
        <v>607</v>
      </c>
      <c r="F412" s="198">
        <v>20200202</v>
      </c>
      <c r="G412" s="198" t="s">
        <v>1005</v>
      </c>
      <c r="H412" s="198" t="s">
        <v>733</v>
      </c>
      <c r="I412" s="198" t="s">
        <v>254</v>
      </c>
      <c r="J412" s="297">
        <v>0</v>
      </c>
      <c r="K412" s="298">
        <v>0</v>
      </c>
      <c r="L412" s="298">
        <v>0</v>
      </c>
      <c r="M412" s="298">
        <v>0</v>
      </c>
      <c r="N412" s="299">
        <v>0</v>
      </c>
      <c r="O412" s="297">
        <v>0</v>
      </c>
      <c r="P412" s="298">
        <v>0</v>
      </c>
      <c r="Q412" s="298">
        <v>0</v>
      </c>
      <c r="R412" s="298">
        <v>0</v>
      </c>
      <c r="S412" s="299">
        <v>0</v>
      </c>
      <c r="T412" s="438" t="s">
        <v>436</v>
      </c>
    </row>
    <row r="413" spans="1:20" x14ac:dyDescent="0.2">
      <c r="A413" s="198" t="s">
        <v>565</v>
      </c>
      <c r="B413" s="198" t="s">
        <v>566</v>
      </c>
      <c r="C413" s="198">
        <v>56037</v>
      </c>
      <c r="D413" s="198" t="s">
        <v>432</v>
      </c>
      <c r="E413" s="198" t="s">
        <v>607</v>
      </c>
      <c r="F413" s="198">
        <v>20200202</v>
      </c>
      <c r="G413" s="198" t="s">
        <v>1005</v>
      </c>
      <c r="H413" s="198" t="s">
        <v>1008</v>
      </c>
      <c r="I413" s="198" t="s">
        <v>254</v>
      </c>
      <c r="J413" s="297">
        <v>0</v>
      </c>
      <c r="K413" s="298">
        <v>0</v>
      </c>
      <c r="L413" s="298">
        <v>0</v>
      </c>
      <c r="M413" s="298">
        <v>0</v>
      </c>
      <c r="N413" s="299">
        <v>0</v>
      </c>
      <c r="O413" s="297">
        <v>0</v>
      </c>
      <c r="P413" s="298">
        <v>0</v>
      </c>
      <c r="Q413" s="298">
        <v>0</v>
      </c>
      <c r="R413" s="298">
        <v>0</v>
      </c>
      <c r="S413" s="299">
        <v>0</v>
      </c>
      <c r="T413" s="438" t="s">
        <v>436</v>
      </c>
    </row>
    <row r="414" spans="1:20" x14ac:dyDescent="0.2">
      <c r="A414" s="198" t="s">
        <v>565</v>
      </c>
      <c r="B414" s="198" t="s">
        <v>566</v>
      </c>
      <c r="C414" s="198">
        <v>56037</v>
      </c>
      <c r="D414" s="198" t="s">
        <v>432</v>
      </c>
      <c r="E414" s="198" t="s">
        <v>607</v>
      </c>
      <c r="F414" s="198">
        <v>20200202</v>
      </c>
      <c r="G414" s="198" t="s">
        <v>1005</v>
      </c>
      <c r="H414" s="198" t="s">
        <v>631</v>
      </c>
      <c r="I414" s="198" t="s">
        <v>254</v>
      </c>
      <c r="J414" s="297">
        <v>0</v>
      </c>
      <c r="K414" s="298">
        <v>0</v>
      </c>
      <c r="L414" s="298">
        <v>0</v>
      </c>
      <c r="M414" s="298">
        <v>0</v>
      </c>
      <c r="N414" s="299">
        <v>0</v>
      </c>
      <c r="O414" s="297">
        <v>0</v>
      </c>
      <c r="P414" s="298">
        <v>0</v>
      </c>
      <c r="Q414" s="298">
        <v>0</v>
      </c>
      <c r="R414" s="298">
        <v>0</v>
      </c>
      <c r="S414" s="299">
        <v>0</v>
      </c>
      <c r="T414" s="438" t="s">
        <v>436</v>
      </c>
    </row>
    <row r="415" spans="1:20" x14ac:dyDescent="0.2">
      <c r="A415" s="198" t="s">
        <v>565</v>
      </c>
      <c r="B415" s="198" t="s">
        <v>566</v>
      </c>
      <c r="C415" s="198">
        <v>56037</v>
      </c>
      <c r="D415" s="198" t="s">
        <v>432</v>
      </c>
      <c r="E415" s="198" t="s">
        <v>607</v>
      </c>
      <c r="F415" s="198">
        <v>20200202</v>
      </c>
      <c r="G415" s="198" t="s">
        <v>1005</v>
      </c>
      <c r="H415" s="198" t="s">
        <v>641</v>
      </c>
      <c r="I415" s="198" t="s">
        <v>254</v>
      </c>
      <c r="J415" s="297">
        <v>0</v>
      </c>
      <c r="K415" s="298">
        <v>0</v>
      </c>
      <c r="L415" s="298">
        <v>0</v>
      </c>
      <c r="M415" s="298">
        <v>0</v>
      </c>
      <c r="N415" s="299">
        <v>0</v>
      </c>
      <c r="O415" s="297">
        <v>0</v>
      </c>
      <c r="P415" s="298">
        <v>0</v>
      </c>
      <c r="Q415" s="298">
        <v>0</v>
      </c>
      <c r="R415" s="298">
        <v>0</v>
      </c>
      <c r="S415" s="299">
        <v>0</v>
      </c>
      <c r="T415" s="438" t="s">
        <v>436</v>
      </c>
    </row>
    <row r="416" spans="1:20" x14ac:dyDescent="0.2">
      <c r="A416" s="198" t="s">
        <v>565</v>
      </c>
      <c r="B416" s="198" t="s">
        <v>566</v>
      </c>
      <c r="C416" s="198">
        <v>56037</v>
      </c>
      <c r="D416" s="198" t="s">
        <v>432</v>
      </c>
      <c r="E416" s="198" t="s">
        <v>607</v>
      </c>
      <c r="F416" s="198">
        <v>20200202</v>
      </c>
      <c r="G416" s="198" t="s">
        <v>1005</v>
      </c>
      <c r="H416" s="198" t="s">
        <v>1009</v>
      </c>
      <c r="I416" s="198" t="s">
        <v>254</v>
      </c>
      <c r="J416" s="297">
        <v>0</v>
      </c>
      <c r="K416" s="298">
        <v>0</v>
      </c>
      <c r="L416" s="298">
        <v>0</v>
      </c>
      <c r="M416" s="298">
        <v>0</v>
      </c>
      <c r="N416" s="299">
        <v>0</v>
      </c>
      <c r="O416" s="297">
        <v>0</v>
      </c>
      <c r="P416" s="298">
        <v>0</v>
      </c>
      <c r="Q416" s="298">
        <v>0</v>
      </c>
      <c r="R416" s="298">
        <v>0</v>
      </c>
      <c r="S416" s="299">
        <v>0</v>
      </c>
      <c r="T416" s="438" t="s">
        <v>436</v>
      </c>
    </row>
    <row r="417" spans="1:20" x14ac:dyDescent="0.2">
      <c r="A417" s="198" t="s">
        <v>565</v>
      </c>
      <c r="B417" s="198" t="s">
        <v>566</v>
      </c>
      <c r="C417" s="198">
        <v>56037</v>
      </c>
      <c r="D417" s="198" t="s">
        <v>432</v>
      </c>
      <c r="E417" s="198" t="s">
        <v>607</v>
      </c>
      <c r="F417" s="198">
        <v>20200202</v>
      </c>
      <c r="G417" s="198" t="s">
        <v>1005</v>
      </c>
      <c r="H417" s="198" t="s">
        <v>968</v>
      </c>
      <c r="I417" s="198" t="s">
        <v>254</v>
      </c>
      <c r="J417" s="297">
        <v>0</v>
      </c>
      <c r="K417" s="298">
        <v>0</v>
      </c>
      <c r="L417" s="298">
        <v>0</v>
      </c>
      <c r="M417" s="298">
        <v>0</v>
      </c>
      <c r="N417" s="299">
        <v>0</v>
      </c>
      <c r="O417" s="297">
        <v>0</v>
      </c>
      <c r="P417" s="298">
        <v>0</v>
      </c>
      <c r="Q417" s="298">
        <v>0</v>
      </c>
      <c r="R417" s="298">
        <v>0</v>
      </c>
      <c r="S417" s="299">
        <v>0</v>
      </c>
      <c r="T417" s="438" t="s">
        <v>436</v>
      </c>
    </row>
    <row r="418" spans="1:20" x14ac:dyDescent="0.2">
      <c r="A418" s="198" t="s">
        <v>565</v>
      </c>
      <c r="B418" s="198" t="s">
        <v>566</v>
      </c>
      <c r="C418" s="198">
        <v>56037</v>
      </c>
      <c r="D418" s="198" t="s">
        <v>432</v>
      </c>
      <c r="E418" s="198" t="s">
        <v>607</v>
      </c>
      <c r="F418" s="198">
        <v>20200202</v>
      </c>
      <c r="G418" s="198" t="s">
        <v>1005</v>
      </c>
      <c r="H418" s="198" t="s">
        <v>638</v>
      </c>
      <c r="I418" s="198" t="s">
        <v>254</v>
      </c>
      <c r="J418" s="297">
        <v>0</v>
      </c>
      <c r="K418" s="298">
        <v>0</v>
      </c>
      <c r="L418" s="298">
        <v>0</v>
      </c>
      <c r="M418" s="298">
        <v>0</v>
      </c>
      <c r="N418" s="299">
        <v>0</v>
      </c>
      <c r="O418" s="297">
        <v>0</v>
      </c>
      <c r="P418" s="298">
        <v>0</v>
      </c>
      <c r="Q418" s="298">
        <v>0</v>
      </c>
      <c r="R418" s="298">
        <v>0</v>
      </c>
      <c r="S418" s="299">
        <v>0</v>
      </c>
      <c r="T418" s="438" t="s">
        <v>436</v>
      </c>
    </row>
    <row r="419" spans="1:20" x14ac:dyDescent="0.2">
      <c r="A419" s="198" t="s">
        <v>565</v>
      </c>
      <c r="B419" s="198" t="s">
        <v>566</v>
      </c>
      <c r="C419" s="198">
        <v>56037</v>
      </c>
      <c r="D419" s="198" t="s">
        <v>432</v>
      </c>
      <c r="E419" s="198" t="s">
        <v>607</v>
      </c>
      <c r="F419" s="198">
        <v>20200202</v>
      </c>
      <c r="G419" s="198" t="s">
        <v>1005</v>
      </c>
      <c r="H419" s="198" t="s">
        <v>643</v>
      </c>
      <c r="I419" s="198" t="s">
        <v>254</v>
      </c>
      <c r="J419" s="297">
        <v>0</v>
      </c>
      <c r="K419" s="298">
        <v>0</v>
      </c>
      <c r="L419" s="298">
        <v>0</v>
      </c>
      <c r="M419" s="298">
        <v>0</v>
      </c>
      <c r="N419" s="299">
        <v>0</v>
      </c>
      <c r="O419" s="297">
        <v>0</v>
      </c>
      <c r="P419" s="298">
        <v>0</v>
      </c>
      <c r="Q419" s="298">
        <v>0</v>
      </c>
      <c r="R419" s="298">
        <v>0</v>
      </c>
      <c r="S419" s="299">
        <v>0</v>
      </c>
      <c r="T419" s="438" t="s">
        <v>436</v>
      </c>
    </row>
    <row r="420" spans="1:20" x14ac:dyDescent="0.2">
      <c r="A420" s="198" t="s">
        <v>565</v>
      </c>
      <c r="B420" s="198" t="s">
        <v>566</v>
      </c>
      <c r="C420" s="198">
        <v>56037</v>
      </c>
      <c r="D420" s="198" t="s">
        <v>432</v>
      </c>
      <c r="E420" s="198" t="s">
        <v>607</v>
      </c>
      <c r="F420" s="198">
        <v>20200202</v>
      </c>
      <c r="G420" s="198" t="s">
        <v>1005</v>
      </c>
      <c r="H420" s="198" t="s">
        <v>636</v>
      </c>
      <c r="I420" s="198" t="s">
        <v>254</v>
      </c>
      <c r="J420" s="297">
        <v>0</v>
      </c>
      <c r="K420" s="298">
        <v>0</v>
      </c>
      <c r="L420" s="298">
        <v>0</v>
      </c>
      <c r="M420" s="298">
        <v>0</v>
      </c>
      <c r="N420" s="299">
        <v>0</v>
      </c>
      <c r="O420" s="297">
        <v>0</v>
      </c>
      <c r="P420" s="298">
        <v>0</v>
      </c>
      <c r="Q420" s="298">
        <v>0</v>
      </c>
      <c r="R420" s="298">
        <v>0</v>
      </c>
      <c r="S420" s="299">
        <v>0</v>
      </c>
      <c r="T420" s="438" t="s">
        <v>436</v>
      </c>
    </row>
    <row r="421" spans="1:20" x14ac:dyDescent="0.2">
      <c r="A421" s="198" t="s">
        <v>565</v>
      </c>
      <c r="B421" s="198" t="s">
        <v>566</v>
      </c>
      <c r="C421" s="198">
        <v>56037</v>
      </c>
      <c r="D421" s="198" t="s">
        <v>432</v>
      </c>
      <c r="E421" s="198" t="s">
        <v>607</v>
      </c>
      <c r="F421" s="198">
        <v>20200202</v>
      </c>
      <c r="G421" s="198" t="s">
        <v>1005</v>
      </c>
      <c r="H421" s="198" t="s">
        <v>753</v>
      </c>
      <c r="I421" s="198" t="s">
        <v>254</v>
      </c>
      <c r="J421" s="297">
        <v>0</v>
      </c>
      <c r="K421" s="298">
        <v>0</v>
      </c>
      <c r="L421" s="298">
        <v>0</v>
      </c>
      <c r="M421" s="298">
        <v>0</v>
      </c>
      <c r="N421" s="299">
        <v>0</v>
      </c>
      <c r="O421" s="297">
        <v>0</v>
      </c>
      <c r="P421" s="298">
        <v>0</v>
      </c>
      <c r="Q421" s="298">
        <v>0</v>
      </c>
      <c r="R421" s="298">
        <v>0</v>
      </c>
      <c r="S421" s="299">
        <v>0</v>
      </c>
      <c r="T421" s="438" t="s">
        <v>436</v>
      </c>
    </row>
    <row r="422" spans="1:20" x14ac:dyDescent="0.2">
      <c r="A422" s="198" t="s">
        <v>565</v>
      </c>
      <c r="B422" s="198" t="s">
        <v>566</v>
      </c>
      <c r="C422" s="198">
        <v>56037</v>
      </c>
      <c r="D422" s="198" t="s">
        <v>432</v>
      </c>
      <c r="E422" s="198" t="s">
        <v>607</v>
      </c>
      <c r="F422" s="198">
        <v>20200202</v>
      </c>
      <c r="G422" s="198" t="s">
        <v>1005</v>
      </c>
      <c r="H422" s="198" t="s">
        <v>753</v>
      </c>
      <c r="I422" s="198" t="s">
        <v>254</v>
      </c>
      <c r="J422" s="297">
        <v>0</v>
      </c>
      <c r="K422" s="298">
        <v>0</v>
      </c>
      <c r="L422" s="298">
        <v>0</v>
      </c>
      <c r="M422" s="298">
        <v>0</v>
      </c>
      <c r="N422" s="299">
        <v>0</v>
      </c>
      <c r="O422" s="297">
        <v>0</v>
      </c>
      <c r="P422" s="298">
        <v>0</v>
      </c>
      <c r="Q422" s="298">
        <v>0</v>
      </c>
      <c r="R422" s="298">
        <v>0</v>
      </c>
      <c r="S422" s="299">
        <v>0</v>
      </c>
      <c r="T422" s="438" t="s">
        <v>436</v>
      </c>
    </row>
    <row r="423" spans="1:20" x14ac:dyDescent="0.2">
      <c r="A423" s="198" t="s">
        <v>565</v>
      </c>
      <c r="B423" s="198" t="s">
        <v>566</v>
      </c>
      <c r="C423" s="198">
        <v>56037</v>
      </c>
      <c r="D423" s="198" t="s">
        <v>432</v>
      </c>
      <c r="E423" s="198" t="s">
        <v>607</v>
      </c>
      <c r="F423" s="198">
        <v>20200202</v>
      </c>
      <c r="G423" s="198" t="s">
        <v>1005</v>
      </c>
      <c r="H423" s="198" t="s">
        <v>1010</v>
      </c>
      <c r="I423" s="198" t="s">
        <v>254</v>
      </c>
      <c r="J423" s="297">
        <v>0</v>
      </c>
      <c r="K423" s="298">
        <v>0</v>
      </c>
      <c r="L423" s="298">
        <v>0</v>
      </c>
      <c r="M423" s="298">
        <v>0</v>
      </c>
      <c r="N423" s="299">
        <v>0</v>
      </c>
      <c r="O423" s="297">
        <v>0</v>
      </c>
      <c r="P423" s="298">
        <v>0</v>
      </c>
      <c r="Q423" s="298">
        <v>0</v>
      </c>
      <c r="R423" s="298">
        <v>0</v>
      </c>
      <c r="S423" s="299">
        <v>0</v>
      </c>
      <c r="T423" s="438" t="s">
        <v>436</v>
      </c>
    </row>
    <row r="424" spans="1:20" x14ac:dyDescent="0.2">
      <c r="A424" s="198" t="s">
        <v>565</v>
      </c>
      <c r="B424" s="198" t="s">
        <v>566</v>
      </c>
      <c r="C424" s="198">
        <v>56037</v>
      </c>
      <c r="D424" s="198" t="s">
        <v>432</v>
      </c>
      <c r="E424" s="198" t="s">
        <v>607</v>
      </c>
      <c r="F424" s="198">
        <v>20200202</v>
      </c>
      <c r="G424" s="198" t="s">
        <v>1011</v>
      </c>
      <c r="H424" s="198" t="s">
        <v>1012</v>
      </c>
      <c r="I424" s="198" t="s">
        <v>254</v>
      </c>
      <c r="J424" s="297">
        <v>0</v>
      </c>
      <c r="K424" s="298">
        <v>0</v>
      </c>
      <c r="L424" s="298">
        <v>0</v>
      </c>
      <c r="M424" s="298">
        <v>0</v>
      </c>
      <c r="N424" s="299">
        <v>0</v>
      </c>
      <c r="O424" s="297">
        <v>0</v>
      </c>
      <c r="P424" s="298">
        <v>0</v>
      </c>
      <c r="Q424" s="298">
        <v>0</v>
      </c>
      <c r="R424" s="298">
        <v>0</v>
      </c>
      <c r="S424" s="299">
        <v>0</v>
      </c>
      <c r="T424" s="438" t="s">
        <v>436</v>
      </c>
    </row>
    <row r="425" spans="1:20" x14ac:dyDescent="0.2">
      <c r="A425" s="198" t="s">
        <v>565</v>
      </c>
      <c r="B425" s="198" t="s">
        <v>566</v>
      </c>
      <c r="C425" s="198">
        <v>56037</v>
      </c>
      <c r="D425" s="198" t="s">
        <v>432</v>
      </c>
      <c r="E425" s="198" t="s">
        <v>607</v>
      </c>
      <c r="F425" s="198">
        <v>20200202</v>
      </c>
      <c r="G425" s="198" t="s">
        <v>1011</v>
      </c>
      <c r="H425" s="198" t="s">
        <v>631</v>
      </c>
      <c r="I425" s="198" t="s">
        <v>254</v>
      </c>
      <c r="J425" s="297">
        <v>0</v>
      </c>
      <c r="K425" s="298">
        <v>0</v>
      </c>
      <c r="L425" s="298">
        <v>0</v>
      </c>
      <c r="M425" s="298">
        <v>0</v>
      </c>
      <c r="N425" s="299">
        <v>0</v>
      </c>
      <c r="O425" s="297">
        <v>0</v>
      </c>
      <c r="P425" s="298">
        <v>0</v>
      </c>
      <c r="Q425" s="298">
        <v>0</v>
      </c>
      <c r="R425" s="298">
        <v>0</v>
      </c>
      <c r="S425" s="299">
        <v>0</v>
      </c>
      <c r="T425" s="438" t="s">
        <v>436</v>
      </c>
    </row>
    <row r="426" spans="1:20" x14ac:dyDescent="0.2">
      <c r="A426" s="198" t="s">
        <v>565</v>
      </c>
      <c r="B426" s="198" t="s">
        <v>566</v>
      </c>
      <c r="C426" s="198">
        <v>56037</v>
      </c>
      <c r="D426" s="198" t="s">
        <v>432</v>
      </c>
      <c r="E426" s="198" t="s">
        <v>607</v>
      </c>
      <c r="F426" s="198">
        <v>20200202</v>
      </c>
      <c r="G426" s="198" t="s">
        <v>1011</v>
      </c>
      <c r="H426" s="198" t="s">
        <v>633</v>
      </c>
      <c r="I426" s="198" t="s">
        <v>254</v>
      </c>
      <c r="J426" s="297">
        <v>0</v>
      </c>
      <c r="K426" s="298">
        <v>0</v>
      </c>
      <c r="L426" s="298">
        <v>0</v>
      </c>
      <c r="M426" s="298">
        <v>0</v>
      </c>
      <c r="N426" s="299">
        <v>0</v>
      </c>
      <c r="O426" s="297">
        <v>0</v>
      </c>
      <c r="P426" s="298">
        <v>0</v>
      </c>
      <c r="Q426" s="298">
        <v>0</v>
      </c>
      <c r="R426" s="298">
        <v>0</v>
      </c>
      <c r="S426" s="299">
        <v>0</v>
      </c>
      <c r="T426" s="438" t="s">
        <v>436</v>
      </c>
    </row>
    <row r="427" spans="1:20" x14ac:dyDescent="0.2">
      <c r="A427" s="198" t="s">
        <v>565</v>
      </c>
      <c r="B427" s="198" t="s">
        <v>566</v>
      </c>
      <c r="C427" s="198">
        <v>56037</v>
      </c>
      <c r="D427" s="198" t="s">
        <v>432</v>
      </c>
      <c r="E427" s="198" t="s">
        <v>607</v>
      </c>
      <c r="F427" s="198">
        <v>20200253</v>
      </c>
      <c r="G427" s="198" t="s">
        <v>1005</v>
      </c>
      <c r="H427" s="198" t="s">
        <v>1006</v>
      </c>
      <c r="I427" s="198" t="s">
        <v>254</v>
      </c>
      <c r="J427" s="297">
        <v>2.0707292330158937</v>
      </c>
      <c r="K427" s="298">
        <v>4.2905509708089318E-2</v>
      </c>
      <c r="L427" s="298">
        <v>1.0353646165079469</v>
      </c>
      <c r="M427" s="298">
        <v>0</v>
      </c>
      <c r="N427" s="299">
        <v>2.8134998088986951E-2</v>
      </c>
      <c r="O427" s="297">
        <v>1.7813015873683915</v>
      </c>
      <c r="P427" s="298">
        <v>4.1334527736050404E-2</v>
      </c>
      <c r="Q427" s="298">
        <v>0.99639244300303542</v>
      </c>
      <c r="R427" s="298">
        <v>0</v>
      </c>
      <c r="S427" s="299">
        <v>2.8057841692198913E-2</v>
      </c>
      <c r="T427" s="438" t="s">
        <v>436</v>
      </c>
    </row>
    <row r="428" spans="1:20" x14ac:dyDescent="0.2">
      <c r="A428" s="198" t="s">
        <v>565</v>
      </c>
      <c r="B428" s="198" t="s">
        <v>566</v>
      </c>
      <c r="C428" s="198">
        <v>56037</v>
      </c>
      <c r="D428" s="198" t="s">
        <v>432</v>
      </c>
      <c r="E428" s="198" t="s">
        <v>607</v>
      </c>
      <c r="F428" s="198">
        <v>20200253</v>
      </c>
      <c r="G428" s="198" t="s">
        <v>1005</v>
      </c>
      <c r="H428" s="198" t="s">
        <v>1013</v>
      </c>
      <c r="I428" s="198" t="s">
        <v>254</v>
      </c>
      <c r="J428" s="297">
        <v>2.0707292330158937</v>
      </c>
      <c r="K428" s="298">
        <v>3.6040628154795022E-2</v>
      </c>
      <c r="L428" s="298">
        <v>1.0353646165079469</v>
      </c>
      <c r="M428" s="298">
        <v>0</v>
      </c>
      <c r="N428" s="299">
        <v>2.3633398394749032E-2</v>
      </c>
      <c r="O428" s="297">
        <v>1.7813015873683915</v>
      </c>
      <c r="P428" s="298">
        <v>3.4721003298282337E-2</v>
      </c>
      <c r="Q428" s="298">
        <v>0.99639244300303542</v>
      </c>
      <c r="R428" s="298">
        <v>0</v>
      </c>
      <c r="S428" s="299">
        <v>2.3568587021447082E-2</v>
      </c>
      <c r="T428" s="438" t="s">
        <v>436</v>
      </c>
    </row>
    <row r="429" spans="1:20" x14ac:dyDescent="0.2">
      <c r="A429" s="198" t="s">
        <v>565</v>
      </c>
      <c r="B429" s="198" t="s">
        <v>566</v>
      </c>
      <c r="C429" s="198">
        <v>56037</v>
      </c>
      <c r="D429" s="198" t="s">
        <v>432</v>
      </c>
      <c r="E429" s="198" t="s">
        <v>607</v>
      </c>
      <c r="F429" s="198">
        <v>20200253</v>
      </c>
      <c r="G429" s="198" t="s">
        <v>1005</v>
      </c>
      <c r="H429" s="198" t="s">
        <v>1007</v>
      </c>
      <c r="I429" s="198" t="s">
        <v>254</v>
      </c>
      <c r="J429" s="297">
        <v>4.1414584660317875</v>
      </c>
      <c r="K429" s="298">
        <v>5.2344721843868965E-2</v>
      </c>
      <c r="L429" s="298">
        <v>0.67298700073016537</v>
      </c>
      <c r="M429" s="298">
        <v>0</v>
      </c>
      <c r="N429" s="299">
        <v>3.4324697668564066E-2</v>
      </c>
      <c r="O429" s="297">
        <v>3.562603174736783</v>
      </c>
      <c r="P429" s="298">
        <v>5.0428123837981488E-2</v>
      </c>
      <c r="Q429" s="298">
        <v>0.64765508795197291</v>
      </c>
      <c r="R429" s="298">
        <v>0</v>
      </c>
      <c r="S429" s="299">
        <v>3.4230566864482663E-2</v>
      </c>
      <c r="T429" s="438" t="s">
        <v>436</v>
      </c>
    </row>
    <row r="430" spans="1:20" x14ac:dyDescent="0.2">
      <c r="A430" s="198" t="s">
        <v>565</v>
      </c>
      <c r="B430" s="198" t="s">
        <v>566</v>
      </c>
      <c r="C430" s="198">
        <v>56037</v>
      </c>
      <c r="D430" s="198" t="s">
        <v>432</v>
      </c>
      <c r="E430" s="198" t="s">
        <v>607</v>
      </c>
      <c r="F430" s="198">
        <v>20200254</v>
      </c>
      <c r="G430" s="198" t="s">
        <v>1011</v>
      </c>
      <c r="H430" s="198" t="s">
        <v>866</v>
      </c>
      <c r="I430" s="198" t="s">
        <v>254</v>
      </c>
      <c r="J430" s="297">
        <v>1.5530469247619199</v>
      </c>
      <c r="K430" s="298">
        <v>0.53365177209899184</v>
      </c>
      <c r="L430" s="298">
        <v>3.6237761577778129</v>
      </c>
      <c r="M430" s="298">
        <v>0</v>
      </c>
      <c r="N430" s="299">
        <v>4.5166386551947817E-2</v>
      </c>
      <c r="O430" s="297">
        <v>1.3359761905262932</v>
      </c>
      <c r="P430" s="298">
        <v>0.51411215308460512</v>
      </c>
      <c r="Q430" s="298">
        <v>3.4873735505106231</v>
      </c>
      <c r="R430" s="298">
        <v>0</v>
      </c>
      <c r="S430" s="299">
        <v>4.5042523894084405E-2</v>
      </c>
      <c r="T430" s="438" t="s">
        <v>436</v>
      </c>
    </row>
    <row r="431" spans="1:20" x14ac:dyDescent="0.2">
      <c r="A431" s="198" t="s">
        <v>565</v>
      </c>
      <c r="B431" s="198" t="s">
        <v>566</v>
      </c>
      <c r="C431" s="198">
        <v>56037</v>
      </c>
      <c r="D431" s="198" t="s">
        <v>432</v>
      </c>
      <c r="E431" s="198" t="s">
        <v>607</v>
      </c>
      <c r="F431" s="198">
        <v>20200254</v>
      </c>
      <c r="G431" s="198" t="s">
        <v>1011</v>
      </c>
      <c r="H431" s="198" t="s">
        <v>643</v>
      </c>
      <c r="I431" s="198" t="s">
        <v>254</v>
      </c>
      <c r="J431" s="297">
        <v>0.51768230825397343</v>
      </c>
      <c r="K431" s="298">
        <v>0.15393801118240155</v>
      </c>
      <c r="L431" s="298">
        <v>1.0353646165079469</v>
      </c>
      <c r="M431" s="298">
        <v>0</v>
      </c>
      <c r="N431" s="299">
        <v>1.3028765351523411E-2</v>
      </c>
      <c r="O431" s="297">
        <v>0.44532539684209788</v>
      </c>
      <c r="P431" s="298">
        <v>0.14830158262055923</v>
      </c>
      <c r="Q431" s="298">
        <v>0.99639244300303542</v>
      </c>
      <c r="R431" s="298">
        <v>0</v>
      </c>
      <c r="S431" s="299">
        <v>1.2993035738678195E-2</v>
      </c>
      <c r="T431" s="438" t="s">
        <v>436</v>
      </c>
    </row>
    <row r="432" spans="1:20" x14ac:dyDescent="0.2">
      <c r="A432" s="198" t="s">
        <v>565</v>
      </c>
      <c r="B432" s="198" t="s">
        <v>566</v>
      </c>
      <c r="C432" s="198">
        <v>56037</v>
      </c>
      <c r="D432" s="198" t="s">
        <v>432</v>
      </c>
      <c r="E432" s="198" t="s">
        <v>607</v>
      </c>
      <c r="F432" s="198">
        <v>20200202</v>
      </c>
      <c r="G432" s="198" t="s">
        <v>1014</v>
      </c>
      <c r="H432" s="198" t="s">
        <v>1015</v>
      </c>
      <c r="I432" s="198" t="s">
        <v>254</v>
      </c>
      <c r="J432" s="297">
        <v>0</v>
      </c>
      <c r="K432" s="298">
        <v>0</v>
      </c>
      <c r="L432" s="298">
        <v>0</v>
      </c>
      <c r="M432" s="298">
        <v>0</v>
      </c>
      <c r="N432" s="299">
        <v>0</v>
      </c>
      <c r="O432" s="297">
        <v>0</v>
      </c>
      <c r="P432" s="298">
        <v>0</v>
      </c>
      <c r="Q432" s="298">
        <v>0</v>
      </c>
      <c r="R432" s="298">
        <v>0</v>
      </c>
      <c r="S432" s="299">
        <v>0</v>
      </c>
      <c r="T432" s="438" t="s">
        <v>436</v>
      </c>
    </row>
    <row r="433" spans="1:20" x14ac:dyDescent="0.2">
      <c r="A433" s="198" t="s">
        <v>565</v>
      </c>
      <c r="B433" s="198" t="s">
        <v>566</v>
      </c>
      <c r="C433" s="198">
        <v>56037</v>
      </c>
      <c r="D433" s="198" t="s">
        <v>432</v>
      </c>
      <c r="E433" s="198" t="s">
        <v>607</v>
      </c>
      <c r="F433" s="198">
        <v>20200253</v>
      </c>
      <c r="G433" s="198" t="s">
        <v>1016</v>
      </c>
      <c r="H433" s="198" t="s">
        <v>1017</v>
      </c>
      <c r="I433" s="198" t="s">
        <v>254</v>
      </c>
      <c r="J433" s="297">
        <v>40.379220043809923</v>
      </c>
      <c r="K433" s="298">
        <v>0.3037710087332724</v>
      </c>
      <c r="L433" s="298">
        <v>40.379220043809923</v>
      </c>
      <c r="M433" s="298">
        <v>0</v>
      </c>
      <c r="N433" s="299">
        <v>0.19919578647002759</v>
      </c>
      <c r="O433" s="297">
        <v>34.735380953683631</v>
      </c>
      <c r="P433" s="298">
        <v>0.29264845637123688</v>
      </c>
      <c r="Q433" s="298">
        <v>38.859305277118381</v>
      </c>
      <c r="R433" s="298">
        <v>0</v>
      </c>
      <c r="S433" s="299">
        <v>0.19864951918076829</v>
      </c>
      <c r="T433" s="438" t="s">
        <v>436</v>
      </c>
    </row>
    <row r="434" spans="1:20" x14ac:dyDescent="0.2">
      <c r="A434" s="198" t="s">
        <v>565</v>
      </c>
      <c r="B434" s="198" t="s">
        <v>566</v>
      </c>
      <c r="C434" s="198">
        <v>56037</v>
      </c>
      <c r="D434" s="198" t="s">
        <v>432</v>
      </c>
      <c r="E434" s="198" t="s">
        <v>607</v>
      </c>
      <c r="F434" s="198">
        <v>20200254</v>
      </c>
      <c r="G434" s="198" t="s">
        <v>986</v>
      </c>
      <c r="H434" s="198" t="s">
        <v>1018</v>
      </c>
      <c r="I434" s="198" t="s">
        <v>254</v>
      </c>
      <c r="J434" s="297">
        <v>2.1224974638412908</v>
      </c>
      <c r="K434" s="298">
        <v>0.32155940113657205</v>
      </c>
      <c r="L434" s="298">
        <v>2.1224974638412908</v>
      </c>
      <c r="M434" s="298">
        <v>0</v>
      </c>
      <c r="N434" s="299">
        <v>2.721564317873779E-2</v>
      </c>
      <c r="O434" s="297">
        <v>1.8258341270526011</v>
      </c>
      <c r="P434" s="298">
        <v>0.30978552814072363</v>
      </c>
      <c r="Q434" s="298">
        <v>2.0426045081562223</v>
      </c>
      <c r="R434" s="298">
        <v>0</v>
      </c>
      <c r="S434" s="299">
        <v>2.7141007987461118E-2</v>
      </c>
      <c r="T434" s="438" t="s">
        <v>436</v>
      </c>
    </row>
    <row r="435" spans="1:20" x14ac:dyDescent="0.2">
      <c r="A435" s="198" t="s">
        <v>565</v>
      </c>
      <c r="B435" s="198" t="s">
        <v>566</v>
      </c>
      <c r="C435" s="198">
        <v>56037</v>
      </c>
      <c r="D435" s="198" t="s">
        <v>432</v>
      </c>
      <c r="E435" s="198" t="s">
        <v>607</v>
      </c>
      <c r="F435" s="198">
        <v>20200254</v>
      </c>
      <c r="G435" s="198" t="s">
        <v>986</v>
      </c>
      <c r="H435" s="198" t="s">
        <v>1019</v>
      </c>
      <c r="I435" s="198" t="s">
        <v>254</v>
      </c>
      <c r="J435" s="297">
        <v>2.0707292330158937</v>
      </c>
      <c r="K435" s="298">
        <v>0.32155940113657205</v>
      </c>
      <c r="L435" s="298">
        <v>2.0707292330158937</v>
      </c>
      <c r="M435" s="298">
        <v>0</v>
      </c>
      <c r="N435" s="299">
        <v>2.721564317873779E-2</v>
      </c>
      <c r="O435" s="297">
        <v>1.7813015873683915</v>
      </c>
      <c r="P435" s="298">
        <v>0.30978552814072363</v>
      </c>
      <c r="Q435" s="298">
        <v>1.9927848860060708</v>
      </c>
      <c r="R435" s="298">
        <v>0</v>
      </c>
      <c r="S435" s="299">
        <v>2.7141007987461118E-2</v>
      </c>
      <c r="T435" s="438" t="s">
        <v>436</v>
      </c>
    </row>
    <row r="436" spans="1:20" x14ac:dyDescent="0.2">
      <c r="A436" s="198" t="s">
        <v>565</v>
      </c>
      <c r="B436" s="198" t="s">
        <v>566</v>
      </c>
      <c r="C436" s="198">
        <v>56037</v>
      </c>
      <c r="D436" s="198" t="s">
        <v>432</v>
      </c>
      <c r="E436" s="198" t="s">
        <v>607</v>
      </c>
      <c r="F436" s="198">
        <v>20200254</v>
      </c>
      <c r="G436" s="198" t="s">
        <v>980</v>
      </c>
      <c r="H436" s="198" t="s">
        <v>995</v>
      </c>
      <c r="I436" s="198" t="s">
        <v>254</v>
      </c>
      <c r="J436" s="297">
        <v>3.1060938495238397</v>
      </c>
      <c r="K436" s="298">
        <v>0.90652384362969751</v>
      </c>
      <c r="L436" s="298">
        <v>6.2121876990476794</v>
      </c>
      <c r="M436" s="298">
        <v>0</v>
      </c>
      <c r="N436" s="299">
        <v>7.672495151452674E-2</v>
      </c>
      <c r="O436" s="297">
        <v>2.6719523810525865</v>
      </c>
      <c r="P436" s="298">
        <v>0.87333154209884833</v>
      </c>
      <c r="Q436" s="298">
        <v>5.978354658018211</v>
      </c>
      <c r="R436" s="298">
        <v>0</v>
      </c>
      <c r="S436" s="299">
        <v>7.6514543794438256E-2</v>
      </c>
      <c r="T436" s="438" t="s">
        <v>436</v>
      </c>
    </row>
    <row r="437" spans="1:20" x14ac:dyDescent="0.2">
      <c r="A437" s="198" t="s">
        <v>565</v>
      </c>
      <c r="B437" s="198" t="s">
        <v>566</v>
      </c>
      <c r="C437" s="198">
        <v>56037</v>
      </c>
      <c r="D437" s="198" t="s">
        <v>432</v>
      </c>
      <c r="E437" s="198" t="s">
        <v>607</v>
      </c>
      <c r="F437" s="198">
        <v>20200202</v>
      </c>
      <c r="G437" s="198" t="s">
        <v>1020</v>
      </c>
      <c r="H437" s="198" t="s">
        <v>631</v>
      </c>
      <c r="I437" s="198" t="s">
        <v>254</v>
      </c>
      <c r="J437" s="297">
        <v>0</v>
      </c>
      <c r="K437" s="298">
        <v>0</v>
      </c>
      <c r="L437" s="298">
        <v>0</v>
      </c>
      <c r="M437" s="298">
        <v>0</v>
      </c>
      <c r="N437" s="299">
        <v>0</v>
      </c>
      <c r="O437" s="297">
        <v>0</v>
      </c>
      <c r="P437" s="298">
        <v>0</v>
      </c>
      <c r="Q437" s="298">
        <v>0</v>
      </c>
      <c r="R437" s="298">
        <v>0</v>
      </c>
      <c r="S437" s="299">
        <v>0</v>
      </c>
      <c r="T437" s="438" t="s">
        <v>436</v>
      </c>
    </row>
    <row r="438" spans="1:20" x14ac:dyDescent="0.2">
      <c r="A438" s="198" t="s">
        <v>565</v>
      </c>
      <c r="B438" s="198" t="s">
        <v>566</v>
      </c>
      <c r="C438" s="198">
        <v>56037</v>
      </c>
      <c r="D438" s="198" t="s">
        <v>432</v>
      </c>
      <c r="E438" s="198" t="s">
        <v>607</v>
      </c>
      <c r="F438" s="198">
        <v>20200202</v>
      </c>
      <c r="G438" s="198" t="s">
        <v>1021</v>
      </c>
      <c r="H438" s="198" t="s">
        <v>1022</v>
      </c>
      <c r="I438" s="198" t="s">
        <v>254</v>
      </c>
      <c r="J438" s="297">
        <v>0</v>
      </c>
      <c r="K438" s="298">
        <v>0</v>
      </c>
      <c r="L438" s="298">
        <v>0</v>
      </c>
      <c r="M438" s="298">
        <v>0</v>
      </c>
      <c r="N438" s="299">
        <v>0</v>
      </c>
      <c r="O438" s="297">
        <v>0</v>
      </c>
      <c r="P438" s="298">
        <v>0</v>
      </c>
      <c r="Q438" s="298">
        <v>0</v>
      </c>
      <c r="R438" s="298">
        <v>0</v>
      </c>
      <c r="S438" s="299">
        <v>0</v>
      </c>
      <c r="T438" s="438" t="s">
        <v>436</v>
      </c>
    </row>
    <row r="439" spans="1:20" x14ac:dyDescent="0.2">
      <c r="A439" s="198" t="s">
        <v>565</v>
      </c>
      <c r="B439" s="198" t="s">
        <v>566</v>
      </c>
      <c r="C439" s="198">
        <v>56037</v>
      </c>
      <c r="D439" s="198" t="s">
        <v>432</v>
      </c>
      <c r="E439" s="198" t="s">
        <v>607</v>
      </c>
      <c r="F439" s="198">
        <v>20200202</v>
      </c>
      <c r="G439" s="198" t="s">
        <v>1023</v>
      </c>
      <c r="H439" s="198" t="s">
        <v>1022</v>
      </c>
      <c r="I439" s="198" t="s">
        <v>254</v>
      </c>
      <c r="J439" s="297">
        <v>0</v>
      </c>
      <c r="K439" s="298">
        <v>0</v>
      </c>
      <c r="L439" s="298">
        <v>0</v>
      </c>
      <c r="M439" s="298">
        <v>0</v>
      </c>
      <c r="N439" s="299">
        <v>0</v>
      </c>
      <c r="O439" s="297">
        <v>0</v>
      </c>
      <c r="P439" s="298">
        <v>0</v>
      </c>
      <c r="Q439" s="298">
        <v>0</v>
      </c>
      <c r="R439" s="298">
        <v>0</v>
      </c>
      <c r="S439" s="299">
        <v>0</v>
      </c>
      <c r="T439" s="438" t="s">
        <v>436</v>
      </c>
    </row>
    <row r="440" spans="1:20" x14ac:dyDescent="0.2">
      <c r="A440" s="198" t="s">
        <v>565</v>
      </c>
      <c r="B440" s="198" t="s">
        <v>566</v>
      </c>
      <c r="C440" s="198">
        <v>56037</v>
      </c>
      <c r="D440" s="198" t="s">
        <v>432</v>
      </c>
      <c r="E440" s="198" t="s">
        <v>607</v>
      </c>
      <c r="F440" s="198">
        <v>20200202</v>
      </c>
      <c r="G440" s="198" t="s">
        <v>1024</v>
      </c>
      <c r="H440" s="198" t="s">
        <v>1022</v>
      </c>
      <c r="I440" s="198" t="s">
        <v>254</v>
      </c>
      <c r="J440" s="297">
        <v>0</v>
      </c>
      <c r="K440" s="298">
        <v>0</v>
      </c>
      <c r="L440" s="298">
        <v>0</v>
      </c>
      <c r="M440" s="298">
        <v>0</v>
      </c>
      <c r="N440" s="299">
        <v>0</v>
      </c>
      <c r="O440" s="297">
        <v>0</v>
      </c>
      <c r="P440" s="298">
        <v>0</v>
      </c>
      <c r="Q440" s="298">
        <v>0</v>
      </c>
      <c r="R440" s="298">
        <v>0</v>
      </c>
      <c r="S440" s="299">
        <v>0</v>
      </c>
      <c r="T440" s="438" t="s">
        <v>436</v>
      </c>
    </row>
    <row r="441" spans="1:20" x14ac:dyDescent="0.2">
      <c r="A441" s="198" t="s">
        <v>565</v>
      </c>
      <c r="B441" s="198" t="s">
        <v>566</v>
      </c>
      <c r="C441" s="198">
        <v>56037</v>
      </c>
      <c r="D441" s="198" t="s">
        <v>432</v>
      </c>
      <c r="E441" s="198" t="s">
        <v>607</v>
      </c>
      <c r="F441" s="198">
        <v>20100102</v>
      </c>
      <c r="G441" s="198" t="s">
        <v>960</v>
      </c>
      <c r="H441" s="198" t="s">
        <v>1025</v>
      </c>
      <c r="I441" s="198" t="s">
        <v>254</v>
      </c>
      <c r="J441" s="297">
        <v>0</v>
      </c>
      <c r="K441" s="298">
        <v>0</v>
      </c>
      <c r="L441" s="298">
        <v>0</v>
      </c>
      <c r="M441" s="298">
        <v>0</v>
      </c>
      <c r="N441" s="299">
        <v>0</v>
      </c>
      <c r="O441" s="297">
        <v>0</v>
      </c>
      <c r="P441" s="298">
        <v>0</v>
      </c>
      <c r="Q441" s="298">
        <v>0</v>
      </c>
      <c r="R441" s="298">
        <v>0</v>
      </c>
      <c r="S441" s="299">
        <v>0</v>
      </c>
      <c r="T441" s="438" t="s">
        <v>436</v>
      </c>
    </row>
    <row r="442" spans="1:20" x14ac:dyDescent="0.2">
      <c r="A442" s="198" t="s">
        <v>565</v>
      </c>
      <c r="B442" s="198" t="s">
        <v>566</v>
      </c>
      <c r="C442" s="198">
        <v>56037</v>
      </c>
      <c r="D442" s="198" t="s">
        <v>432</v>
      </c>
      <c r="E442" s="198" t="s">
        <v>607</v>
      </c>
      <c r="F442" s="198">
        <v>20200202</v>
      </c>
      <c r="G442" s="198" t="s">
        <v>960</v>
      </c>
      <c r="H442" s="198" t="s">
        <v>630</v>
      </c>
      <c r="I442" s="198" t="s">
        <v>254</v>
      </c>
      <c r="J442" s="297">
        <v>0</v>
      </c>
      <c r="K442" s="298">
        <v>0</v>
      </c>
      <c r="L442" s="298">
        <v>0</v>
      </c>
      <c r="M442" s="298">
        <v>0</v>
      </c>
      <c r="N442" s="299">
        <v>0</v>
      </c>
      <c r="O442" s="297">
        <v>0</v>
      </c>
      <c r="P442" s="298">
        <v>0</v>
      </c>
      <c r="Q442" s="298">
        <v>0</v>
      </c>
      <c r="R442" s="298">
        <v>0</v>
      </c>
      <c r="S442" s="299">
        <v>0</v>
      </c>
      <c r="T442" s="438" t="s">
        <v>436</v>
      </c>
    </row>
    <row r="443" spans="1:20" x14ac:dyDescent="0.2">
      <c r="A443" s="198" t="s">
        <v>565</v>
      </c>
      <c r="B443" s="198" t="s">
        <v>566</v>
      </c>
      <c r="C443" s="198">
        <v>56037</v>
      </c>
      <c r="D443" s="198" t="s">
        <v>432</v>
      </c>
      <c r="E443" s="198" t="s">
        <v>607</v>
      </c>
      <c r="F443" s="198">
        <v>20200202</v>
      </c>
      <c r="G443" s="198" t="s">
        <v>960</v>
      </c>
      <c r="H443" s="198" t="s">
        <v>1026</v>
      </c>
      <c r="I443" s="198" t="s">
        <v>254</v>
      </c>
      <c r="J443" s="297">
        <v>0</v>
      </c>
      <c r="K443" s="298">
        <v>0</v>
      </c>
      <c r="L443" s="298">
        <v>0</v>
      </c>
      <c r="M443" s="298">
        <v>0</v>
      </c>
      <c r="N443" s="299">
        <v>0</v>
      </c>
      <c r="O443" s="297">
        <v>0</v>
      </c>
      <c r="P443" s="298">
        <v>0</v>
      </c>
      <c r="Q443" s="298">
        <v>0</v>
      </c>
      <c r="R443" s="298">
        <v>0</v>
      </c>
      <c r="S443" s="299">
        <v>0</v>
      </c>
      <c r="T443" s="438" t="s">
        <v>436</v>
      </c>
    </row>
    <row r="444" spans="1:20" x14ac:dyDescent="0.2">
      <c r="A444" s="198" t="s">
        <v>565</v>
      </c>
      <c r="B444" s="198" t="s">
        <v>566</v>
      </c>
      <c r="C444" s="198">
        <v>56037</v>
      </c>
      <c r="D444" s="198" t="s">
        <v>432</v>
      </c>
      <c r="E444" s="198" t="s">
        <v>607</v>
      </c>
      <c r="F444" s="198">
        <v>20200202</v>
      </c>
      <c r="G444" s="198" t="s">
        <v>960</v>
      </c>
      <c r="H444" s="198" t="s">
        <v>1027</v>
      </c>
      <c r="I444" s="198" t="s">
        <v>254</v>
      </c>
      <c r="J444" s="297">
        <v>0</v>
      </c>
      <c r="K444" s="298">
        <v>0</v>
      </c>
      <c r="L444" s="298">
        <v>0</v>
      </c>
      <c r="M444" s="298">
        <v>0</v>
      </c>
      <c r="N444" s="299">
        <v>0</v>
      </c>
      <c r="O444" s="297">
        <v>0</v>
      </c>
      <c r="P444" s="298">
        <v>0</v>
      </c>
      <c r="Q444" s="298">
        <v>0</v>
      </c>
      <c r="R444" s="298">
        <v>0</v>
      </c>
      <c r="S444" s="299">
        <v>0</v>
      </c>
      <c r="T444" s="438" t="s">
        <v>436</v>
      </c>
    </row>
    <row r="445" spans="1:20" x14ac:dyDescent="0.2">
      <c r="A445" s="198" t="s">
        <v>565</v>
      </c>
      <c r="B445" s="198" t="s">
        <v>566</v>
      </c>
      <c r="C445" s="198">
        <v>56037</v>
      </c>
      <c r="D445" s="198" t="s">
        <v>432</v>
      </c>
      <c r="E445" s="198" t="s">
        <v>607</v>
      </c>
      <c r="F445" s="198">
        <v>20200202</v>
      </c>
      <c r="G445" s="198" t="s">
        <v>960</v>
      </c>
      <c r="H445" s="198" t="s">
        <v>1027</v>
      </c>
      <c r="I445" s="198" t="s">
        <v>254</v>
      </c>
      <c r="J445" s="297">
        <v>0</v>
      </c>
      <c r="K445" s="298">
        <v>1.2880971193975361</v>
      </c>
      <c r="L445" s="298">
        <v>0</v>
      </c>
      <c r="M445" s="298">
        <v>0</v>
      </c>
      <c r="N445" s="299">
        <v>0</v>
      </c>
      <c r="O445" s="297">
        <v>0</v>
      </c>
      <c r="P445" s="298">
        <v>1.2409335414194085</v>
      </c>
      <c r="Q445" s="298">
        <v>0</v>
      </c>
      <c r="R445" s="298">
        <v>0</v>
      </c>
      <c r="S445" s="299">
        <v>0</v>
      </c>
      <c r="T445" s="438" t="s">
        <v>436</v>
      </c>
    </row>
    <row r="446" spans="1:20" x14ac:dyDescent="0.2">
      <c r="A446" s="198" t="s">
        <v>565</v>
      </c>
      <c r="B446" s="198" t="s">
        <v>566</v>
      </c>
      <c r="C446" s="198">
        <v>56037</v>
      </c>
      <c r="D446" s="198" t="s">
        <v>432</v>
      </c>
      <c r="E446" s="198" t="s">
        <v>607</v>
      </c>
      <c r="F446" s="198">
        <v>20200254</v>
      </c>
      <c r="G446" s="198" t="s">
        <v>960</v>
      </c>
      <c r="H446" s="198" t="s">
        <v>633</v>
      </c>
      <c r="I446" s="198" t="s">
        <v>254</v>
      </c>
      <c r="J446" s="297">
        <v>2.0707292330158937</v>
      </c>
      <c r="K446" s="298">
        <v>0.76626921121906544</v>
      </c>
      <c r="L446" s="298">
        <v>2.0707292330158937</v>
      </c>
      <c r="M446" s="298">
        <v>0</v>
      </c>
      <c r="N446" s="299">
        <v>6.485429863869431E-2</v>
      </c>
      <c r="O446" s="297">
        <v>1.7813015873683915</v>
      </c>
      <c r="P446" s="298">
        <v>0.7382123223778948</v>
      </c>
      <c r="Q446" s="298">
        <v>1.9927848860060708</v>
      </c>
      <c r="R446" s="298">
        <v>0</v>
      </c>
      <c r="S446" s="299">
        <v>6.4676444565864799E-2</v>
      </c>
      <c r="T446" s="438" t="s">
        <v>436</v>
      </c>
    </row>
    <row r="447" spans="1:20" x14ac:dyDescent="0.2">
      <c r="A447" s="198" t="s">
        <v>565</v>
      </c>
      <c r="B447" s="198" t="s">
        <v>566</v>
      </c>
      <c r="C447" s="198">
        <v>56037</v>
      </c>
      <c r="D447" s="198" t="s">
        <v>432</v>
      </c>
      <c r="E447" s="198" t="s">
        <v>607</v>
      </c>
      <c r="F447" s="198">
        <v>20200202</v>
      </c>
      <c r="G447" s="198" t="s">
        <v>1028</v>
      </c>
      <c r="H447" s="198" t="s">
        <v>1029</v>
      </c>
      <c r="I447" s="198" t="s">
        <v>254</v>
      </c>
      <c r="J447" s="297">
        <v>0</v>
      </c>
      <c r="K447" s="298">
        <v>0</v>
      </c>
      <c r="L447" s="298">
        <v>0</v>
      </c>
      <c r="M447" s="298">
        <v>0</v>
      </c>
      <c r="N447" s="299">
        <v>0</v>
      </c>
      <c r="O447" s="297">
        <v>0</v>
      </c>
      <c r="P447" s="298">
        <v>0</v>
      </c>
      <c r="Q447" s="298">
        <v>0</v>
      </c>
      <c r="R447" s="298">
        <v>0</v>
      </c>
      <c r="S447" s="299">
        <v>0</v>
      </c>
      <c r="T447" s="438" t="s">
        <v>436</v>
      </c>
    </row>
    <row r="448" spans="1:20" x14ac:dyDescent="0.2">
      <c r="A448" s="198" t="s">
        <v>565</v>
      </c>
      <c r="B448" s="198" t="s">
        <v>566</v>
      </c>
      <c r="C448" s="198">
        <v>56037</v>
      </c>
      <c r="D448" s="198" t="s">
        <v>432</v>
      </c>
      <c r="E448" s="198" t="s">
        <v>607</v>
      </c>
      <c r="F448" s="198">
        <v>20200254</v>
      </c>
      <c r="G448" s="198" t="s">
        <v>980</v>
      </c>
      <c r="H448" s="198" t="s">
        <v>631</v>
      </c>
      <c r="I448" s="198" t="s">
        <v>254</v>
      </c>
      <c r="J448" s="297">
        <v>1.0353646165079469</v>
      </c>
      <c r="K448" s="298">
        <v>0.28050926482126504</v>
      </c>
      <c r="L448" s="298">
        <v>2.0707292330158937</v>
      </c>
      <c r="M448" s="298">
        <v>0</v>
      </c>
      <c r="N448" s="299">
        <v>2.3741305751664884E-2</v>
      </c>
      <c r="O448" s="297">
        <v>0.89065079368419575</v>
      </c>
      <c r="P448" s="298">
        <v>0.2702384394419079</v>
      </c>
      <c r="Q448" s="298">
        <v>1.9927848860060708</v>
      </c>
      <c r="R448" s="298">
        <v>0</v>
      </c>
      <c r="S448" s="299">
        <v>2.3676198457146937E-2</v>
      </c>
      <c r="T448" s="438" t="s">
        <v>436</v>
      </c>
    </row>
    <row r="449" spans="1:20" x14ac:dyDescent="0.2">
      <c r="A449" s="198" t="s">
        <v>565</v>
      </c>
      <c r="B449" s="198" t="s">
        <v>566</v>
      </c>
      <c r="C449" s="198">
        <v>56037</v>
      </c>
      <c r="D449" s="198" t="s">
        <v>432</v>
      </c>
      <c r="E449" s="198" t="s">
        <v>607</v>
      </c>
      <c r="F449" s="198">
        <v>20200254</v>
      </c>
      <c r="G449" s="198" t="s">
        <v>1030</v>
      </c>
      <c r="H449" s="198" t="s">
        <v>631</v>
      </c>
      <c r="I449" s="198" t="s">
        <v>254</v>
      </c>
      <c r="J449" s="297">
        <v>1.0353646165079469</v>
      </c>
      <c r="K449" s="298">
        <v>0.2257757497341889</v>
      </c>
      <c r="L449" s="298">
        <v>1.0353646165079469</v>
      </c>
      <c r="M449" s="298">
        <v>0</v>
      </c>
      <c r="N449" s="299">
        <v>1.9108855848900999E-2</v>
      </c>
      <c r="O449" s="297">
        <v>0.89065079368419575</v>
      </c>
      <c r="P449" s="298">
        <v>0.21750898784348682</v>
      </c>
      <c r="Q449" s="298">
        <v>0.99639244300303542</v>
      </c>
      <c r="R449" s="298">
        <v>0</v>
      </c>
      <c r="S449" s="299">
        <v>1.9056452416728018E-2</v>
      </c>
      <c r="T449" s="438" t="s">
        <v>436</v>
      </c>
    </row>
    <row r="450" spans="1:20" x14ac:dyDescent="0.2">
      <c r="A450" s="198" t="s">
        <v>565</v>
      </c>
      <c r="B450" s="198" t="s">
        <v>566</v>
      </c>
      <c r="C450" s="198">
        <v>56037</v>
      </c>
      <c r="D450" s="198" t="s">
        <v>432</v>
      </c>
      <c r="E450" s="198" t="s">
        <v>607</v>
      </c>
      <c r="F450" s="198">
        <v>20200254</v>
      </c>
      <c r="G450" s="198" t="s">
        <v>1030</v>
      </c>
      <c r="H450" s="198" t="s">
        <v>1031</v>
      </c>
      <c r="I450" s="198" t="s">
        <v>254</v>
      </c>
      <c r="J450" s="297">
        <v>1.5530469247619199</v>
      </c>
      <c r="K450" s="298">
        <v>0.50970585924839606</v>
      </c>
      <c r="L450" s="298">
        <v>1.5530469247619199</v>
      </c>
      <c r="M450" s="298">
        <v>0</v>
      </c>
      <c r="N450" s="299">
        <v>4.3139689719488616E-2</v>
      </c>
      <c r="O450" s="297">
        <v>1.3359761905262932</v>
      </c>
      <c r="P450" s="298">
        <v>0.49104301801029593</v>
      </c>
      <c r="Q450" s="298">
        <v>1.4945886645045527</v>
      </c>
      <c r="R450" s="298">
        <v>0</v>
      </c>
      <c r="S450" s="299">
        <v>4.3021385001401125E-2</v>
      </c>
      <c r="T450" s="438" t="s">
        <v>436</v>
      </c>
    </row>
    <row r="451" spans="1:20" x14ac:dyDescent="0.2">
      <c r="A451" s="198" t="s">
        <v>565</v>
      </c>
      <c r="B451" s="198" t="s">
        <v>566</v>
      </c>
      <c r="C451" s="198">
        <v>56037</v>
      </c>
      <c r="D451" s="198" t="s">
        <v>432</v>
      </c>
      <c r="E451" s="198" t="s">
        <v>607</v>
      </c>
      <c r="F451" s="198">
        <v>20200253</v>
      </c>
      <c r="G451" s="198" t="s">
        <v>986</v>
      </c>
      <c r="H451" s="198" t="s">
        <v>965</v>
      </c>
      <c r="I451" s="198" t="s">
        <v>254</v>
      </c>
      <c r="J451" s="297">
        <v>2.0707292330158937</v>
      </c>
      <c r="K451" s="298">
        <v>3.4324407766471457E-2</v>
      </c>
      <c r="L451" s="298">
        <v>1.5530469247619199</v>
      </c>
      <c r="M451" s="298">
        <v>0</v>
      </c>
      <c r="N451" s="299">
        <v>2.2507998471189557E-2</v>
      </c>
      <c r="O451" s="297">
        <v>1.7813015873683915</v>
      </c>
      <c r="P451" s="298">
        <v>3.3067622188840323E-2</v>
      </c>
      <c r="Q451" s="298">
        <v>1.4945886645045527</v>
      </c>
      <c r="R451" s="298">
        <v>0</v>
      </c>
      <c r="S451" s="299">
        <v>2.2446273353759129E-2</v>
      </c>
      <c r="T451" s="438" t="s">
        <v>436</v>
      </c>
    </row>
    <row r="452" spans="1:20" x14ac:dyDescent="0.2">
      <c r="A452" s="198" t="s">
        <v>565</v>
      </c>
      <c r="B452" s="198" t="s">
        <v>566</v>
      </c>
      <c r="C452" s="198">
        <v>56037</v>
      </c>
      <c r="D452" s="198" t="s">
        <v>432</v>
      </c>
      <c r="E452" s="198" t="s">
        <v>607</v>
      </c>
      <c r="F452" s="198">
        <v>20200254</v>
      </c>
      <c r="G452" s="198" t="s">
        <v>986</v>
      </c>
      <c r="H452" s="198" t="s">
        <v>1032</v>
      </c>
      <c r="I452" s="198" t="s">
        <v>254</v>
      </c>
      <c r="J452" s="297">
        <v>5.1768230825397339</v>
      </c>
      <c r="K452" s="298">
        <v>0.54733515087076101</v>
      </c>
      <c r="L452" s="298">
        <v>4.6591407742857607</v>
      </c>
      <c r="M452" s="298">
        <v>0</v>
      </c>
      <c r="N452" s="299">
        <v>4.6324499027638799E-2</v>
      </c>
      <c r="O452" s="297">
        <v>4.4532539684209782</v>
      </c>
      <c r="P452" s="298">
        <v>0.52729451598421051</v>
      </c>
      <c r="Q452" s="298">
        <v>4.4837659935136589</v>
      </c>
      <c r="R452" s="298">
        <v>0</v>
      </c>
      <c r="S452" s="299">
        <v>4.6197460404189143E-2</v>
      </c>
      <c r="T452" s="438" t="s">
        <v>436</v>
      </c>
    </row>
    <row r="453" spans="1:20" x14ac:dyDescent="0.2">
      <c r="A453" s="198" t="s">
        <v>565</v>
      </c>
      <c r="B453" s="198" t="s">
        <v>566</v>
      </c>
      <c r="C453" s="198">
        <v>56037</v>
      </c>
      <c r="D453" s="198" t="s">
        <v>432</v>
      </c>
      <c r="E453" s="198" t="s">
        <v>607</v>
      </c>
      <c r="F453" s="198">
        <v>20200254</v>
      </c>
      <c r="G453" s="198" t="s">
        <v>986</v>
      </c>
      <c r="H453" s="198" t="s">
        <v>1033</v>
      </c>
      <c r="I453" s="198" t="s">
        <v>254</v>
      </c>
      <c r="J453" s="297">
        <v>6.2121876990476794</v>
      </c>
      <c r="K453" s="298">
        <v>0.9202072224014668</v>
      </c>
      <c r="L453" s="298">
        <v>4.1414584660317875</v>
      </c>
      <c r="M453" s="298">
        <v>0</v>
      </c>
      <c r="N453" s="299">
        <v>7.7883063990217702E-2</v>
      </c>
      <c r="O453" s="297">
        <v>5.343904762105173</v>
      </c>
      <c r="P453" s="298">
        <v>0.88651390499845384</v>
      </c>
      <c r="Q453" s="298">
        <v>3.9855697720121417</v>
      </c>
      <c r="R453" s="298">
        <v>0</v>
      </c>
      <c r="S453" s="299">
        <v>7.7669480304542973E-2</v>
      </c>
      <c r="T453" s="438" t="s">
        <v>436</v>
      </c>
    </row>
    <row r="454" spans="1:20" x14ac:dyDescent="0.2">
      <c r="A454" s="198" t="s">
        <v>565</v>
      </c>
      <c r="B454" s="198" t="s">
        <v>566</v>
      </c>
      <c r="C454" s="198">
        <v>56037</v>
      </c>
      <c r="D454" s="198" t="s">
        <v>432</v>
      </c>
      <c r="E454" s="198" t="s">
        <v>607</v>
      </c>
      <c r="F454" s="198">
        <v>20200254</v>
      </c>
      <c r="G454" s="198" t="s">
        <v>986</v>
      </c>
      <c r="H454" s="198" t="s">
        <v>1034</v>
      </c>
      <c r="I454" s="198" t="s">
        <v>254</v>
      </c>
      <c r="J454" s="297">
        <v>7.7652346238096008</v>
      </c>
      <c r="K454" s="298">
        <v>1.1836122637580209</v>
      </c>
      <c r="L454" s="298">
        <v>4.1414584660317875</v>
      </c>
      <c r="M454" s="298">
        <v>0</v>
      </c>
      <c r="N454" s="299">
        <v>0.1001767291472689</v>
      </c>
      <c r="O454" s="297">
        <v>6.6798809526314677</v>
      </c>
      <c r="P454" s="298">
        <v>1.1402743908158555</v>
      </c>
      <c r="Q454" s="298">
        <v>3.9855697720121417</v>
      </c>
      <c r="R454" s="298">
        <v>0</v>
      </c>
      <c r="S454" s="299">
        <v>9.9902008124059027E-2</v>
      </c>
      <c r="T454" s="438" t="s">
        <v>436</v>
      </c>
    </row>
    <row r="455" spans="1:20" x14ac:dyDescent="0.2">
      <c r="A455" s="198" t="s">
        <v>565</v>
      </c>
      <c r="B455" s="198" t="s">
        <v>566</v>
      </c>
      <c r="C455" s="198">
        <v>56037</v>
      </c>
      <c r="D455" s="198" t="s">
        <v>432</v>
      </c>
      <c r="E455" s="198" t="s">
        <v>607</v>
      </c>
      <c r="F455" s="198">
        <v>20200254</v>
      </c>
      <c r="G455" s="198" t="s">
        <v>1035</v>
      </c>
      <c r="H455" s="198" t="s">
        <v>631</v>
      </c>
      <c r="I455" s="198" t="s">
        <v>254</v>
      </c>
      <c r="J455" s="297">
        <v>1.0353646165079469</v>
      </c>
      <c r="K455" s="298">
        <v>0.32498024582951435</v>
      </c>
      <c r="L455" s="298">
        <v>1.0353646165079469</v>
      </c>
      <c r="M455" s="298">
        <v>0</v>
      </c>
      <c r="N455" s="299">
        <v>2.7505171297660534E-2</v>
      </c>
      <c r="O455" s="297">
        <v>0.89065079368419575</v>
      </c>
      <c r="P455" s="298">
        <v>0.31308111886562501</v>
      </c>
      <c r="Q455" s="298">
        <v>0.99639244300303542</v>
      </c>
      <c r="R455" s="298">
        <v>0</v>
      </c>
      <c r="S455" s="299">
        <v>2.7429742114987301E-2</v>
      </c>
      <c r="T455" s="438" t="s">
        <v>436</v>
      </c>
    </row>
    <row r="456" spans="1:20" x14ac:dyDescent="0.2">
      <c r="A456" s="198" t="s">
        <v>565</v>
      </c>
      <c r="B456" s="198" t="s">
        <v>566</v>
      </c>
      <c r="C456" s="198">
        <v>56037</v>
      </c>
      <c r="D456" s="198" t="s">
        <v>432</v>
      </c>
      <c r="E456" s="198" t="s">
        <v>607</v>
      </c>
      <c r="F456" s="198">
        <v>20200254</v>
      </c>
      <c r="G456" s="198" t="s">
        <v>1035</v>
      </c>
      <c r="H456" s="198" t="s">
        <v>735</v>
      </c>
      <c r="I456" s="198" t="s">
        <v>254</v>
      </c>
      <c r="J456" s="297">
        <v>3.6237761577778129</v>
      </c>
      <c r="K456" s="298">
        <v>1.1117745252062325</v>
      </c>
      <c r="L456" s="298">
        <v>5.6945053907937062</v>
      </c>
      <c r="M456" s="298">
        <v>0</v>
      </c>
      <c r="N456" s="299">
        <v>9.4096638649891248E-2</v>
      </c>
      <c r="O456" s="297">
        <v>3.1172777778946843</v>
      </c>
      <c r="P456" s="298">
        <v>1.0710669855929269</v>
      </c>
      <c r="Q456" s="298">
        <v>5.4801584365166933</v>
      </c>
      <c r="R456" s="298">
        <v>0</v>
      </c>
      <c r="S456" s="299">
        <v>9.3838591446009145E-2</v>
      </c>
      <c r="T456" s="438" t="s">
        <v>436</v>
      </c>
    </row>
    <row r="457" spans="1:20" x14ac:dyDescent="0.2">
      <c r="A457" s="198" t="s">
        <v>565</v>
      </c>
      <c r="B457" s="198" t="s">
        <v>566</v>
      </c>
      <c r="C457" s="198">
        <v>56037</v>
      </c>
      <c r="D457" s="198" t="s">
        <v>432</v>
      </c>
      <c r="E457" s="198" t="s">
        <v>607</v>
      </c>
      <c r="F457" s="198">
        <v>20200254</v>
      </c>
      <c r="G457" s="198" t="s">
        <v>1036</v>
      </c>
      <c r="H457" s="198" t="s">
        <v>813</v>
      </c>
      <c r="I457" s="198" t="s">
        <v>254</v>
      </c>
      <c r="J457" s="297">
        <v>1.0353646165079469</v>
      </c>
      <c r="K457" s="298">
        <v>0.28050926482126504</v>
      </c>
      <c r="L457" s="298">
        <v>1.0353646165079469</v>
      </c>
      <c r="M457" s="298">
        <v>0</v>
      </c>
      <c r="N457" s="299">
        <v>2.3741305751664884E-2</v>
      </c>
      <c r="O457" s="297">
        <v>0.89065079368419575</v>
      </c>
      <c r="P457" s="298">
        <v>0.2702384394419079</v>
      </c>
      <c r="Q457" s="298">
        <v>0.99639244300303542</v>
      </c>
      <c r="R457" s="298">
        <v>0</v>
      </c>
      <c r="S457" s="299">
        <v>2.3676198457146937E-2</v>
      </c>
      <c r="T457" s="438" t="s">
        <v>436</v>
      </c>
    </row>
    <row r="458" spans="1:20" x14ac:dyDescent="0.2">
      <c r="A458" s="198" t="s">
        <v>565</v>
      </c>
      <c r="B458" s="198" t="s">
        <v>566</v>
      </c>
      <c r="C458" s="198">
        <v>56037</v>
      </c>
      <c r="D458" s="198" t="s">
        <v>432</v>
      </c>
      <c r="E458" s="198" t="s">
        <v>607</v>
      </c>
      <c r="F458" s="198">
        <v>20200202</v>
      </c>
      <c r="G458" s="198" t="s">
        <v>980</v>
      </c>
      <c r="H458" s="198" t="s">
        <v>958</v>
      </c>
      <c r="I458" s="198" t="s">
        <v>254</v>
      </c>
      <c r="J458" s="297">
        <v>0</v>
      </c>
      <c r="K458" s="298">
        <v>0</v>
      </c>
      <c r="L458" s="298">
        <v>0</v>
      </c>
      <c r="M458" s="298">
        <v>0</v>
      </c>
      <c r="N458" s="299">
        <v>0</v>
      </c>
      <c r="O458" s="297">
        <v>0</v>
      </c>
      <c r="P458" s="298">
        <v>0</v>
      </c>
      <c r="Q458" s="298">
        <v>0</v>
      </c>
      <c r="R458" s="298">
        <v>0</v>
      </c>
      <c r="S458" s="299">
        <v>0</v>
      </c>
      <c r="T458" s="438" t="s">
        <v>436</v>
      </c>
    </row>
    <row r="459" spans="1:20" x14ac:dyDescent="0.2">
      <c r="A459" s="198" t="s">
        <v>565</v>
      </c>
      <c r="B459" s="198" t="s">
        <v>566</v>
      </c>
      <c r="C459" s="198">
        <v>56037</v>
      </c>
      <c r="D459" s="198" t="s">
        <v>432</v>
      </c>
      <c r="E459" s="198" t="s">
        <v>607</v>
      </c>
      <c r="F459" s="198">
        <v>20200202</v>
      </c>
      <c r="G459" s="198" t="s">
        <v>980</v>
      </c>
      <c r="H459" s="198" t="s">
        <v>1037</v>
      </c>
      <c r="I459" s="198" t="s">
        <v>254</v>
      </c>
      <c r="J459" s="297">
        <v>0</v>
      </c>
      <c r="K459" s="298">
        <v>0</v>
      </c>
      <c r="L459" s="298">
        <v>0</v>
      </c>
      <c r="M459" s="298">
        <v>0</v>
      </c>
      <c r="N459" s="299">
        <v>0</v>
      </c>
      <c r="O459" s="297">
        <v>0</v>
      </c>
      <c r="P459" s="298">
        <v>0</v>
      </c>
      <c r="Q459" s="298">
        <v>0</v>
      </c>
      <c r="R459" s="298">
        <v>0</v>
      </c>
      <c r="S459" s="299">
        <v>0</v>
      </c>
      <c r="T459" s="438" t="s">
        <v>436</v>
      </c>
    </row>
    <row r="460" spans="1:20" x14ac:dyDescent="0.2">
      <c r="A460" s="198" t="s">
        <v>565</v>
      </c>
      <c r="B460" s="198" t="s">
        <v>566</v>
      </c>
      <c r="C460" s="198">
        <v>56037</v>
      </c>
      <c r="D460" s="198" t="s">
        <v>432</v>
      </c>
      <c r="E460" s="198" t="s">
        <v>607</v>
      </c>
      <c r="F460" s="198">
        <v>20200202</v>
      </c>
      <c r="G460" s="198" t="s">
        <v>1038</v>
      </c>
      <c r="H460" s="198" t="s">
        <v>1039</v>
      </c>
      <c r="I460" s="198" t="s">
        <v>254</v>
      </c>
      <c r="J460" s="297">
        <v>0</v>
      </c>
      <c r="K460" s="298">
        <v>0.64404855969876806</v>
      </c>
      <c r="L460" s="298">
        <v>0</v>
      </c>
      <c r="M460" s="298">
        <v>0</v>
      </c>
      <c r="N460" s="299">
        <v>0</v>
      </c>
      <c r="O460" s="297">
        <v>0</v>
      </c>
      <c r="P460" s="298">
        <v>0.62046677070970424</v>
      </c>
      <c r="Q460" s="298">
        <v>0</v>
      </c>
      <c r="R460" s="298">
        <v>0</v>
      </c>
      <c r="S460" s="299">
        <v>0</v>
      </c>
      <c r="T460" s="438" t="s">
        <v>436</v>
      </c>
    </row>
    <row r="461" spans="1:20" x14ac:dyDescent="0.2">
      <c r="A461" s="198" t="s">
        <v>565</v>
      </c>
      <c r="B461" s="198" t="s">
        <v>566</v>
      </c>
      <c r="C461" s="198">
        <v>56037</v>
      </c>
      <c r="D461" s="198" t="s">
        <v>432</v>
      </c>
      <c r="E461" s="198" t="s">
        <v>607</v>
      </c>
      <c r="F461" s="198">
        <v>20200254</v>
      </c>
      <c r="G461" s="198" t="s">
        <v>980</v>
      </c>
      <c r="H461" s="198" t="s">
        <v>1040</v>
      </c>
      <c r="I461" s="198" t="s">
        <v>254</v>
      </c>
      <c r="J461" s="297">
        <v>3.1060938495238397</v>
      </c>
      <c r="K461" s="298">
        <v>1.0023074950320809</v>
      </c>
      <c r="L461" s="298">
        <v>3.1060938495238397</v>
      </c>
      <c r="M461" s="298">
        <v>0</v>
      </c>
      <c r="N461" s="299">
        <v>8.4831738844363527E-2</v>
      </c>
      <c r="O461" s="297">
        <v>2.6719523810525865</v>
      </c>
      <c r="P461" s="298">
        <v>0.96560808239608542</v>
      </c>
      <c r="Q461" s="298">
        <v>2.9891773290091055</v>
      </c>
      <c r="R461" s="298">
        <v>0</v>
      </c>
      <c r="S461" s="299">
        <v>8.4599099365171349E-2</v>
      </c>
      <c r="T461" s="438" t="s">
        <v>436</v>
      </c>
    </row>
    <row r="462" spans="1:20" x14ac:dyDescent="0.2">
      <c r="A462" s="198" t="s">
        <v>565</v>
      </c>
      <c r="B462" s="198" t="s">
        <v>566</v>
      </c>
      <c r="C462" s="198">
        <v>56037</v>
      </c>
      <c r="D462" s="198" t="s">
        <v>432</v>
      </c>
      <c r="E462" s="198" t="s">
        <v>607</v>
      </c>
      <c r="F462" s="198">
        <v>20200202</v>
      </c>
      <c r="G462" s="198" t="s">
        <v>1041</v>
      </c>
      <c r="H462" s="198" t="s">
        <v>1042</v>
      </c>
      <c r="I462" s="198" t="s">
        <v>254</v>
      </c>
      <c r="J462" s="297">
        <v>0</v>
      </c>
      <c r="K462" s="298">
        <v>0</v>
      </c>
      <c r="L462" s="298">
        <v>0</v>
      </c>
      <c r="M462" s="298">
        <v>0</v>
      </c>
      <c r="N462" s="299">
        <v>0</v>
      </c>
      <c r="O462" s="297">
        <v>0</v>
      </c>
      <c r="P462" s="298">
        <v>0</v>
      </c>
      <c r="Q462" s="298">
        <v>0</v>
      </c>
      <c r="R462" s="298">
        <v>0</v>
      </c>
      <c r="S462" s="299">
        <v>0</v>
      </c>
      <c r="T462" s="438" t="s">
        <v>436</v>
      </c>
    </row>
    <row r="463" spans="1:20" x14ac:dyDescent="0.2">
      <c r="A463" s="198" t="s">
        <v>565</v>
      </c>
      <c r="B463" s="198" t="s">
        <v>566</v>
      </c>
      <c r="C463" s="198">
        <v>56037</v>
      </c>
      <c r="D463" s="198" t="s">
        <v>432</v>
      </c>
      <c r="E463" s="198" t="s">
        <v>607</v>
      </c>
      <c r="F463" s="198">
        <v>20200254</v>
      </c>
      <c r="G463" s="198" t="s">
        <v>1041</v>
      </c>
      <c r="H463" s="198" t="s">
        <v>647</v>
      </c>
      <c r="I463" s="198" t="s">
        <v>254</v>
      </c>
      <c r="J463" s="297">
        <v>4.6591407742857607</v>
      </c>
      <c r="K463" s="298">
        <v>1.4367547710357476</v>
      </c>
      <c r="L463" s="298">
        <v>2.5884115412698669</v>
      </c>
      <c r="M463" s="298">
        <v>0</v>
      </c>
      <c r="N463" s="299">
        <v>0.12160180994755183</v>
      </c>
      <c r="O463" s="297">
        <v>4.0079285715788808</v>
      </c>
      <c r="P463" s="298">
        <v>1.3841481044585526</v>
      </c>
      <c r="Q463" s="298">
        <v>2.4909811075075883</v>
      </c>
      <c r="R463" s="298">
        <v>0</v>
      </c>
      <c r="S463" s="299">
        <v>0.12126833356099649</v>
      </c>
      <c r="T463" s="438" t="s">
        <v>436</v>
      </c>
    </row>
    <row r="464" spans="1:20" x14ac:dyDescent="0.2">
      <c r="A464" s="198" t="s">
        <v>565</v>
      </c>
      <c r="B464" s="198" t="s">
        <v>566</v>
      </c>
      <c r="C464" s="198">
        <v>56037</v>
      </c>
      <c r="D464" s="198" t="s">
        <v>432</v>
      </c>
      <c r="E464" s="198" t="s">
        <v>607</v>
      </c>
      <c r="F464" s="198">
        <v>20200254</v>
      </c>
      <c r="G464" s="198" t="s">
        <v>980</v>
      </c>
      <c r="H464" s="198" t="s">
        <v>631</v>
      </c>
      <c r="I464" s="198" t="s">
        <v>254</v>
      </c>
      <c r="J464" s="297">
        <v>0.51768230825397343</v>
      </c>
      <c r="K464" s="298">
        <v>0.16420054526122829</v>
      </c>
      <c r="L464" s="298">
        <v>0.51768230825397343</v>
      </c>
      <c r="M464" s="298">
        <v>0</v>
      </c>
      <c r="N464" s="299">
        <v>1.3897349708291637E-2</v>
      </c>
      <c r="O464" s="297">
        <v>0.44532539684209788</v>
      </c>
      <c r="P464" s="298">
        <v>0.15818835479526314</v>
      </c>
      <c r="Q464" s="298">
        <v>0.49819622150151771</v>
      </c>
      <c r="R464" s="298">
        <v>0</v>
      </c>
      <c r="S464" s="299">
        <v>1.385923812125674E-2</v>
      </c>
      <c r="T464" s="438" t="s">
        <v>436</v>
      </c>
    </row>
    <row r="465" spans="1:20" x14ac:dyDescent="0.2">
      <c r="A465" s="198" t="s">
        <v>565</v>
      </c>
      <c r="B465" s="198" t="s">
        <v>566</v>
      </c>
      <c r="C465" s="198">
        <v>56037</v>
      </c>
      <c r="D465" s="198" t="s">
        <v>432</v>
      </c>
      <c r="E465" s="198" t="s">
        <v>607</v>
      </c>
      <c r="F465" s="198">
        <v>20200202</v>
      </c>
      <c r="G465" s="198" t="s">
        <v>1043</v>
      </c>
      <c r="H465" s="198" t="s">
        <v>971</v>
      </c>
      <c r="I465" s="198" t="s">
        <v>254</v>
      </c>
      <c r="J465" s="297">
        <v>0</v>
      </c>
      <c r="K465" s="298">
        <v>0</v>
      </c>
      <c r="L465" s="298">
        <v>0</v>
      </c>
      <c r="M465" s="298">
        <v>0</v>
      </c>
      <c r="N465" s="299">
        <v>0</v>
      </c>
      <c r="O465" s="297">
        <v>0</v>
      </c>
      <c r="P465" s="298">
        <v>0</v>
      </c>
      <c r="Q465" s="298">
        <v>0</v>
      </c>
      <c r="R465" s="298">
        <v>0</v>
      </c>
      <c r="S465" s="299">
        <v>0</v>
      </c>
      <c r="T465" s="438" t="s">
        <v>436</v>
      </c>
    </row>
    <row r="466" spans="1:20" x14ac:dyDescent="0.2">
      <c r="A466" s="198" t="s">
        <v>565</v>
      </c>
      <c r="B466" s="198" t="s">
        <v>566</v>
      </c>
      <c r="C466" s="198">
        <v>56037</v>
      </c>
      <c r="D466" s="198" t="s">
        <v>432</v>
      </c>
      <c r="E466" s="198" t="s">
        <v>607</v>
      </c>
      <c r="F466" s="198">
        <v>20200202</v>
      </c>
      <c r="G466" s="198" t="s">
        <v>980</v>
      </c>
      <c r="H466" s="198" t="s">
        <v>781</v>
      </c>
      <c r="I466" s="198" t="s">
        <v>254</v>
      </c>
      <c r="J466" s="297">
        <v>0</v>
      </c>
      <c r="K466" s="298">
        <v>0.4293657064658456</v>
      </c>
      <c r="L466" s="298">
        <v>0</v>
      </c>
      <c r="M466" s="298">
        <v>0</v>
      </c>
      <c r="N466" s="299">
        <v>0</v>
      </c>
      <c r="O466" s="297">
        <v>0</v>
      </c>
      <c r="P466" s="298">
        <v>0.41364451380646966</v>
      </c>
      <c r="Q466" s="298">
        <v>0</v>
      </c>
      <c r="R466" s="298">
        <v>0</v>
      </c>
      <c r="S466" s="299">
        <v>0</v>
      </c>
      <c r="T466" s="438" t="s">
        <v>436</v>
      </c>
    </row>
    <row r="467" spans="1:20" x14ac:dyDescent="0.2">
      <c r="A467" s="198" t="s">
        <v>565</v>
      </c>
      <c r="B467" s="198" t="s">
        <v>566</v>
      </c>
      <c r="C467" s="198">
        <v>56037</v>
      </c>
      <c r="D467" s="198" t="s">
        <v>432</v>
      </c>
      <c r="E467" s="198" t="s">
        <v>607</v>
      </c>
      <c r="F467" s="198">
        <v>20200202</v>
      </c>
      <c r="G467" s="198" t="s">
        <v>980</v>
      </c>
      <c r="H467" s="198" t="s">
        <v>664</v>
      </c>
      <c r="I467" s="198" t="s">
        <v>254</v>
      </c>
      <c r="J467" s="297">
        <v>0</v>
      </c>
      <c r="K467" s="298">
        <v>0</v>
      </c>
      <c r="L467" s="298">
        <v>0</v>
      </c>
      <c r="M467" s="298">
        <v>0</v>
      </c>
      <c r="N467" s="299">
        <v>0</v>
      </c>
      <c r="O467" s="297">
        <v>0</v>
      </c>
      <c r="P467" s="298">
        <v>0</v>
      </c>
      <c r="Q467" s="298">
        <v>0</v>
      </c>
      <c r="R467" s="298">
        <v>0</v>
      </c>
      <c r="S467" s="299">
        <v>0</v>
      </c>
      <c r="T467" s="438" t="s">
        <v>436</v>
      </c>
    </row>
    <row r="468" spans="1:20" x14ac:dyDescent="0.2">
      <c r="A468" s="198" t="s">
        <v>565</v>
      </c>
      <c r="B468" s="198" t="s">
        <v>566</v>
      </c>
      <c r="C468" s="198">
        <v>56037</v>
      </c>
      <c r="D468" s="198" t="s">
        <v>432</v>
      </c>
      <c r="E468" s="198" t="s">
        <v>607</v>
      </c>
      <c r="F468" s="198">
        <v>20200202</v>
      </c>
      <c r="G468" s="198" t="s">
        <v>980</v>
      </c>
      <c r="H468" s="198" t="s">
        <v>664</v>
      </c>
      <c r="I468" s="198" t="s">
        <v>254</v>
      </c>
      <c r="J468" s="297">
        <v>0</v>
      </c>
      <c r="K468" s="298">
        <v>0</v>
      </c>
      <c r="L468" s="298">
        <v>0</v>
      </c>
      <c r="M468" s="298">
        <v>0</v>
      </c>
      <c r="N468" s="299">
        <v>0</v>
      </c>
      <c r="O468" s="297">
        <v>0</v>
      </c>
      <c r="P468" s="298">
        <v>0</v>
      </c>
      <c r="Q468" s="298">
        <v>0</v>
      </c>
      <c r="R468" s="298">
        <v>0</v>
      </c>
      <c r="S468" s="299">
        <v>0</v>
      </c>
      <c r="T468" s="438" t="s">
        <v>436</v>
      </c>
    </row>
    <row r="469" spans="1:20" x14ac:dyDescent="0.2">
      <c r="A469" s="198" t="s">
        <v>565</v>
      </c>
      <c r="B469" s="198" t="s">
        <v>566</v>
      </c>
      <c r="C469" s="198">
        <v>56037</v>
      </c>
      <c r="D469" s="198" t="s">
        <v>432</v>
      </c>
      <c r="E469" s="198" t="s">
        <v>607</v>
      </c>
      <c r="F469" s="198">
        <v>20200202</v>
      </c>
      <c r="G469" s="198" t="s">
        <v>980</v>
      </c>
      <c r="H469" s="198" t="s">
        <v>631</v>
      </c>
      <c r="I469" s="198" t="s">
        <v>254</v>
      </c>
      <c r="J469" s="297">
        <v>0</v>
      </c>
      <c r="K469" s="298">
        <v>0</v>
      </c>
      <c r="L469" s="298">
        <v>0</v>
      </c>
      <c r="M469" s="298">
        <v>0</v>
      </c>
      <c r="N469" s="299">
        <v>0</v>
      </c>
      <c r="O469" s="297">
        <v>0</v>
      </c>
      <c r="P469" s="298">
        <v>0</v>
      </c>
      <c r="Q469" s="298">
        <v>0</v>
      </c>
      <c r="R469" s="298">
        <v>0</v>
      </c>
      <c r="S469" s="299">
        <v>0</v>
      </c>
      <c r="T469" s="438" t="s">
        <v>436</v>
      </c>
    </row>
    <row r="470" spans="1:20" x14ac:dyDescent="0.2">
      <c r="A470" s="198" t="s">
        <v>565</v>
      </c>
      <c r="B470" s="198" t="s">
        <v>566</v>
      </c>
      <c r="C470" s="198">
        <v>56037</v>
      </c>
      <c r="D470" s="198" t="s">
        <v>432</v>
      </c>
      <c r="E470" s="198" t="s">
        <v>607</v>
      </c>
      <c r="F470" s="198">
        <v>20200202</v>
      </c>
      <c r="G470" s="198" t="s">
        <v>980</v>
      </c>
      <c r="H470" s="198" t="s">
        <v>631</v>
      </c>
      <c r="I470" s="198" t="s">
        <v>254</v>
      </c>
      <c r="J470" s="297">
        <v>0</v>
      </c>
      <c r="K470" s="298">
        <v>0</v>
      </c>
      <c r="L470" s="298">
        <v>0</v>
      </c>
      <c r="M470" s="298">
        <v>0</v>
      </c>
      <c r="N470" s="299">
        <v>0</v>
      </c>
      <c r="O470" s="297">
        <v>0</v>
      </c>
      <c r="P470" s="298">
        <v>0</v>
      </c>
      <c r="Q470" s="298">
        <v>0</v>
      </c>
      <c r="R470" s="298">
        <v>0</v>
      </c>
      <c r="S470" s="299">
        <v>0</v>
      </c>
      <c r="T470" s="438" t="s">
        <v>436</v>
      </c>
    </row>
    <row r="471" spans="1:20" x14ac:dyDescent="0.2">
      <c r="A471" s="198" t="s">
        <v>565</v>
      </c>
      <c r="B471" s="198" t="s">
        <v>566</v>
      </c>
      <c r="C471" s="198">
        <v>56037</v>
      </c>
      <c r="D471" s="198" t="s">
        <v>432</v>
      </c>
      <c r="E471" s="198" t="s">
        <v>607</v>
      </c>
      <c r="F471" s="198">
        <v>20200202</v>
      </c>
      <c r="G471" s="198" t="s">
        <v>980</v>
      </c>
      <c r="H471" s="198" t="s">
        <v>632</v>
      </c>
      <c r="I471" s="198" t="s">
        <v>254</v>
      </c>
      <c r="J471" s="297">
        <v>0</v>
      </c>
      <c r="K471" s="298">
        <v>0</v>
      </c>
      <c r="L471" s="298">
        <v>0</v>
      </c>
      <c r="M471" s="298">
        <v>0</v>
      </c>
      <c r="N471" s="299">
        <v>0</v>
      </c>
      <c r="O471" s="297">
        <v>0</v>
      </c>
      <c r="P471" s="298">
        <v>0</v>
      </c>
      <c r="Q471" s="298">
        <v>0</v>
      </c>
      <c r="R471" s="298">
        <v>0</v>
      </c>
      <c r="S471" s="299">
        <v>0</v>
      </c>
      <c r="T471" s="438" t="s">
        <v>436</v>
      </c>
    </row>
    <row r="472" spans="1:20" x14ac:dyDescent="0.2">
      <c r="A472" s="198" t="s">
        <v>565</v>
      </c>
      <c r="B472" s="198" t="s">
        <v>566</v>
      </c>
      <c r="C472" s="198">
        <v>56037</v>
      </c>
      <c r="D472" s="198" t="s">
        <v>432</v>
      </c>
      <c r="E472" s="198" t="s">
        <v>607</v>
      </c>
      <c r="F472" s="198">
        <v>20200202</v>
      </c>
      <c r="G472" s="198" t="s">
        <v>980</v>
      </c>
      <c r="H472" s="198" t="s">
        <v>988</v>
      </c>
      <c r="I472" s="198" t="s">
        <v>254</v>
      </c>
      <c r="J472" s="297">
        <v>0</v>
      </c>
      <c r="K472" s="298">
        <v>0</v>
      </c>
      <c r="L472" s="298">
        <v>0</v>
      </c>
      <c r="M472" s="298">
        <v>0</v>
      </c>
      <c r="N472" s="299">
        <v>0</v>
      </c>
      <c r="O472" s="297">
        <v>0</v>
      </c>
      <c r="P472" s="298">
        <v>0</v>
      </c>
      <c r="Q472" s="298">
        <v>0</v>
      </c>
      <c r="R472" s="298">
        <v>0</v>
      </c>
      <c r="S472" s="299">
        <v>0</v>
      </c>
      <c r="T472" s="438" t="s">
        <v>436</v>
      </c>
    </row>
    <row r="473" spans="1:20" x14ac:dyDescent="0.2">
      <c r="A473" s="198" t="s">
        <v>565</v>
      </c>
      <c r="B473" s="198" t="s">
        <v>566</v>
      </c>
      <c r="C473" s="198">
        <v>56037</v>
      </c>
      <c r="D473" s="198" t="s">
        <v>432</v>
      </c>
      <c r="E473" s="198" t="s">
        <v>607</v>
      </c>
      <c r="F473" s="198">
        <v>20200202</v>
      </c>
      <c r="G473" s="198" t="s">
        <v>980</v>
      </c>
      <c r="H473" s="198" t="s">
        <v>641</v>
      </c>
      <c r="I473" s="198" t="s">
        <v>254</v>
      </c>
      <c r="J473" s="297">
        <v>0</v>
      </c>
      <c r="K473" s="298">
        <v>0</v>
      </c>
      <c r="L473" s="298">
        <v>0</v>
      </c>
      <c r="M473" s="298">
        <v>0</v>
      </c>
      <c r="N473" s="299">
        <v>0</v>
      </c>
      <c r="O473" s="297">
        <v>0</v>
      </c>
      <c r="P473" s="298">
        <v>0</v>
      </c>
      <c r="Q473" s="298">
        <v>0</v>
      </c>
      <c r="R473" s="298">
        <v>0</v>
      </c>
      <c r="S473" s="299">
        <v>0</v>
      </c>
      <c r="T473" s="438" t="s">
        <v>436</v>
      </c>
    </row>
    <row r="474" spans="1:20" x14ac:dyDescent="0.2">
      <c r="A474" s="198" t="s">
        <v>565</v>
      </c>
      <c r="B474" s="198" t="s">
        <v>566</v>
      </c>
      <c r="C474" s="198">
        <v>56037</v>
      </c>
      <c r="D474" s="198" t="s">
        <v>432</v>
      </c>
      <c r="E474" s="198" t="s">
        <v>607</v>
      </c>
      <c r="F474" s="198">
        <v>20200202</v>
      </c>
      <c r="G474" s="198" t="s">
        <v>980</v>
      </c>
      <c r="H474" s="198" t="s">
        <v>641</v>
      </c>
      <c r="I474" s="198" t="s">
        <v>254</v>
      </c>
      <c r="J474" s="297">
        <v>0</v>
      </c>
      <c r="K474" s="298">
        <v>0</v>
      </c>
      <c r="L474" s="298">
        <v>0</v>
      </c>
      <c r="M474" s="298">
        <v>0</v>
      </c>
      <c r="N474" s="299">
        <v>0</v>
      </c>
      <c r="O474" s="297">
        <v>0</v>
      </c>
      <c r="P474" s="298">
        <v>0</v>
      </c>
      <c r="Q474" s="298">
        <v>0</v>
      </c>
      <c r="R474" s="298">
        <v>0</v>
      </c>
      <c r="S474" s="299">
        <v>0</v>
      </c>
      <c r="T474" s="438" t="s">
        <v>436</v>
      </c>
    </row>
    <row r="475" spans="1:20" x14ac:dyDescent="0.2">
      <c r="A475" s="198" t="s">
        <v>565</v>
      </c>
      <c r="B475" s="198" t="s">
        <v>566</v>
      </c>
      <c r="C475" s="198">
        <v>56037</v>
      </c>
      <c r="D475" s="198" t="s">
        <v>432</v>
      </c>
      <c r="E475" s="198" t="s">
        <v>607</v>
      </c>
      <c r="F475" s="198">
        <v>20200202</v>
      </c>
      <c r="G475" s="198" t="s">
        <v>980</v>
      </c>
      <c r="H475" s="198" t="s">
        <v>989</v>
      </c>
      <c r="I475" s="198" t="s">
        <v>254</v>
      </c>
      <c r="J475" s="297">
        <v>0</v>
      </c>
      <c r="K475" s="298">
        <v>0.51523884775901463</v>
      </c>
      <c r="L475" s="298">
        <v>0</v>
      </c>
      <c r="M475" s="298">
        <v>0</v>
      </c>
      <c r="N475" s="299">
        <v>0</v>
      </c>
      <c r="O475" s="297">
        <v>0</v>
      </c>
      <c r="P475" s="298">
        <v>0.49637341656776351</v>
      </c>
      <c r="Q475" s="298">
        <v>0</v>
      </c>
      <c r="R475" s="298">
        <v>0</v>
      </c>
      <c r="S475" s="299">
        <v>0</v>
      </c>
      <c r="T475" s="438" t="s">
        <v>436</v>
      </c>
    </row>
    <row r="476" spans="1:20" x14ac:dyDescent="0.2">
      <c r="A476" s="198" t="s">
        <v>565</v>
      </c>
      <c r="B476" s="198" t="s">
        <v>566</v>
      </c>
      <c r="C476" s="198">
        <v>56037</v>
      </c>
      <c r="D476" s="198" t="s">
        <v>432</v>
      </c>
      <c r="E476" s="198" t="s">
        <v>607</v>
      </c>
      <c r="F476" s="198">
        <v>20200202</v>
      </c>
      <c r="G476" s="198" t="s">
        <v>980</v>
      </c>
      <c r="H476" s="198" t="s">
        <v>1044</v>
      </c>
      <c r="I476" s="198" t="s">
        <v>254</v>
      </c>
      <c r="J476" s="297">
        <v>0</v>
      </c>
      <c r="K476" s="298">
        <v>0</v>
      </c>
      <c r="L476" s="298">
        <v>0</v>
      </c>
      <c r="M476" s="298">
        <v>0</v>
      </c>
      <c r="N476" s="299">
        <v>0</v>
      </c>
      <c r="O476" s="297">
        <v>0</v>
      </c>
      <c r="P476" s="298">
        <v>0</v>
      </c>
      <c r="Q476" s="298">
        <v>0</v>
      </c>
      <c r="R476" s="298">
        <v>0</v>
      </c>
      <c r="S476" s="299">
        <v>0</v>
      </c>
      <c r="T476" s="438" t="s">
        <v>436</v>
      </c>
    </row>
    <row r="477" spans="1:20" x14ac:dyDescent="0.2">
      <c r="A477" s="198" t="s">
        <v>565</v>
      </c>
      <c r="B477" s="198" t="s">
        <v>566</v>
      </c>
      <c r="C477" s="198">
        <v>56037</v>
      </c>
      <c r="D477" s="198" t="s">
        <v>432</v>
      </c>
      <c r="E477" s="198" t="s">
        <v>607</v>
      </c>
      <c r="F477" s="198">
        <v>20200202</v>
      </c>
      <c r="G477" s="198" t="s">
        <v>980</v>
      </c>
      <c r="H477" s="198" t="s">
        <v>643</v>
      </c>
      <c r="I477" s="198" t="s">
        <v>254</v>
      </c>
      <c r="J477" s="297">
        <v>0</v>
      </c>
      <c r="K477" s="298">
        <v>0</v>
      </c>
      <c r="L477" s="298">
        <v>0</v>
      </c>
      <c r="M477" s="298">
        <v>0</v>
      </c>
      <c r="N477" s="299">
        <v>0</v>
      </c>
      <c r="O477" s="297">
        <v>0</v>
      </c>
      <c r="P477" s="298">
        <v>0</v>
      </c>
      <c r="Q477" s="298">
        <v>0</v>
      </c>
      <c r="R477" s="298">
        <v>0</v>
      </c>
      <c r="S477" s="299">
        <v>0</v>
      </c>
      <c r="T477" s="438" t="s">
        <v>436</v>
      </c>
    </row>
    <row r="478" spans="1:20" x14ac:dyDescent="0.2">
      <c r="A478" s="198" t="s">
        <v>565</v>
      </c>
      <c r="B478" s="198" t="s">
        <v>566</v>
      </c>
      <c r="C478" s="198">
        <v>56037</v>
      </c>
      <c r="D478" s="198" t="s">
        <v>432</v>
      </c>
      <c r="E478" s="198" t="s">
        <v>607</v>
      </c>
      <c r="F478" s="198">
        <v>20200202</v>
      </c>
      <c r="G478" s="198" t="s">
        <v>980</v>
      </c>
      <c r="H478" s="198" t="s">
        <v>1045</v>
      </c>
      <c r="I478" s="198" t="s">
        <v>254</v>
      </c>
      <c r="J478" s="297">
        <v>0</v>
      </c>
      <c r="K478" s="298">
        <v>0</v>
      </c>
      <c r="L478" s="298">
        <v>0</v>
      </c>
      <c r="M478" s="298">
        <v>0</v>
      </c>
      <c r="N478" s="299">
        <v>0</v>
      </c>
      <c r="O478" s="297">
        <v>0</v>
      </c>
      <c r="P478" s="298">
        <v>0</v>
      </c>
      <c r="Q478" s="298">
        <v>0</v>
      </c>
      <c r="R478" s="298">
        <v>0</v>
      </c>
      <c r="S478" s="299">
        <v>0</v>
      </c>
      <c r="T478" s="438" t="s">
        <v>436</v>
      </c>
    </row>
    <row r="479" spans="1:20" x14ac:dyDescent="0.2">
      <c r="A479" s="198" t="s">
        <v>565</v>
      </c>
      <c r="B479" s="198" t="s">
        <v>566</v>
      </c>
      <c r="C479" s="198">
        <v>56037</v>
      </c>
      <c r="D479" s="198" t="s">
        <v>432</v>
      </c>
      <c r="E479" s="198" t="s">
        <v>607</v>
      </c>
      <c r="F479" s="198">
        <v>20200202</v>
      </c>
      <c r="G479" s="198" t="s">
        <v>980</v>
      </c>
      <c r="H479" s="198" t="s">
        <v>753</v>
      </c>
      <c r="I479" s="198" t="s">
        <v>254</v>
      </c>
      <c r="J479" s="297">
        <v>0</v>
      </c>
      <c r="K479" s="298">
        <v>0</v>
      </c>
      <c r="L479" s="298">
        <v>0</v>
      </c>
      <c r="M479" s="298">
        <v>0</v>
      </c>
      <c r="N479" s="299">
        <v>0</v>
      </c>
      <c r="O479" s="297">
        <v>0</v>
      </c>
      <c r="P479" s="298">
        <v>0</v>
      </c>
      <c r="Q479" s="298">
        <v>0</v>
      </c>
      <c r="R479" s="298">
        <v>0</v>
      </c>
      <c r="S479" s="299">
        <v>0</v>
      </c>
      <c r="T479" s="438" t="s">
        <v>436</v>
      </c>
    </row>
    <row r="480" spans="1:20" x14ac:dyDescent="0.2">
      <c r="A480" s="198" t="s">
        <v>565</v>
      </c>
      <c r="B480" s="198" t="s">
        <v>566</v>
      </c>
      <c r="C480" s="198">
        <v>56037</v>
      </c>
      <c r="D480" s="198" t="s">
        <v>432</v>
      </c>
      <c r="E480" s="198" t="s">
        <v>607</v>
      </c>
      <c r="F480" s="198">
        <v>20200254</v>
      </c>
      <c r="G480" s="198" t="s">
        <v>980</v>
      </c>
      <c r="H480" s="198" t="s">
        <v>1042</v>
      </c>
      <c r="I480" s="198" t="s">
        <v>254</v>
      </c>
      <c r="J480" s="297">
        <v>1.0353646165079469</v>
      </c>
      <c r="K480" s="298">
        <v>0.25656335197066921</v>
      </c>
      <c r="L480" s="298">
        <v>1.0353646165079469</v>
      </c>
      <c r="M480" s="298">
        <v>0</v>
      </c>
      <c r="N480" s="299">
        <v>2.1714608919205684E-2</v>
      </c>
      <c r="O480" s="297">
        <v>0.89065079368419575</v>
      </c>
      <c r="P480" s="298">
        <v>0.24716930436759868</v>
      </c>
      <c r="Q480" s="298">
        <v>0.99639244300303542</v>
      </c>
      <c r="R480" s="298">
        <v>0</v>
      </c>
      <c r="S480" s="299">
        <v>2.1655059564463657E-2</v>
      </c>
      <c r="T480" s="438" t="s">
        <v>436</v>
      </c>
    </row>
    <row r="481" spans="1:20" x14ac:dyDescent="0.2">
      <c r="A481" s="198" t="s">
        <v>565</v>
      </c>
      <c r="B481" s="198" t="s">
        <v>566</v>
      </c>
      <c r="C481" s="198">
        <v>56037</v>
      </c>
      <c r="D481" s="198" t="s">
        <v>432</v>
      </c>
      <c r="E481" s="198" t="s">
        <v>607</v>
      </c>
      <c r="F481" s="198">
        <v>20200254</v>
      </c>
      <c r="G481" s="198" t="s">
        <v>980</v>
      </c>
      <c r="H481" s="198" t="s">
        <v>972</v>
      </c>
      <c r="I481" s="198" t="s">
        <v>254</v>
      </c>
      <c r="J481" s="297">
        <v>8.2829169320635748E-2</v>
      </c>
      <c r="K481" s="298">
        <v>0.3249802458295144</v>
      </c>
      <c r="L481" s="298">
        <v>0.82829169320635732</v>
      </c>
      <c r="M481" s="298">
        <v>0</v>
      </c>
      <c r="N481" s="299">
        <v>2.7505171297660534E-2</v>
      </c>
      <c r="O481" s="297">
        <v>7.125206349473566E-2</v>
      </c>
      <c r="P481" s="298">
        <v>0.31308111886562506</v>
      </c>
      <c r="Q481" s="298">
        <v>0.79711395440242816</v>
      </c>
      <c r="R481" s="298">
        <v>0</v>
      </c>
      <c r="S481" s="299">
        <v>2.7429742114987301E-2</v>
      </c>
      <c r="T481" s="438" t="s">
        <v>436</v>
      </c>
    </row>
    <row r="482" spans="1:20" x14ac:dyDescent="0.2">
      <c r="A482" s="198" t="s">
        <v>565</v>
      </c>
      <c r="B482" s="198" t="s">
        <v>566</v>
      </c>
      <c r="C482" s="198">
        <v>56037</v>
      </c>
      <c r="D482" s="198" t="s">
        <v>432</v>
      </c>
      <c r="E482" s="198" t="s">
        <v>607</v>
      </c>
      <c r="F482" s="198">
        <v>20200254</v>
      </c>
      <c r="G482" s="198" t="s">
        <v>980</v>
      </c>
      <c r="H482" s="198" t="s">
        <v>1008</v>
      </c>
      <c r="I482" s="198" t="s">
        <v>254</v>
      </c>
      <c r="J482" s="297">
        <v>2.0707292330158937</v>
      </c>
      <c r="K482" s="298">
        <v>0.51312670394133841</v>
      </c>
      <c r="L482" s="298">
        <v>2.0707292330158937</v>
      </c>
      <c r="M482" s="298">
        <v>0</v>
      </c>
      <c r="N482" s="299">
        <v>4.3429217838411367E-2</v>
      </c>
      <c r="O482" s="297">
        <v>1.7813015873683915</v>
      </c>
      <c r="P482" s="298">
        <v>0.49433860873519736</v>
      </c>
      <c r="Q482" s="298">
        <v>1.9927848860060708</v>
      </c>
      <c r="R482" s="298">
        <v>0</v>
      </c>
      <c r="S482" s="299">
        <v>4.3310119128927314E-2</v>
      </c>
      <c r="T482" s="438" t="s">
        <v>436</v>
      </c>
    </row>
    <row r="483" spans="1:20" x14ac:dyDescent="0.2">
      <c r="A483" s="198" t="s">
        <v>565</v>
      </c>
      <c r="B483" s="198" t="s">
        <v>566</v>
      </c>
      <c r="C483" s="198">
        <v>56037</v>
      </c>
      <c r="D483" s="198" t="s">
        <v>432</v>
      </c>
      <c r="E483" s="198" t="s">
        <v>607</v>
      </c>
      <c r="F483" s="198">
        <v>20200254</v>
      </c>
      <c r="G483" s="198" t="s">
        <v>980</v>
      </c>
      <c r="H483" s="198" t="s">
        <v>632</v>
      </c>
      <c r="I483" s="198" t="s">
        <v>254</v>
      </c>
      <c r="J483" s="297">
        <v>1.0353646165079469</v>
      </c>
      <c r="K483" s="298">
        <v>0.38997629499541719</v>
      </c>
      <c r="L483" s="298">
        <v>1.0353646165079469</v>
      </c>
      <c r="M483" s="298">
        <v>0</v>
      </c>
      <c r="N483" s="299">
        <v>3.3006205557192636E-2</v>
      </c>
      <c r="O483" s="297">
        <v>0.89065079368419575</v>
      </c>
      <c r="P483" s="298">
        <v>0.37569734263874999</v>
      </c>
      <c r="Q483" s="298">
        <v>0.99639244300303542</v>
      </c>
      <c r="R483" s="298">
        <v>0</v>
      </c>
      <c r="S483" s="299">
        <v>3.2915690537984758E-2</v>
      </c>
      <c r="T483" s="438" t="s">
        <v>436</v>
      </c>
    </row>
    <row r="484" spans="1:20" x14ac:dyDescent="0.2">
      <c r="A484" s="198" t="s">
        <v>565</v>
      </c>
      <c r="B484" s="198" t="s">
        <v>566</v>
      </c>
      <c r="C484" s="198">
        <v>56037</v>
      </c>
      <c r="D484" s="198" t="s">
        <v>432</v>
      </c>
      <c r="E484" s="198" t="s">
        <v>607</v>
      </c>
      <c r="F484" s="198">
        <v>20200254</v>
      </c>
      <c r="G484" s="198" t="s">
        <v>980</v>
      </c>
      <c r="H484" s="198" t="s">
        <v>988</v>
      </c>
      <c r="I484" s="198" t="s">
        <v>254</v>
      </c>
      <c r="J484" s="297">
        <v>2.5366433104444694</v>
      </c>
      <c r="K484" s="298">
        <v>0.75258583244729604</v>
      </c>
      <c r="L484" s="298">
        <v>2.5366433104444694</v>
      </c>
      <c r="M484" s="298">
        <v>0</v>
      </c>
      <c r="N484" s="299">
        <v>6.3696186163003321E-2</v>
      </c>
      <c r="O484" s="297">
        <v>2.1820944445262795</v>
      </c>
      <c r="P484" s="298">
        <v>0.72502995947828919</v>
      </c>
      <c r="Q484" s="298">
        <v>2.4411614853574366</v>
      </c>
      <c r="R484" s="298">
        <v>0</v>
      </c>
      <c r="S484" s="299">
        <v>6.3521508055760054E-2</v>
      </c>
      <c r="T484" s="438" t="s">
        <v>436</v>
      </c>
    </row>
    <row r="485" spans="1:20" x14ac:dyDescent="0.2">
      <c r="A485" s="198" t="s">
        <v>565</v>
      </c>
      <c r="B485" s="198" t="s">
        <v>566</v>
      </c>
      <c r="C485" s="198">
        <v>56037</v>
      </c>
      <c r="D485" s="198" t="s">
        <v>432</v>
      </c>
      <c r="E485" s="198" t="s">
        <v>607</v>
      </c>
      <c r="F485" s="198">
        <v>20200254</v>
      </c>
      <c r="G485" s="198" t="s">
        <v>980</v>
      </c>
      <c r="H485" s="198" t="s">
        <v>1046</v>
      </c>
      <c r="I485" s="198" t="s">
        <v>254</v>
      </c>
      <c r="J485" s="297">
        <v>7.6099299313334088</v>
      </c>
      <c r="K485" s="298">
        <v>2.2577574973418884</v>
      </c>
      <c r="L485" s="298">
        <v>7.6099299313334088</v>
      </c>
      <c r="M485" s="298">
        <v>0</v>
      </c>
      <c r="N485" s="299">
        <v>0.19108855848901002</v>
      </c>
      <c r="O485" s="297">
        <v>6.5462833335788382</v>
      </c>
      <c r="P485" s="298">
        <v>2.1750898784348678</v>
      </c>
      <c r="Q485" s="298">
        <v>7.3234844560723102</v>
      </c>
      <c r="R485" s="298">
        <v>0</v>
      </c>
      <c r="S485" s="299">
        <v>0.1905645241672802</v>
      </c>
      <c r="T485" s="438" t="s">
        <v>436</v>
      </c>
    </row>
    <row r="486" spans="1:20" x14ac:dyDescent="0.2">
      <c r="A486" s="198" t="s">
        <v>565</v>
      </c>
      <c r="B486" s="198" t="s">
        <v>566</v>
      </c>
      <c r="C486" s="198">
        <v>56037</v>
      </c>
      <c r="D486" s="198" t="s">
        <v>432</v>
      </c>
      <c r="E486" s="198" t="s">
        <v>607</v>
      </c>
      <c r="F486" s="198">
        <v>20200254</v>
      </c>
      <c r="G486" s="198" t="s">
        <v>980</v>
      </c>
      <c r="H486" s="198" t="s">
        <v>641</v>
      </c>
      <c r="I486" s="198" t="s">
        <v>254</v>
      </c>
      <c r="J486" s="297">
        <v>2.0707292330158937</v>
      </c>
      <c r="K486" s="298">
        <v>0.5986478212648948</v>
      </c>
      <c r="L486" s="298">
        <v>4.1414584660317875</v>
      </c>
      <c r="M486" s="298">
        <v>0</v>
      </c>
      <c r="N486" s="299">
        <v>5.0667420811479937E-2</v>
      </c>
      <c r="O486" s="297">
        <v>1.7813015873683915</v>
      </c>
      <c r="P486" s="298">
        <v>0.57672837685773026</v>
      </c>
      <c r="Q486" s="298">
        <v>3.9855697720121417</v>
      </c>
      <c r="R486" s="298">
        <v>0</v>
      </c>
      <c r="S486" s="299">
        <v>5.0528472317081879E-2</v>
      </c>
      <c r="T486" s="438" t="s">
        <v>436</v>
      </c>
    </row>
    <row r="487" spans="1:20" x14ac:dyDescent="0.2">
      <c r="A487" s="198" t="s">
        <v>565</v>
      </c>
      <c r="B487" s="198" t="s">
        <v>566</v>
      </c>
      <c r="C487" s="198">
        <v>56037</v>
      </c>
      <c r="D487" s="198" t="s">
        <v>432</v>
      </c>
      <c r="E487" s="198" t="s">
        <v>607</v>
      </c>
      <c r="F487" s="198">
        <v>20200254</v>
      </c>
      <c r="G487" s="198" t="s">
        <v>980</v>
      </c>
      <c r="H487" s="198" t="s">
        <v>989</v>
      </c>
      <c r="I487" s="198" t="s">
        <v>254</v>
      </c>
      <c r="J487" s="297">
        <v>2.5884115412698669</v>
      </c>
      <c r="K487" s="298">
        <v>0.73548160898258508</v>
      </c>
      <c r="L487" s="298">
        <v>2.5884115412698669</v>
      </c>
      <c r="M487" s="298">
        <v>0</v>
      </c>
      <c r="N487" s="299">
        <v>6.2248545568389616E-2</v>
      </c>
      <c r="O487" s="297">
        <v>2.2266269842104891</v>
      </c>
      <c r="P487" s="298">
        <v>0.70855200585378286</v>
      </c>
      <c r="Q487" s="298">
        <v>2.4909811075075883</v>
      </c>
      <c r="R487" s="298">
        <v>0</v>
      </c>
      <c r="S487" s="299">
        <v>6.2077837418129146E-2</v>
      </c>
      <c r="T487" s="438" t="s">
        <v>436</v>
      </c>
    </row>
    <row r="488" spans="1:20" x14ac:dyDescent="0.2">
      <c r="A488" s="198" t="s">
        <v>565</v>
      </c>
      <c r="B488" s="198" t="s">
        <v>566</v>
      </c>
      <c r="C488" s="198">
        <v>56037</v>
      </c>
      <c r="D488" s="198" t="s">
        <v>432</v>
      </c>
      <c r="E488" s="198" t="s">
        <v>607</v>
      </c>
      <c r="F488" s="198">
        <v>20200254</v>
      </c>
      <c r="G488" s="198" t="s">
        <v>980</v>
      </c>
      <c r="H488" s="198" t="s">
        <v>643</v>
      </c>
      <c r="I488" s="198" t="s">
        <v>254</v>
      </c>
      <c r="J488" s="297">
        <v>0.51768230825397343</v>
      </c>
      <c r="K488" s="298">
        <v>0.19156730280476636</v>
      </c>
      <c r="L488" s="298">
        <v>0.51768230825397343</v>
      </c>
      <c r="M488" s="298">
        <v>0</v>
      </c>
      <c r="N488" s="299">
        <v>1.6213574659673578E-2</v>
      </c>
      <c r="O488" s="297">
        <v>0.44532539684209788</v>
      </c>
      <c r="P488" s="298">
        <v>0.1845530805944737</v>
      </c>
      <c r="Q488" s="298">
        <v>0.49819622150151771</v>
      </c>
      <c r="R488" s="298">
        <v>0</v>
      </c>
      <c r="S488" s="299">
        <v>1.61691111414662E-2</v>
      </c>
      <c r="T488" s="438" t="s">
        <v>436</v>
      </c>
    </row>
    <row r="489" spans="1:20" x14ac:dyDescent="0.2">
      <c r="A489" s="198" t="s">
        <v>565</v>
      </c>
      <c r="B489" s="198" t="s">
        <v>566</v>
      </c>
      <c r="C489" s="198">
        <v>56037</v>
      </c>
      <c r="D489" s="198" t="s">
        <v>432</v>
      </c>
      <c r="E489" s="198" t="s">
        <v>607</v>
      </c>
      <c r="F489" s="198">
        <v>20200254</v>
      </c>
      <c r="G489" s="198" t="s">
        <v>1047</v>
      </c>
      <c r="H489" s="198" t="s">
        <v>1001</v>
      </c>
      <c r="I489" s="198" t="s">
        <v>254</v>
      </c>
      <c r="J489" s="297">
        <v>1.0353646165079469</v>
      </c>
      <c r="K489" s="298">
        <v>0.28050926482126504</v>
      </c>
      <c r="L489" s="298">
        <v>2.0707292330158937</v>
      </c>
      <c r="M489" s="298">
        <v>0</v>
      </c>
      <c r="N489" s="299">
        <v>2.3741305751664884E-2</v>
      </c>
      <c r="O489" s="297">
        <v>0.89065079368419575</v>
      </c>
      <c r="P489" s="298">
        <v>0.2702384394419079</v>
      </c>
      <c r="Q489" s="298">
        <v>1.9927848860060708</v>
      </c>
      <c r="R489" s="298">
        <v>0</v>
      </c>
      <c r="S489" s="299">
        <v>2.3676198457146937E-2</v>
      </c>
      <c r="T489" s="438" t="s">
        <v>436</v>
      </c>
    </row>
    <row r="490" spans="1:20" x14ac:dyDescent="0.2">
      <c r="A490" s="198" t="s">
        <v>565</v>
      </c>
      <c r="B490" s="198" t="s">
        <v>566</v>
      </c>
      <c r="C490" s="198">
        <v>56037</v>
      </c>
      <c r="D490" s="198" t="s">
        <v>432</v>
      </c>
      <c r="E490" s="198" t="s">
        <v>607</v>
      </c>
      <c r="F490" s="198">
        <v>20200202</v>
      </c>
      <c r="G490" s="198" t="s">
        <v>1048</v>
      </c>
      <c r="H490" s="198" t="s">
        <v>1049</v>
      </c>
      <c r="I490" s="198" t="s">
        <v>254</v>
      </c>
      <c r="J490" s="297">
        <v>0</v>
      </c>
      <c r="K490" s="298">
        <v>0</v>
      </c>
      <c r="L490" s="298">
        <v>0</v>
      </c>
      <c r="M490" s="298">
        <v>0</v>
      </c>
      <c r="N490" s="299">
        <v>0</v>
      </c>
      <c r="O490" s="297">
        <v>0</v>
      </c>
      <c r="P490" s="298">
        <v>0</v>
      </c>
      <c r="Q490" s="298">
        <v>0</v>
      </c>
      <c r="R490" s="298">
        <v>0</v>
      </c>
      <c r="S490" s="299">
        <v>0</v>
      </c>
      <c r="T490" s="438" t="s">
        <v>436</v>
      </c>
    </row>
    <row r="491" spans="1:20" x14ac:dyDescent="0.2">
      <c r="A491" s="198" t="s">
        <v>565</v>
      </c>
      <c r="B491" s="198" t="s">
        <v>566</v>
      </c>
      <c r="C491" s="198">
        <v>56037</v>
      </c>
      <c r="D491" s="198" t="s">
        <v>432</v>
      </c>
      <c r="E491" s="198" t="s">
        <v>607</v>
      </c>
      <c r="F491" s="198">
        <v>20200202</v>
      </c>
      <c r="G491" s="198" t="s">
        <v>1050</v>
      </c>
      <c r="H491" s="198" t="s">
        <v>1051</v>
      </c>
      <c r="I491" s="198" t="s">
        <v>254</v>
      </c>
      <c r="J491" s="297">
        <v>0</v>
      </c>
      <c r="K491" s="298">
        <v>0</v>
      </c>
      <c r="L491" s="298">
        <v>0</v>
      </c>
      <c r="M491" s="298">
        <v>0</v>
      </c>
      <c r="N491" s="299">
        <v>0</v>
      </c>
      <c r="O491" s="297">
        <v>0</v>
      </c>
      <c r="P491" s="298">
        <v>0</v>
      </c>
      <c r="Q491" s="298">
        <v>0</v>
      </c>
      <c r="R491" s="298">
        <v>0</v>
      </c>
      <c r="S491" s="299">
        <v>0</v>
      </c>
      <c r="T491" s="438" t="s">
        <v>436</v>
      </c>
    </row>
    <row r="492" spans="1:20" x14ac:dyDescent="0.2">
      <c r="A492" s="198" t="s">
        <v>565</v>
      </c>
      <c r="B492" s="198" t="s">
        <v>566</v>
      </c>
      <c r="C492" s="198">
        <v>56037</v>
      </c>
      <c r="D492" s="198" t="s">
        <v>432</v>
      </c>
      <c r="E492" s="198" t="s">
        <v>607</v>
      </c>
      <c r="F492" s="198">
        <v>20200202</v>
      </c>
      <c r="G492" s="198" t="s">
        <v>1052</v>
      </c>
      <c r="H492" s="198" t="s">
        <v>1053</v>
      </c>
      <c r="I492" s="198" t="s">
        <v>254</v>
      </c>
      <c r="J492" s="297">
        <v>0</v>
      </c>
      <c r="K492" s="298">
        <v>0</v>
      </c>
      <c r="L492" s="298">
        <v>0</v>
      </c>
      <c r="M492" s="298">
        <v>0</v>
      </c>
      <c r="N492" s="299">
        <v>0</v>
      </c>
      <c r="O492" s="297">
        <v>0</v>
      </c>
      <c r="P492" s="298">
        <v>0</v>
      </c>
      <c r="Q492" s="298">
        <v>0</v>
      </c>
      <c r="R492" s="298">
        <v>0</v>
      </c>
      <c r="S492" s="299">
        <v>0</v>
      </c>
      <c r="T492" s="438" t="s">
        <v>436</v>
      </c>
    </row>
    <row r="493" spans="1:20" x14ac:dyDescent="0.2">
      <c r="A493" s="198" t="s">
        <v>565</v>
      </c>
      <c r="B493" s="198" t="s">
        <v>566</v>
      </c>
      <c r="C493" s="198">
        <v>56037</v>
      </c>
      <c r="D493" s="198" t="s">
        <v>432</v>
      </c>
      <c r="E493" s="198" t="s">
        <v>607</v>
      </c>
      <c r="F493" s="198">
        <v>20200202</v>
      </c>
      <c r="G493" s="198" t="s">
        <v>960</v>
      </c>
      <c r="H493" s="198" t="s">
        <v>972</v>
      </c>
      <c r="I493" s="198" t="s">
        <v>254</v>
      </c>
      <c r="J493" s="297">
        <v>0</v>
      </c>
      <c r="K493" s="298">
        <v>0</v>
      </c>
      <c r="L493" s="298">
        <v>0</v>
      </c>
      <c r="M493" s="298">
        <v>0</v>
      </c>
      <c r="N493" s="299">
        <v>0</v>
      </c>
      <c r="O493" s="297">
        <v>0</v>
      </c>
      <c r="P493" s="298">
        <v>0</v>
      </c>
      <c r="Q493" s="298">
        <v>0</v>
      </c>
      <c r="R493" s="298">
        <v>0</v>
      </c>
      <c r="S493" s="299">
        <v>0</v>
      </c>
      <c r="T493" s="438" t="s">
        <v>436</v>
      </c>
    </row>
    <row r="494" spans="1:20" x14ac:dyDescent="0.2">
      <c r="A494" s="198" t="s">
        <v>565</v>
      </c>
      <c r="B494" s="198" t="s">
        <v>566</v>
      </c>
      <c r="C494" s="198">
        <v>56037</v>
      </c>
      <c r="D494" s="198" t="s">
        <v>432</v>
      </c>
      <c r="E494" s="198" t="s">
        <v>607</v>
      </c>
      <c r="F494" s="198">
        <v>20200202</v>
      </c>
      <c r="G494" s="198" t="s">
        <v>960</v>
      </c>
      <c r="H494" s="198" t="s">
        <v>631</v>
      </c>
      <c r="I494" s="198" t="s">
        <v>254</v>
      </c>
      <c r="J494" s="297">
        <v>0</v>
      </c>
      <c r="K494" s="298">
        <v>0</v>
      </c>
      <c r="L494" s="298">
        <v>0</v>
      </c>
      <c r="M494" s="298">
        <v>0</v>
      </c>
      <c r="N494" s="299">
        <v>0</v>
      </c>
      <c r="O494" s="297">
        <v>0</v>
      </c>
      <c r="P494" s="298">
        <v>0</v>
      </c>
      <c r="Q494" s="298">
        <v>0</v>
      </c>
      <c r="R494" s="298">
        <v>0</v>
      </c>
      <c r="S494" s="299">
        <v>0</v>
      </c>
      <c r="T494" s="438" t="s">
        <v>436</v>
      </c>
    </row>
    <row r="495" spans="1:20" x14ac:dyDescent="0.2">
      <c r="A495" s="198" t="s">
        <v>565</v>
      </c>
      <c r="B495" s="198" t="s">
        <v>566</v>
      </c>
      <c r="C495" s="198">
        <v>56037</v>
      </c>
      <c r="D495" s="198" t="s">
        <v>432</v>
      </c>
      <c r="E495" s="198" t="s">
        <v>607</v>
      </c>
      <c r="F495" s="198">
        <v>20200253</v>
      </c>
      <c r="G495" s="198" t="s">
        <v>960</v>
      </c>
      <c r="H495" s="198" t="s">
        <v>1006</v>
      </c>
      <c r="I495" s="198" t="s">
        <v>254</v>
      </c>
      <c r="J495" s="297">
        <v>2.5884115412698669</v>
      </c>
      <c r="K495" s="298">
        <v>4.6337950484736455E-2</v>
      </c>
      <c r="L495" s="298">
        <v>1.0353646165079469</v>
      </c>
      <c r="M495" s="298">
        <v>0</v>
      </c>
      <c r="N495" s="299">
        <v>3.0385797936105897E-2</v>
      </c>
      <c r="O495" s="297">
        <v>2.2266269842104891</v>
      </c>
      <c r="P495" s="298">
        <v>4.4641289954934431E-2</v>
      </c>
      <c r="Q495" s="298">
        <v>0.99639244300303542</v>
      </c>
      <c r="R495" s="298">
        <v>0</v>
      </c>
      <c r="S495" s="299">
        <v>3.0302469027574816E-2</v>
      </c>
      <c r="T495" s="438" t="s">
        <v>436</v>
      </c>
    </row>
    <row r="496" spans="1:20" x14ac:dyDescent="0.2">
      <c r="A496" s="198" t="s">
        <v>565</v>
      </c>
      <c r="B496" s="198" t="s">
        <v>566</v>
      </c>
      <c r="C496" s="198">
        <v>56037</v>
      </c>
      <c r="D496" s="198" t="s">
        <v>432</v>
      </c>
      <c r="E496" s="198" t="s">
        <v>607</v>
      </c>
      <c r="F496" s="198">
        <v>20200254</v>
      </c>
      <c r="G496" s="198" t="s">
        <v>960</v>
      </c>
      <c r="H496" s="198" t="s">
        <v>631</v>
      </c>
      <c r="I496" s="198" t="s">
        <v>254</v>
      </c>
      <c r="J496" s="297">
        <v>1.0353646165079469</v>
      </c>
      <c r="K496" s="298">
        <v>0.32498024582951435</v>
      </c>
      <c r="L496" s="298">
        <v>1.0353646165079469</v>
      </c>
      <c r="M496" s="298">
        <v>0</v>
      </c>
      <c r="N496" s="299">
        <v>2.7505171297660534E-2</v>
      </c>
      <c r="O496" s="297">
        <v>0.89065079368419575</v>
      </c>
      <c r="P496" s="298">
        <v>0.31308111886562501</v>
      </c>
      <c r="Q496" s="298">
        <v>0.99639244300303542</v>
      </c>
      <c r="R496" s="298">
        <v>0</v>
      </c>
      <c r="S496" s="299">
        <v>2.7429742114987301E-2</v>
      </c>
      <c r="T496" s="438" t="s">
        <v>436</v>
      </c>
    </row>
    <row r="497" spans="1:20" x14ac:dyDescent="0.2">
      <c r="A497" s="198" t="s">
        <v>565</v>
      </c>
      <c r="B497" s="198" t="s">
        <v>566</v>
      </c>
      <c r="C497" s="198">
        <v>56037</v>
      </c>
      <c r="D497" s="198" t="s">
        <v>432</v>
      </c>
      <c r="E497" s="198" t="s">
        <v>607</v>
      </c>
      <c r="F497" s="198">
        <v>20200254</v>
      </c>
      <c r="G497" s="198" t="s">
        <v>960</v>
      </c>
      <c r="H497" s="198" t="s">
        <v>631</v>
      </c>
      <c r="I497" s="198" t="s">
        <v>254</v>
      </c>
      <c r="J497" s="297">
        <v>1.0353646165079469</v>
      </c>
      <c r="K497" s="298">
        <v>0.32498024582951435</v>
      </c>
      <c r="L497" s="298">
        <v>1.0353646165079469</v>
      </c>
      <c r="M497" s="298">
        <v>0</v>
      </c>
      <c r="N497" s="299">
        <v>2.7505171297660534E-2</v>
      </c>
      <c r="O497" s="297">
        <v>0.89065079368419575</v>
      </c>
      <c r="P497" s="298">
        <v>0.31308111886562501</v>
      </c>
      <c r="Q497" s="298">
        <v>0.99639244300303542</v>
      </c>
      <c r="R497" s="298">
        <v>0</v>
      </c>
      <c r="S497" s="299">
        <v>2.7429742114987301E-2</v>
      </c>
      <c r="T497" s="438" t="s">
        <v>436</v>
      </c>
    </row>
    <row r="498" spans="1:20" x14ac:dyDescent="0.2">
      <c r="A498" s="198" t="s">
        <v>565</v>
      </c>
      <c r="B498" s="198" t="s">
        <v>566</v>
      </c>
      <c r="C498" s="198">
        <v>56037</v>
      </c>
      <c r="D498" s="198" t="s">
        <v>432</v>
      </c>
      <c r="E498" s="198" t="s">
        <v>607</v>
      </c>
      <c r="F498" s="198">
        <v>20200202</v>
      </c>
      <c r="G498" s="198" t="s">
        <v>1054</v>
      </c>
      <c r="H498" s="198" t="s">
        <v>958</v>
      </c>
      <c r="I498" s="198" t="s">
        <v>254</v>
      </c>
      <c r="J498" s="297">
        <v>0</v>
      </c>
      <c r="K498" s="298">
        <v>1.0734142661646138</v>
      </c>
      <c r="L498" s="298">
        <v>0</v>
      </c>
      <c r="M498" s="298">
        <v>0</v>
      </c>
      <c r="N498" s="299">
        <v>0</v>
      </c>
      <c r="O498" s="297">
        <v>0</v>
      </c>
      <c r="P498" s="298">
        <v>1.034111284516174</v>
      </c>
      <c r="Q498" s="298">
        <v>0</v>
      </c>
      <c r="R498" s="298">
        <v>0</v>
      </c>
      <c r="S498" s="299">
        <v>0</v>
      </c>
      <c r="T498" s="438" t="s">
        <v>436</v>
      </c>
    </row>
    <row r="499" spans="1:20" x14ac:dyDescent="0.2">
      <c r="A499" s="198" t="s">
        <v>565</v>
      </c>
      <c r="B499" s="198" t="s">
        <v>566</v>
      </c>
      <c r="C499" s="198">
        <v>56037</v>
      </c>
      <c r="D499" s="198" t="s">
        <v>432</v>
      </c>
      <c r="E499" s="198" t="s">
        <v>607</v>
      </c>
      <c r="F499" s="198">
        <v>20200202</v>
      </c>
      <c r="G499" s="198" t="s">
        <v>986</v>
      </c>
      <c r="H499" s="198" t="s">
        <v>640</v>
      </c>
      <c r="I499" s="198" t="s">
        <v>254</v>
      </c>
      <c r="J499" s="297">
        <v>0</v>
      </c>
      <c r="K499" s="298">
        <v>0</v>
      </c>
      <c r="L499" s="298">
        <v>0</v>
      </c>
      <c r="M499" s="298">
        <v>0</v>
      </c>
      <c r="N499" s="299">
        <v>0</v>
      </c>
      <c r="O499" s="297">
        <v>0</v>
      </c>
      <c r="P499" s="298">
        <v>0</v>
      </c>
      <c r="Q499" s="298">
        <v>0</v>
      </c>
      <c r="R499" s="298">
        <v>0</v>
      </c>
      <c r="S499" s="299">
        <v>0</v>
      </c>
      <c r="T499" s="438" t="s">
        <v>436</v>
      </c>
    </row>
    <row r="500" spans="1:20" x14ac:dyDescent="0.2">
      <c r="A500" s="198" t="s">
        <v>565</v>
      </c>
      <c r="B500" s="198" t="s">
        <v>566</v>
      </c>
      <c r="C500" s="198">
        <v>56037</v>
      </c>
      <c r="D500" s="198" t="s">
        <v>432</v>
      </c>
      <c r="E500" s="198" t="s">
        <v>607</v>
      </c>
      <c r="F500" s="198">
        <v>20200202</v>
      </c>
      <c r="G500" s="198" t="s">
        <v>986</v>
      </c>
      <c r="H500" s="198" t="s">
        <v>654</v>
      </c>
      <c r="I500" s="198" t="s">
        <v>254</v>
      </c>
      <c r="J500" s="297">
        <v>0</v>
      </c>
      <c r="K500" s="298">
        <v>0</v>
      </c>
      <c r="L500" s="298">
        <v>0</v>
      </c>
      <c r="M500" s="298">
        <v>0</v>
      </c>
      <c r="N500" s="299">
        <v>0</v>
      </c>
      <c r="O500" s="297">
        <v>0</v>
      </c>
      <c r="P500" s="298">
        <v>0</v>
      </c>
      <c r="Q500" s="298">
        <v>0</v>
      </c>
      <c r="R500" s="298">
        <v>0</v>
      </c>
      <c r="S500" s="299">
        <v>0</v>
      </c>
      <c r="T500" s="438" t="s">
        <v>436</v>
      </c>
    </row>
    <row r="501" spans="1:20" x14ac:dyDescent="0.2">
      <c r="A501" s="198" t="s">
        <v>565</v>
      </c>
      <c r="B501" s="198" t="s">
        <v>566</v>
      </c>
      <c r="C501" s="198">
        <v>56037</v>
      </c>
      <c r="D501" s="198" t="s">
        <v>432</v>
      </c>
      <c r="E501" s="198" t="s">
        <v>607</v>
      </c>
      <c r="F501" s="198">
        <v>20200202</v>
      </c>
      <c r="G501" s="198" t="s">
        <v>986</v>
      </c>
      <c r="H501" s="198" t="s">
        <v>643</v>
      </c>
      <c r="I501" s="198" t="s">
        <v>254</v>
      </c>
      <c r="J501" s="297">
        <v>0</v>
      </c>
      <c r="K501" s="298">
        <v>0</v>
      </c>
      <c r="L501" s="298">
        <v>0</v>
      </c>
      <c r="M501" s="298">
        <v>0</v>
      </c>
      <c r="N501" s="299">
        <v>0</v>
      </c>
      <c r="O501" s="297">
        <v>0</v>
      </c>
      <c r="P501" s="298">
        <v>0</v>
      </c>
      <c r="Q501" s="298">
        <v>0</v>
      </c>
      <c r="R501" s="298">
        <v>0</v>
      </c>
      <c r="S501" s="299">
        <v>0</v>
      </c>
      <c r="T501" s="438" t="s">
        <v>436</v>
      </c>
    </row>
    <row r="502" spans="1:20" x14ac:dyDescent="0.2">
      <c r="A502" s="198" t="s">
        <v>565</v>
      </c>
      <c r="B502" s="198" t="s">
        <v>566</v>
      </c>
      <c r="C502" s="198">
        <v>56037</v>
      </c>
      <c r="D502" s="198" t="s">
        <v>432</v>
      </c>
      <c r="E502" s="198" t="s">
        <v>607</v>
      </c>
      <c r="F502" s="198">
        <v>20100102</v>
      </c>
      <c r="G502" s="198" t="s">
        <v>1055</v>
      </c>
      <c r="H502" s="198" t="s">
        <v>1056</v>
      </c>
      <c r="I502" s="198" t="s">
        <v>254</v>
      </c>
      <c r="J502" s="297">
        <v>5.6945053907937062</v>
      </c>
      <c r="K502" s="298">
        <v>0.38153186118317833</v>
      </c>
      <c r="L502" s="298">
        <v>3.6237761577778129</v>
      </c>
      <c r="M502" s="298">
        <v>0.69472965767683226</v>
      </c>
      <c r="N502" s="299">
        <v>0.32458680727524125</v>
      </c>
      <c r="O502" s="297">
        <v>4.8985793652630756</v>
      </c>
      <c r="P502" s="298">
        <v>0.36756210112776472</v>
      </c>
      <c r="Q502" s="298">
        <v>3.4873735505106231</v>
      </c>
      <c r="R502" s="298">
        <v>0.69472965767683226</v>
      </c>
      <c r="S502" s="299">
        <v>0.32369667220520926</v>
      </c>
      <c r="T502" s="438" t="s">
        <v>436</v>
      </c>
    </row>
    <row r="503" spans="1:20" x14ac:dyDescent="0.2">
      <c r="A503" s="198" t="s">
        <v>565</v>
      </c>
      <c r="B503" s="198" t="s">
        <v>566</v>
      </c>
      <c r="C503" s="198">
        <v>56037</v>
      </c>
      <c r="D503" s="198" t="s">
        <v>432</v>
      </c>
      <c r="E503" s="198" t="s">
        <v>607</v>
      </c>
      <c r="F503" s="198">
        <v>20100102</v>
      </c>
      <c r="G503" s="198" t="s">
        <v>1055</v>
      </c>
      <c r="H503" s="198" t="s">
        <v>1057</v>
      </c>
      <c r="I503" s="198" t="s">
        <v>254</v>
      </c>
      <c r="J503" s="297">
        <v>6.2121876990476794</v>
      </c>
      <c r="K503" s="298">
        <v>0.41621657583619454</v>
      </c>
      <c r="L503" s="298">
        <v>4.1414584660317875</v>
      </c>
      <c r="M503" s="298">
        <v>0.75788689928381692</v>
      </c>
      <c r="N503" s="299">
        <v>0.35409469884571776</v>
      </c>
      <c r="O503" s="297">
        <v>5.343904762105173</v>
      </c>
      <c r="P503" s="298">
        <v>0.40097683759392516</v>
      </c>
      <c r="Q503" s="298">
        <v>3.9855697720121417</v>
      </c>
      <c r="R503" s="298">
        <v>0.75788689928381692</v>
      </c>
      <c r="S503" s="299">
        <v>0.35312364240568284</v>
      </c>
      <c r="T503" s="438" t="s">
        <v>436</v>
      </c>
    </row>
    <row r="504" spans="1:20" x14ac:dyDescent="0.2">
      <c r="A504" s="198" t="s">
        <v>565</v>
      </c>
      <c r="B504" s="198" t="s">
        <v>566</v>
      </c>
      <c r="C504" s="198">
        <v>56037</v>
      </c>
      <c r="D504" s="198" t="s">
        <v>432</v>
      </c>
      <c r="E504" s="198" t="s">
        <v>607</v>
      </c>
      <c r="F504" s="198">
        <v>20200202</v>
      </c>
      <c r="G504" s="198" t="s">
        <v>980</v>
      </c>
      <c r="H504" s="198" t="s">
        <v>1058</v>
      </c>
      <c r="I504" s="198" t="s">
        <v>254</v>
      </c>
      <c r="J504" s="297">
        <v>0</v>
      </c>
      <c r="K504" s="298">
        <v>0</v>
      </c>
      <c r="L504" s="298">
        <v>0</v>
      </c>
      <c r="M504" s="298">
        <v>0</v>
      </c>
      <c r="N504" s="299">
        <v>0</v>
      </c>
      <c r="O504" s="297">
        <v>0</v>
      </c>
      <c r="P504" s="298">
        <v>0</v>
      </c>
      <c r="Q504" s="298">
        <v>0</v>
      </c>
      <c r="R504" s="298">
        <v>0</v>
      </c>
      <c r="S504" s="299">
        <v>0</v>
      </c>
      <c r="T504" s="438" t="s">
        <v>436</v>
      </c>
    </row>
    <row r="505" spans="1:20" x14ac:dyDescent="0.2">
      <c r="A505" s="198" t="s">
        <v>565</v>
      </c>
      <c r="B505" s="198" t="s">
        <v>566</v>
      </c>
      <c r="C505" s="198">
        <v>56037</v>
      </c>
      <c r="D505" s="198" t="s">
        <v>432</v>
      </c>
      <c r="E505" s="198" t="s">
        <v>607</v>
      </c>
      <c r="F505" s="198">
        <v>20200253</v>
      </c>
      <c r="G505" s="198" t="s">
        <v>980</v>
      </c>
      <c r="H505" s="198" t="s">
        <v>1059</v>
      </c>
      <c r="I505" s="198" t="s">
        <v>254</v>
      </c>
      <c r="J505" s="297">
        <v>7.2475523155556258</v>
      </c>
      <c r="K505" s="298">
        <v>0.13214896990091507</v>
      </c>
      <c r="L505" s="298">
        <v>5.1768230825397339</v>
      </c>
      <c r="M505" s="298">
        <v>0</v>
      </c>
      <c r="N505" s="299">
        <v>8.6655794114079782E-2</v>
      </c>
      <c r="O505" s="297">
        <v>6.2345555557893686</v>
      </c>
      <c r="P505" s="298">
        <v>0.1273103454270352</v>
      </c>
      <c r="Q505" s="298">
        <v>4.9819622150151766</v>
      </c>
      <c r="R505" s="298">
        <v>0</v>
      </c>
      <c r="S505" s="299">
        <v>8.6418152411972621E-2</v>
      </c>
      <c r="T505" s="438" t="s">
        <v>436</v>
      </c>
    </row>
    <row r="506" spans="1:20" x14ac:dyDescent="0.2">
      <c r="A506" s="198" t="s">
        <v>565</v>
      </c>
      <c r="B506" s="198" t="s">
        <v>566</v>
      </c>
      <c r="C506" s="198">
        <v>56037</v>
      </c>
      <c r="D506" s="198" t="s">
        <v>432</v>
      </c>
      <c r="E506" s="198" t="s">
        <v>607</v>
      </c>
      <c r="F506" s="198">
        <v>20200202</v>
      </c>
      <c r="G506" s="198" t="s">
        <v>1060</v>
      </c>
      <c r="H506" s="198" t="s">
        <v>1061</v>
      </c>
      <c r="I506" s="198" t="s">
        <v>254</v>
      </c>
      <c r="J506" s="297">
        <v>0</v>
      </c>
      <c r="K506" s="298">
        <v>0</v>
      </c>
      <c r="L506" s="298">
        <v>0</v>
      </c>
      <c r="M506" s="298">
        <v>0</v>
      </c>
      <c r="N506" s="299">
        <v>0</v>
      </c>
      <c r="O506" s="297">
        <v>0</v>
      </c>
      <c r="P506" s="298">
        <v>0</v>
      </c>
      <c r="Q506" s="298">
        <v>0</v>
      </c>
      <c r="R506" s="298">
        <v>0</v>
      </c>
      <c r="S506" s="299">
        <v>0</v>
      </c>
      <c r="T506" s="438" t="s">
        <v>436</v>
      </c>
    </row>
    <row r="507" spans="1:20" x14ac:dyDescent="0.2">
      <c r="A507" s="198" t="s">
        <v>565</v>
      </c>
      <c r="B507" s="198" t="s">
        <v>566</v>
      </c>
      <c r="C507" s="198">
        <v>56037</v>
      </c>
      <c r="D507" s="198" t="s">
        <v>432</v>
      </c>
      <c r="E507" s="198" t="s">
        <v>607</v>
      </c>
      <c r="F507" s="198">
        <v>20200202</v>
      </c>
      <c r="G507" s="198" t="s">
        <v>986</v>
      </c>
      <c r="H507" s="198" t="s">
        <v>664</v>
      </c>
      <c r="I507" s="198" t="s">
        <v>254</v>
      </c>
      <c r="J507" s="297">
        <v>0</v>
      </c>
      <c r="K507" s="298">
        <v>0.4293657064658456</v>
      </c>
      <c r="L507" s="298">
        <v>0</v>
      </c>
      <c r="M507" s="298">
        <v>0</v>
      </c>
      <c r="N507" s="299">
        <v>0</v>
      </c>
      <c r="O507" s="297">
        <v>0</v>
      </c>
      <c r="P507" s="298">
        <v>0.41364451380646966</v>
      </c>
      <c r="Q507" s="298">
        <v>0</v>
      </c>
      <c r="R507" s="298">
        <v>0</v>
      </c>
      <c r="S507" s="299">
        <v>0</v>
      </c>
      <c r="T507" s="438" t="s">
        <v>436</v>
      </c>
    </row>
    <row r="508" spans="1:20" x14ac:dyDescent="0.2">
      <c r="A508" s="198" t="s">
        <v>565</v>
      </c>
      <c r="B508" s="198" t="s">
        <v>566</v>
      </c>
      <c r="C508" s="198">
        <v>56037</v>
      </c>
      <c r="D508" s="198" t="s">
        <v>432</v>
      </c>
      <c r="E508" s="198" t="s">
        <v>607</v>
      </c>
      <c r="F508" s="198">
        <v>20200253</v>
      </c>
      <c r="G508" s="198" t="s">
        <v>1060</v>
      </c>
      <c r="H508" s="198" t="s">
        <v>1062</v>
      </c>
      <c r="I508" s="198" t="s">
        <v>254</v>
      </c>
      <c r="J508" s="297">
        <v>1.7601198480635096</v>
      </c>
      <c r="K508" s="298">
        <v>1.2013542718265007E-2</v>
      </c>
      <c r="L508" s="298">
        <v>0.20707292330158933</v>
      </c>
      <c r="M508" s="298">
        <v>0</v>
      </c>
      <c r="N508" s="299">
        <v>7.8777994649163428E-3</v>
      </c>
      <c r="O508" s="297">
        <v>1.5141063492631328</v>
      </c>
      <c r="P508" s="298">
        <v>1.1573667766094111E-2</v>
      </c>
      <c r="Q508" s="298">
        <v>0.19927848860060704</v>
      </c>
      <c r="R508" s="298">
        <v>0</v>
      </c>
      <c r="S508" s="299">
        <v>7.8561956738156923E-3</v>
      </c>
      <c r="T508" s="438" t="s">
        <v>436</v>
      </c>
    </row>
    <row r="509" spans="1:20" x14ac:dyDescent="0.2">
      <c r="A509" s="198" t="s">
        <v>565</v>
      </c>
      <c r="B509" s="198" t="s">
        <v>566</v>
      </c>
      <c r="C509" s="198">
        <v>56037</v>
      </c>
      <c r="D509" s="198" t="s">
        <v>432</v>
      </c>
      <c r="E509" s="198" t="s">
        <v>607</v>
      </c>
      <c r="F509" s="198">
        <v>20200253</v>
      </c>
      <c r="G509" s="198" t="s">
        <v>1060</v>
      </c>
      <c r="H509" s="198" t="s">
        <v>1063</v>
      </c>
      <c r="I509" s="198" t="s">
        <v>254</v>
      </c>
      <c r="J509" s="297">
        <v>42.657022200127408</v>
      </c>
      <c r="K509" s="298">
        <v>0.27202093154928625</v>
      </c>
      <c r="L509" s="298">
        <v>5.4356642366667218</v>
      </c>
      <c r="M509" s="298">
        <v>0</v>
      </c>
      <c r="N509" s="299">
        <v>0.17837588788417727</v>
      </c>
      <c r="O509" s="297">
        <v>36.694812699788862</v>
      </c>
      <c r="P509" s="298">
        <v>0.26206090584655956</v>
      </c>
      <c r="Q509" s="298">
        <v>5.2310603257659372</v>
      </c>
      <c r="R509" s="298">
        <v>0</v>
      </c>
      <c r="S509" s="299">
        <v>0.17788671632854111</v>
      </c>
      <c r="T509" s="438" t="s">
        <v>436</v>
      </c>
    </row>
    <row r="510" spans="1:20" x14ac:dyDescent="0.2">
      <c r="A510" s="198" t="s">
        <v>565</v>
      </c>
      <c r="B510" s="198" t="s">
        <v>566</v>
      </c>
      <c r="C510" s="198">
        <v>56037</v>
      </c>
      <c r="D510" s="198" t="s">
        <v>432</v>
      </c>
      <c r="E510" s="198" t="s">
        <v>607</v>
      </c>
      <c r="F510" s="198">
        <v>20200254</v>
      </c>
      <c r="G510" s="198" t="s">
        <v>1060</v>
      </c>
      <c r="H510" s="198" t="s">
        <v>1064</v>
      </c>
      <c r="I510" s="198" t="s">
        <v>254</v>
      </c>
      <c r="J510" s="297">
        <v>3.1060938495238397</v>
      </c>
      <c r="K510" s="298">
        <v>1.163087195600367</v>
      </c>
      <c r="L510" s="298">
        <v>3.1060938495238397</v>
      </c>
      <c r="M510" s="298">
        <v>0</v>
      </c>
      <c r="N510" s="299">
        <v>9.8439560433732448E-2</v>
      </c>
      <c r="O510" s="297">
        <v>2.6719523810525865</v>
      </c>
      <c r="P510" s="298">
        <v>1.1205008464664472</v>
      </c>
      <c r="Q510" s="298">
        <v>2.9891773290091055</v>
      </c>
      <c r="R510" s="298">
        <v>0</v>
      </c>
      <c r="S510" s="299">
        <v>9.816960335890193E-2</v>
      </c>
      <c r="T510" s="438" t="s">
        <v>436</v>
      </c>
    </row>
    <row r="511" spans="1:20" x14ac:dyDescent="0.2">
      <c r="A511" s="198" t="s">
        <v>565</v>
      </c>
      <c r="B511" s="198" t="s">
        <v>566</v>
      </c>
      <c r="C511" s="198">
        <v>56037</v>
      </c>
      <c r="D511" s="198" t="s">
        <v>432</v>
      </c>
      <c r="E511" s="198" t="s">
        <v>607</v>
      </c>
      <c r="F511" s="198">
        <v>20200254</v>
      </c>
      <c r="G511" s="198" t="s">
        <v>986</v>
      </c>
      <c r="H511" s="198" t="s">
        <v>1065</v>
      </c>
      <c r="I511" s="198" t="s">
        <v>254</v>
      </c>
      <c r="J511" s="297">
        <v>4.1414584660317875</v>
      </c>
      <c r="K511" s="298">
        <v>0.64311880227314411</v>
      </c>
      <c r="L511" s="298">
        <v>4.6591407742857607</v>
      </c>
      <c r="M511" s="298">
        <v>0</v>
      </c>
      <c r="N511" s="299">
        <v>5.4431286357475579E-2</v>
      </c>
      <c r="O511" s="297">
        <v>3.562603174736783</v>
      </c>
      <c r="P511" s="298">
        <v>0.61957105628144726</v>
      </c>
      <c r="Q511" s="298">
        <v>4.4837659935136589</v>
      </c>
      <c r="R511" s="298">
        <v>0</v>
      </c>
      <c r="S511" s="299">
        <v>5.4282015974922236E-2</v>
      </c>
      <c r="T511" s="438" t="s">
        <v>436</v>
      </c>
    </row>
    <row r="512" spans="1:20" x14ac:dyDescent="0.2">
      <c r="A512" s="198" t="s">
        <v>565</v>
      </c>
      <c r="B512" s="198" t="s">
        <v>566</v>
      </c>
      <c r="C512" s="198">
        <v>56037</v>
      </c>
      <c r="D512" s="198" t="s">
        <v>432</v>
      </c>
      <c r="E512" s="198" t="s">
        <v>607</v>
      </c>
      <c r="F512" s="198">
        <v>20200254</v>
      </c>
      <c r="G512" s="198" t="s">
        <v>986</v>
      </c>
      <c r="H512" s="198" t="s">
        <v>1065</v>
      </c>
      <c r="I512" s="198" t="s">
        <v>254</v>
      </c>
      <c r="J512" s="297">
        <v>4.1414584660317875</v>
      </c>
      <c r="K512" s="298">
        <v>0.64653964696608646</v>
      </c>
      <c r="L512" s="298">
        <v>4.6591407742857607</v>
      </c>
      <c r="M512" s="298">
        <v>0</v>
      </c>
      <c r="N512" s="299">
        <v>5.4720814476398323E-2</v>
      </c>
      <c r="O512" s="297">
        <v>3.562603174736783</v>
      </c>
      <c r="P512" s="298">
        <v>0.62286664700634875</v>
      </c>
      <c r="Q512" s="298">
        <v>4.4837659935136589</v>
      </c>
      <c r="R512" s="298">
        <v>0</v>
      </c>
      <c r="S512" s="299">
        <v>5.4570750102448419E-2</v>
      </c>
      <c r="T512" s="438" t="s">
        <v>436</v>
      </c>
    </row>
    <row r="513" spans="1:20" x14ac:dyDescent="0.2">
      <c r="A513" s="198" t="s">
        <v>565</v>
      </c>
      <c r="B513" s="198" t="s">
        <v>566</v>
      </c>
      <c r="C513" s="198">
        <v>56037</v>
      </c>
      <c r="D513" s="198" t="s">
        <v>432</v>
      </c>
      <c r="E513" s="198" t="s">
        <v>607</v>
      </c>
      <c r="F513" s="198">
        <v>20200254</v>
      </c>
      <c r="G513" s="198" t="s">
        <v>986</v>
      </c>
      <c r="H513" s="198" t="s">
        <v>640</v>
      </c>
      <c r="I513" s="198" t="s">
        <v>254</v>
      </c>
      <c r="J513" s="297">
        <v>1.5530469247619199</v>
      </c>
      <c r="K513" s="298">
        <v>0.41050136315307068</v>
      </c>
      <c r="L513" s="298">
        <v>1.5530469247619199</v>
      </c>
      <c r="M513" s="298">
        <v>0</v>
      </c>
      <c r="N513" s="299">
        <v>3.4743374270729092E-2</v>
      </c>
      <c r="O513" s="297">
        <v>1.3359761905262932</v>
      </c>
      <c r="P513" s="298">
        <v>0.3954708869881578</v>
      </c>
      <c r="Q513" s="298">
        <v>1.4945886645045527</v>
      </c>
      <c r="R513" s="298">
        <v>0</v>
      </c>
      <c r="S513" s="299">
        <v>3.4648095303141849E-2</v>
      </c>
      <c r="T513" s="438" t="s">
        <v>436</v>
      </c>
    </row>
    <row r="514" spans="1:20" x14ac:dyDescent="0.2">
      <c r="A514" s="198" t="s">
        <v>565</v>
      </c>
      <c r="B514" s="198" t="s">
        <v>566</v>
      </c>
      <c r="C514" s="198">
        <v>56037</v>
      </c>
      <c r="D514" s="198" t="s">
        <v>432</v>
      </c>
      <c r="E514" s="198" t="s">
        <v>607</v>
      </c>
      <c r="F514" s="198">
        <v>20200202</v>
      </c>
      <c r="G514" s="198" t="s">
        <v>1066</v>
      </c>
      <c r="H514" s="198" t="s">
        <v>973</v>
      </c>
      <c r="I514" s="198" t="s">
        <v>254</v>
      </c>
      <c r="J514" s="297">
        <v>0</v>
      </c>
      <c r="K514" s="298">
        <v>0</v>
      </c>
      <c r="L514" s="298">
        <v>0</v>
      </c>
      <c r="M514" s="298">
        <v>0</v>
      </c>
      <c r="N514" s="299">
        <v>0</v>
      </c>
      <c r="O514" s="297">
        <v>0</v>
      </c>
      <c r="P514" s="298">
        <v>0</v>
      </c>
      <c r="Q514" s="298">
        <v>0</v>
      </c>
      <c r="R514" s="298">
        <v>0</v>
      </c>
      <c r="S514" s="299">
        <v>0</v>
      </c>
      <c r="T514" s="438" t="s">
        <v>436</v>
      </c>
    </row>
    <row r="515" spans="1:20" x14ac:dyDescent="0.2">
      <c r="A515" s="198" t="s">
        <v>565</v>
      </c>
      <c r="B515" s="198" t="s">
        <v>566</v>
      </c>
      <c r="C515" s="198">
        <v>56037</v>
      </c>
      <c r="D515" s="198" t="s">
        <v>432</v>
      </c>
      <c r="E515" s="198" t="s">
        <v>607</v>
      </c>
      <c r="F515" s="198">
        <v>20200202</v>
      </c>
      <c r="G515" s="198" t="s">
        <v>1067</v>
      </c>
      <c r="H515" s="198" t="s">
        <v>632</v>
      </c>
      <c r="I515" s="198" t="s">
        <v>254</v>
      </c>
      <c r="J515" s="297">
        <v>0</v>
      </c>
      <c r="K515" s="298">
        <v>0.4293657064658456</v>
      </c>
      <c r="L515" s="298">
        <v>0</v>
      </c>
      <c r="M515" s="298">
        <v>0</v>
      </c>
      <c r="N515" s="299">
        <v>0</v>
      </c>
      <c r="O515" s="297">
        <v>0</v>
      </c>
      <c r="P515" s="298">
        <v>0.41364451380646966</v>
      </c>
      <c r="Q515" s="298">
        <v>0</v>
      </c>
      <c r="R515" s="298">
        <v>0</v>
      </c>
      <c r="S515" s="299">
        <v>0</v>
      </c>
      <c r="T515" s="438" t="s">
        <v>436</v>
      </c>
    </row>
    <row r="516" spans="1:20" x14ac:dyDescent="0.2">
      <c r="A516" s="198" t="s">
        <v>565</v>
      </c>
      <c r="B516" s="198" t="s">
        <v>566</v>
      </c>
      <c r="C516" s="198">
        <v>56037</v>
      </c>
      <c r="D516" s="198" t="s">
        <v>432</v>
      </c>
      <c r="E516" s="198" t="s">
        <v>607</v>
      </c>
      <c r="F516" s="198">
        <v>20200253</v>
      </c>
      <c r="G516" s="198" t="s">
        <v>1068</v>
      </c>
      <c r="H516" s="198" t="s">
        <v>1069</v>
      </c>
      <c r="I516" s="198" t="s">
        <v>254</v>
      </c>
      <c r="J516" s="297">
        <v>66.781017764762581</v>
      </c>
      <c r="K516" s="298">
        <v>0.6869851303453528</v>
      </c>
      <c r="L516" s="298">
        <v>3.7273126194286088</v>
      </c>
      <c r="M516" s="298">
        <v>0</v>
      </c>
      <c r="N516" s="299">
        <v>0.18287748757841513</v>
      </c>
      <c r="O516" s="297">
        <v>57.446976192630636</v>
      </c>
      <c r="P516" s="298">
        <v>0.66183122209035139</v>
      </c>
      <c r="Q516" s="298">
        <v>3.5870127948109278</v>
      </c>
      <c r="R516" s="298">
        <v>0</v>
      </c>
      <c r="S516" s="299">
        <v>0.1823759709992929</v>
      </c>
      <c r="T516" s="438" t="s">
        <v>436</v>
      </c>
    </row>
    <row r="517" spans="1:20" x14ac:dyDescent="0.2">
      <c r="A517" s="198" t="s">
        <v>565</v>
      </c>
      <c r="B517" s="198" t="s">
        <v>566</v>
      </c>
      <c r="C517" s="198">
        <v>56037</v>
      </c>
      <c r="D517" s="198" t="s">
        <v>432</v>
      </c>
      <c r="E517" s="198" t="s">
        <v>607</v>
      </c>
      <c r="F517" s="198">
        <v>20200253</v>
      </c>
      <c r="G517" s="198" t="s">
        <v>1067</v>
      </c>
      <c r="H517" s="198" t="s">
        <v>1070</v>
      </c>
      <c r="I517" s="198" t="s">
        <v>254</v>
      </c>
      <c r="J517" s="297">
        <v>94.735862410477139</v>
      </c>
      <c r="K517" s="298">
        <v>0.94460455422486012</v>
      </c>
      <c r="L517" s="298">
        <v>44.950354825692507</v>
      </c>
      <c r="M517" s="298">
        <v>0</v>
      </c>
      <c r="N517" s="299">
        <v>0.25715388253334071</v>
      </c>
      <c r="O517" s="297">
        <v>81.494547622103923</v>
      </c>
      <c r="P517" s="298">
        <v>0.91001793037423306</v>
      </c>
      <c r="Q517" s="298">
        <v>43.258377912976776</v>
      </c>
      <c r="R517" s="298">
        <v>0</v>
      </c>
      <c r="S517" s="299">
        <v>0.25644867306669805</v>
      </c>
      <c r="T517" s="438" t="s">
        <v>436</v>
      </c>
    </row>
    <row r="518" spans="1:20" x14ac:dyDescent="0.2">
      <c r="A518" s="198" t="s">
        <v>565</v>
      </c>
      <c r="B518" s="198" t="s">
        <v>566</v>
      </c>
      <c r="C518" s="198">
        <v>56037</v>
      </c>
      <c r="D518" s="198" t="s">
        <v>432</v>
      </c>
      <c r="E518" s="198" t="s">
        <v>607</v>
      </c>
      <c r="F518" s="198">
        <v>20200253</v>
      </c>
      <c r="G518" s="198" t="s">
        <v>1071</v>
      </c>
      <c r="H518" s="198" t="s">
        <v>958</v>
      </c>
      <c r="I518" s="198" t="s">
        <v>254</v>
      </c>
      <c r="J518" s="297">
        <v>63.726692146064124</v>
      </c>
      <c r="K518" s="298">
        <v>0.25914927863685944</v>
      </c>
      <c r="L518" s="298">
        <v>67.454004765492726</v>
      </c>
      <c r="M518" s="298">
        <v>0</v>
      </c>
      <c r="N518" s="299">
        <v>0.16993538845748113</v>
      </c>
      <c r="O518" s="297">
        <v>54.81955635126225</v>
      </c>
      <c r="P518" s="298">
        <v>0.2496605475257444</v>
      </c>
      <c r="Q518" s="298">
        <v>64.914967661647751</v>
      </c>
      <c r="R518" s="298">
        <v>0</v>
      </c>
      <c r="S518" s="299">
        <v>0.16946936382088137</v>
      </c>
      <c r="T518" s="438" t="s">
        <v>436</v>
      </c>
    </row>
    <row r="519" spans="1:20" x14ac:dyDescent="0.2">
      <c r="A519" s="198" t="s">
        <v>565</v>
      </c>
      <c r="B519" s="198" t="s">
        <v>566</v>
      </c>
      <c r="C519" s="198">
        <v>56037</v>
      </c>
      <c r="D519" s="198" t="s">
        <v>432</v>
      </c>
      <c r="E519" s="198" t="s">
        <v>607</v>
      </c>
      <c r="F519" s="198">
        <v>20200254</v>
      </c>
      <c r="G519" s="198" t="s">
        <v>1071</v>
      </c>
      <c r="H519" s="198" t="s">
        <v>958</v>
      </c>
      <c r="I519" s="198" t="s">
        <v>254</v>
      </c>
      <c r="J519" s="297">
        <v>3.6237761577778129</v>
      </c>
      <c r="K519" s="298">
        <v>1.0330950972685611</v>
      </c>
      <c r="L519" s="298">
        <v>3.6237761577778129</v>
      </c>
      <c r="M519" s="298">
        <v>0</v>
      </c>
      <c r="N519" s="299">
        <v>8.7437491914668194E-2</v>
      </c>
      <c r="O519" s="297">
        <v>3.1172777778946843</v>
      </c>
      <c r="P519" s="298">
        <v>0.99526839892019703</v>
      </c>
      <c r="Q519" s="298">
        <v>3.4873735505106231</v>
      </c>
      <c r="R519" s="298">
        <v>0</v>
      </c>
      <c r="S519" s="299">
        <v>8.7197706512906967E-2</v>
      </c>
      <c r="T519" s="438" t="s">
        <v>436</v>
      </c>
    </row>
    <row r="520" spans="1:20" x14ac:dyDescent="0.2">
      <c r="A520" s="198" t="s">
        <v>565</v>
      </c>
      <c r="B520" s="198" t="s">
        <v>566</v>
      </c>
      <c r="C520" s="198">
        <v>56037</v>
      </c>
      <c r="D520" s="198" t="s">
        <v>432</v>
      </c>
      <c r="E520" s="198" t="s">
        <v>607</v>
      </c>
      <c r="F520" s="198">
        <v>20200254</v>
      </c>
      <c r="G520" s="198" t="s">
        <v>960</v>
      </c>
      <c r="H520" s="198" t="s">
        <v>1072</v>
      </c>
      <c r="I520" s="198" t="s">
        <v>254</v>
      </c>
      <c r="J520" s="297">
        <v>0.25884115412698672</v>
      </c>
      <c r="K520" s="298">
        <v>7.1837738551787378E-2</v>
      </c>
      <c r="L520" s="298">
        <v>0.51768230825397343</v>
      </c>
      <c r="M520" s="298">
        <v>0</v>
      </c>
      <c r="N520" s="299">
        <v>6.0800904973775912E-3</v>
      </c>
      <c r="O520" s="297">
        <v>0.22266269842104894</v>
      </c>
      <c r="P520" s="298">
        <v>6.9207405222927634E-2</v>
      </c>
      <c r="Q520" s="298">
        <v>0.49819622150151771</v>
      </c>
      <c r="R520" s="298">
        <v>0</v>
      </c>
      <c r="S520" s="299">
        <v>6.063416678049824E-3</v>
      </c>
      <c r="T520" s="438" t="s">
        <v>436</v>
      </c>
    </row>
    <row r="521" spans="1:20" x14ac:dyDescent="0.2">
      <c r="A521" s="198" t="s">
        <v>565</v>
      </c>
      <c r="B521" s="198" t="s">
        <v>566</v>
      </c>
      <c r="C521" s="198">
        <v>56037</v>
      </c>
      <c r="D521" s="198" t="s">
        <v>432</v>
      </c>
      <c r="E521" s="198" t="s">
        <v>607</v>
      </c>
      <c r="F521" s="198">
        <v>20100102</v>
      </c>
      <c r="G521" s="198" t="s">
        <v>980</v>
      </c>
      <c r="H521" s="198" t="s">
        <v>1073</v>
      </c>
      <c r="I521" s="198" t="s">
        <v>254</v>
      </c>
      <c r="J521" s="297">
        <v>0</v>
      </c>
      <c r="K521" s="298">
        <v>0</v>
      </c>
      <c r="L521" s="298">
        <v>0</v>
      </c>
      <c r="M521" s="298">
        <v>0</v>
      </c>
      <c r="N521" s="299">
        <v>0</v>
      </c>
      <c r="O521" s="297">
        <v>0</v>
      </c>
      <c r="P521" s="298">
        <v>0</v>
      </c>
      <c r="Q521" s="298">
        <v>0</v>
      </c>
      <c r="R521" s="298">
        <v>0</v>
      </c>
      <c r="S521" s="299">
        <v>0</v>
      </c>
      <c r="T521" s="438" t="s">
        <v>436</v>
      </c>
    </row>
    <row r="522" spans="1:20" x14ac:dyDescent="0.2">
      <c r="A522" s="198" t="s">
        <v>565</v>
      </c>
      <c r="B522" s="198" t="s">
        <v>566</v>
      </c>
      <c r="C522" s="198">
        <v>56037</v>
      </c>
      <c r="D522" s="198" t="s">
        <v>432</v>
      </c>
      <c r="E522" s="198" t="s">
        <v>607</v>
      </c>
      <c r="F522" s="198">
        <v>20100102</v>
      </c>
      <c r="G522" s="198" t="s">
        <v>980</v>
      </c>
      <c r="H522" s="198" t="s">
        <v>1074</v>
      </c>
      <c r="I522" s="198" t="s">
        <v>254</v>
      </c>
      <c r="J522" s="297">
        <v>0</v>
      </c>
      <c r="K522" s="298">
        <v>0</v>
      </c>
      <c r="L522" s="298">
        <v>0</v>
      </c>
      <c r="M522" s="298">
        <v>0</v>
      </c>
      <c r="N522" s="299">
        <v>0</v>
      </c>
      <c r="O522" s="297">
        <v>0</v>
      </c>
      <c r="P522" s="298">
        <v>0</v>
      </c>
      <c r="Q522" s="298">
        <v>0</v>
      </c>
      <c r="R522" s="298">
        <v>0</v>
      </c>
      <c r="S522" s="299">
        <v>0</v>
      </c>
      <c r="T522" s="438" t="s">
        <v>436</v>
      </c>
    </row>
    <row r="523" spans="1:20" x14ac:dyDescent="0.2">
      <c r="A523" s="198" t="s">
        <v>565</v>
      </c>
      <c r="B523" s="198" t="s">
        <v>566</v>
      </c>
      <c r="C523" s="198">
        <v>56037</v>
      </c>
      <c r="D523" s="198" t="s">
        <v>432</v>
      </c>
      <c r="E523" s="198" t="s">
        <v>607</v>
      </c>
      <c r="F523" s="198">
        <v>20200202</v>
      </c>
      <c r="G523" s="198" t="s">
        <v>980</v>
      </c>
      <c r="H523" s="198" t="s">
        <v>1075</v>
      </c>
      <c r="I523" s="198" t="s">
        <v>254</v>
      </c>
      <c r="J523" s="297">
        <v>0</v>
      </c>
      <c r="K523" s="298">
        <v>0</v>
      </c>
      <c r="L523" s="298">
        <v>0</v>
      </c>
      <c r="M523" s="298">
        <v>0</v>
      </c>
      <c r="N523" s="299">
        <v>0</v>
      </c>
      <c r="O523" s="297">
        <v>0</v>
      </c>
      <c r="P523" s="298">
        <v>0</v>
      </c>
      <c r="Q523" s="298">
        <v>0</v>
      </c>
      <c r="R523" s="298">
        <v>0</v>
      </c>
      <c r="S523" s="299">
        <v>0</v>
      </c>
      <c r="T523" s="438" t="s">
        <v>436</v>
      </c>
    </row>
    <row r="524" spans="1:20" x14ac:dyDescent="0.2">
      <c r="A524" s="198" t="s">
        <v>565</v>
      </c>
      <c r="B524" s="198" t="s">
        <v>566</v>
      </c>
      <c r="C524" s="198">
        <v>56037</v>
      </c>
      <c r="D524" s="198" t="s">
        <v>432</v>
      </c>
      <c r="E524" s="198" t="s">
        <v>607</v>
      </c>
      <c r="F524" s="198">
        <v>20200202</v>
      </c>
      <c r="G524" s="198" t="s">
        <v>980</v>
      </c>
      <c r="H524" s="198" t="s">
        <v>1006</v>
      </c>
      <c r="I524" s="198" t="s">
        <v>254</v>
      </c>
      <c r="J524" s="297">
        <v>0</v>
      </c>
      <c r="K524" s="298">
        <v>0</v>
      </c>
      <c r="L524" s="298">
        <v>0</v>
      </c>
      <c r="M524" s="298">
        <v>0</v>
      </c>
      <c r="N524" s="299">
        <v>0</v>
      </c>
      <c r="O524" s="297">
        <v>0</v>
      </c>
      <c r="P524" s="298">
        <v>0</v>
      </c>
      <c r="Q524" s="298">
        <v>0</v>
      </c>
      <c r="R524" s="298">
        <v>0</v>
      </c>
      <c r="S524" s="299">
        <v>0</v>
      </c>
      <c r="T524" s="438" t="s">
        <v>436</v>
      </c>
    </row>
    <row r="525" spans="1:20" x14ac:dyDescent="0.2">
      <c r="A525" s="198" t="s">
        <v>565</v>
      </c>
      <c r="B525" s="198" t="s">
        <v>566</v>
      </c>
      <c r="C525" s="198">
        <v>56037</v>
      </c>
      <c r="D525" s="198" t="s">
        <v>432</v>
      </c>
      <c r="E525" s="198" t="s">
        <v>607</v>
      </c>
      <c r="F525" s="198">
        <v>20200202</v>
      </c>
      <c r="G525" s="198" t="s">
        <v>980</v>
      </c>
      <c r="H525" s="198" t="s">
        <v>1059</v>
      </c>
      <c r="I525" s="198" t="s">
        <v>254</v>
      </c>
      <c r="J525" s="297">
        <v>0</v>
      </c>
      <c r="K525" s="298">
        <v>0</v>
      </c>
      <c r="L525" s="298">
        <v>0</v>
      </c>
      <c r="M525" s="298">
        <v>0</v>
      </c>
      <c r="N525" s="299">
        <v>0</v>
      </c>
      <c r="O525" s="297">
        <v>0</v>
      </c>
      <c r="P525" s="298">
        <v>0</v>
      </c>
      <c r="Q525" s="298">
        <v>0</v>
      </c>
      <c r="R525" s="298">
        <v>0</v>
      </c>
      <c r="S525" s="299">
        <v>0</v>
      </c>
      <c r="T525" s="438" t="s">
        <v>436</v>
      </c>
    </row>
    <row r="526" spans="1:20" x14ac:dyDescent="0.2">
      <c r="A526" s="198" t="s">
        <v>565</v>
      </c>
      <c r="B526" s="198" t="s">
        <v>566</v>
      </c>
      <c r="C526" s="198">
        <v>56037</v>
      </c>
      <c r="D526" s="198" t="s">
        <v>432</v>
      </c>
      <c r="E526" s="198" t="s">
        <v>607</v>
      </c>
      <c r="F526" s="198">
        <v>20200202</v>
      </c>
      <c r="G526" s="198" t="s">
        <v>980</v>
      </c>
      <c r="H526" s="198" t="s">
        <v>1076</v>
      </c>
      <c r="I526" s="198" t="s">
        <v>254</v>
      </c>
      <c r="J526" s="297">
        <v>0</v>
      </c>
      <c r="K526" s="298">
        <v>0</v>
      </c>
      <c r="L526" s="298">
        <v>0</v>
      </c>
      <c r="M526" s="298">
        <v>0</v>
      </c>
      <c r="N526" s="299">
        <v>0</v>
      </c>
      <c r="O526" s="297">
        <v>0</v>
      </c>
      <c r="P526" s="298">
        <v>0</v>
      </c>
      <c r="Q526" s="298">
        <v>0</v>
      </c>
      <c r="R526" s="298">
        <v>0</v>
      </c>
      <c r="S526" s="299">
        <v>0</v>
      </c>
      <c r="T526" s="438" t="s">
        <v>436</v>
      </c>
    </row>
    <row r="527" spans="1:20" x14ac:dyDescent="0.2">
      <c r="A527" s="198" t="s">
        <v>565</v>
      </c>
      <c r="B527" s="198" t="s">
        <v>566</v>
      </c>
      <c r="C527" s="198">
        <v>56037</v>
      </c>
      <c r="D527" s="198" t="s">
        <v>432</v>
      </c>
      <c r="E527" s="198" t="s">
        <v>607</v>
      </c>
      <c r="F527" s="198">
        <v>20200202</v>
      </c>
      <c r="G527" s="198" t="s">
        <v>980</v>
      </c>
      <c r="H527" s="198" t="s">
        <v>1077</v>
      </c>
      <c r="I527" s="198" t="s">
        <v>254</v>
      </c>
      <c r="J527" s="297">
        <v>0</v>
      </c>
      <c r="K527" s="298">
        <v>0</v>
      </c>
      <c r="L527" s="298">
        <v>0</v>
      </c>
      <c r="M527" s="298">
        <v>0</v>
      </c>
      <c r="N527" s="299">
        <v>0</v>
      </c>
      <c r="O527" s="297">
        <v>0</v>
      </c>
      <c r="P527" s="298">
        <v>0</v>
      </c>
      <c r="Q527" s="298">
        <v>0</v>
      </c>
      <c r="R527" s="298">
        <v>0</v>
      </c>
      <c r="S527" s="299">
        <v>0</v>
      </c>
      <c r="T527" s="438" t="s">
        <v>436</v>
      </c>
    </row>
    <row r="528" spans="1:20" x14ac:dyDescent="0.2">
      <c r="A528" s="198" t="s">
        <v>565</v>
      </c>
      <c r="B528" s="198" t="s">
        <v>566</v>
      </c>
      <c r="C528" s="198">
        <v>56037</v>
      </c>
      <c r="D528" s="198" t="s">
        <v>432</v>
      </c>
      <c r="E528" s="198" t="s">
        <v>607</v>
      </c>
      <c r="F528" s="198">
        <v>20200202</v>
      </c>
      <c r="G528" s="198" t="s">
        <v>980</v>
      </c>
      <c r="H528" s="198" t="s">
        <v>777</v>
      </c>
      <c r="I528" s="198" t="s">
        <v>254</v>
      </c>
      <c r="J528" s="297">
        <v>0</v>
      </c>
      <c r="K528" s="298">
        <v>0</v>
      </c>
      <c r="L528" s="298">
        <v>0</v>
      </c>
      <c r="M528" s="298">
        <v>0</v>
      </c>
      <c r="N528" s="299">
        <v>0</v>
      </c>
      <c r="O528" s="297">
        <v>0</v>
      </c>
      <c r="P528" s="298">
        <v>0</v>
      </c>
      <c r="Q528" s="298">
        <v>0</v>
      </c>
      <c r="R528" s="298">
        <v>0</v>
      </c>
      <c r="S528" s="299">
        <v>0</v>
      </c>
      <c r="T528" s="438" t="s">
        <v>436</v>
      </c>
    </row>
    <row r="529" spans="1:20" x14ac:dyDescent="0.2">
      <c r="A529" s="198" t="s">
        <v>565</v>
      </c>
      <c r="B529" s="198" t="s">
        <v>566</v>
      </c>
      <c r="C529" s="198">
        <v>56037</v>
      </c>
      <c r="D529" s="198" t="s">
        <v>432</v>
      </c>
      <c r="E529" s="198" t="s">
        <v>607</v>
      </c>
      <c r="F529" s="198">
        <v>20200202</v>
      </c>
      <c r="G529" s="198" t="s">
        <v>980</v>
      </c>
      <c r="H529" s="198" t="s">
        <v>1058</v>
      </c>
      <c r="I529" s="198" t="s">
        <v>254</v>
      </c>
      <c r="J529" s="297">
        <v>0</v>
      </c>
      <c r="K529" s="298">
        <v>0</v>
      </c>
      <c r="L529" s="298">
        <v>0</v>
      </c>
      <c r="M529" s="298">
        <v>0</v>
      </c>
      <c r="N529" s="299">
        <v>0</v>
      </c>
      <c r="O529" s="297">
        <v>0</v>
      </c>
      <c r="P529" s="298">
        <v>0</v>
      </c>
      <c r="Q529" s="298">
        <v>0</v>
      </c>
      <c r="R529" s="298">
        <v>0</v>
      </c>
      <c r="S529" s="299">
        <v>0</v>
      </c>
      <c r="T529" s="438" t="s">
        <v>436</v>
      </c>
    </row>
    <row r="530" spans="1:20" x14ac:dyDescent="0.2">
      <c r="A530" s="198" t="s">
        <v>565</v>
      </c>
      <c r="B530" s="198" t="s">
        <v>566</v>
      </c>
      <c r="C530" s="198">
        <v>56037</v>
      </c>
      <c r="D530" s="198" t="s">
        <v>432</v>
      </c>
      <c r="E530" s="198" t="s">
        <v>607</v>
      </c>
      <c r="F530" s="198">
        <v>20200202</v>
      </c>
      <c r="G530" s="198" t="s">
        <v>980</v>
      </c>
      <c r="H530" s="198" t="s">
        <v>1078</v>
      </c>
      <c r="I530" s="198" t="s">
        <v>254</v>
      </c>
      <c r="J530" s="297">
        <v>0</v>
      </c>
      <c r="K530" s="298">
        <v>0</v>
      </c>
      <c r="L530" s="298">
        <v>0</v>
      </c>
      <c r="M530" s="298">
        <v>0</v>
      </c>
      <c r="N530" s="299">
        <v>0</v>
      </c>
      <c r="O530" s="297">
        <v>0</v>
      </c>
      <c r="P530" s="298">
        <v>0</v>
      </c>
      <c r="Q530" s="298">
        <v>0</v>
      </c>
      <c r="R530" s="298">
        <v>0</v>
      </c>
      <c r="S530" s="299">
        <v>0</v>
      </c>
      <c r="T530" s="438" t="s">
        <v>436</v>
      </c>
    </row>
    <row r="531" spans="1:20" x14ac:dyDescent="0.2">
      <c r="A531" s="198" t="s">
        <v>565</v>
      </c>
      <c r="B531" s="198" t="s">
        <v>566</v>
      </c>
      <c r="C531" s="198">
        <v>56037</v>
      </c>
      <c r="D531" s="198" t="s">
        <v>432</v>
      </c>
      <c r="E531" s="198" t="s">
        <v>607</v>
      </c>
      <c r="F531" s="198">
        <v>20200202</v>
      </c>
      <c r="G531" s="198" t="s">
        <v>980</v>
      </c>
      <c r="H531" s="198" t="s">
        <v>781</v>
      </c>
      <c r="I531" s="198" t="s">
        <v>254</v>
      </c>
      <c r="J531" s="297">
        <v>0</v>
      </c>
      <c r="K531" s="298">
        <v>0</v>
      </c>
      <c r="L531" s="298">
        <v>0</v>
      </c>
      <c r="M531" s="298">
        <v>0</v>
      </c>
      <c r="N531" s="299">
        <v>0</v>
      </c>
      <c r="O531" s="297">
        <v>0</v>
      </c>
      <c r="P531" s="298">
        <v>0</v>
      </c>
      <c r="Q531" s="298">
        <v>0</v>
      </c>
      <c r="R531" s="298">
        <v>0</v>
      </c>
      <c r="S531" s="299">
        <v>0</v>
      </c>
      <c r="T531" s="438" t="s">
        <v>436</v>
      </c>
    </row>
    <row r="532" spans="1:20" x14ac:dyDescent="0.2">
      <c r="A532" s="198" t="s">
        <v>565</v>
      </c>
      <c r="B532" s="198" t="s">
        <v>566</v>
      </c>
      <c r="C532" s="198">
        <v>56037</v>
      </c>
      <c r="D532" s="198" t="s">
        <v>432</v>
      </c>
      <c r="E532" s="198" t="s">
        <v>607</v>
      </c>
      <c r="F532" s="198">
        <v>20200202</v>
      </c>
      <c r="G532" s="198" t="s">
        <v>980</v>
      </c>
      <c r="H532" s="198" t="s">
        <v>664</v>
      </c>
      <c r="I532" s="198" t="s">
        <v>254</v>
      </c>
      <c r="J532" s="297">
        <v>0</v>
      </c>
      <c r="K532" s="298">
        <v>1.2880971193975361</v>
      </c>
      <c r="L532" s="298">
        <v>0</v>
      </c>
      <c r="M532" s="298">
        <v>0</v>
      </c>
      <c r="N532" s="299">
        <v>0</v>
      </c>
      <c r="O532" s="297">
        <v>0</v>
      </c>
      <c r="P532" s="298">
        <v>1.2409335414194085</v>
      </c>
      <c r="Q532" s="298">
        <v>0</v>
      </c>
      <c r="R532" s="298">
        <v>0</v>
      </c>
      <c r="S532" s="299">
        <v>0</v>
      </c>
      <c r="T532" s="438" t="s">
        <v>436</v>
      </c>
    </row>
    <row r="533" spans="1:20" x14ac:dyDescent="0.2">
      <c r="A533" s="198" t="s">
        <v>565</v>
      </c>
      <c r="B533" s="198" t="s">
        <v>566</v>
      </c>
      <c r="C533" s="198">
        <v>56037</v>
      </c>
      <c r="D533" s="198" t="s">
        <v>432</v>
      </c>
      <c r="E533" s="198" t="s">
        <v>607</v>
      </c>
      <c r="F533" s="198">
        <v>20200202</v>
      </c>
      <c r="G533" s="198" t="s">
        <v>980</v>
      </c>
      <c r="H533" s="198" t="s">
        <v>631</v>
      </c>
      <c r="I533" s="198" t="s">
        <v>254</v>
      </c>
      <c r="J533" s="297">
        <v>0</v>
      </c>
      <c r="K533" s="298">
        <v>0</v>
      </c>
      <c r="L533" s="298">
        <v>0</v>
      </c>
      <c r="M533" s="298">
        <v>0</v>
      </c>
      <c r="N533" s="299">
        <v>0</v>
      </c>
      <c r="O533" s="297">
        <v>0</v>
      </c>
      <c r="P533" s="298">
        <v>0</v>
      </c>
      <c r="Q533" s="298">
        <v>0</v>
      </c>
      <c r="R533" s="298">
        <v>0</v>
      </c>
      <c r="S533" s="299">
        <v>0</v>
      </c>
      <c r="T533" s="438" t="s">
        <v>436</v>
      </c>
    </row>
    <row r="534" spans="1:20" x14ac:dyDescent="0.2">
      <c r="A534" s="198" t="s">
        <v>565</v>
      </c>
      <c r="B534" s="198" t="s">
        <v>566</v>
      </c>
      <c r="C534" s="198">
        <v>56037</v>
      </c>
      <c r="D534" s="198" t="s">
        <v>432</v>
      </c>
      <c r="E534" s="198" t="s">
        <v>607</v>
      </c>
      <c r="F534" s="198">
        <v>20200202</v>
      </c>
      <c r="G534" s="198" t="s">
        <v>980</v>
      </c>
      <c r="H534" s="198" t="s">
        <v>631</v>
      </c>
      <c r="I534" s="198" t="s">
        <v>254</v>
      </c>
      <c r="J534" s="297">
        <v>0</v>
      </c>
      <c r="K534" s="298">
        <v>0</v>
      </c>
      <c r="L534" s="298">
        <v>0</v>
      </c>
      <c r="M534" s="298">
        <v>0</v>
      </c>
      <c r="N534" s="299">
        <v>0</v>
      </c>
      <c r="O534" s="297">
        <v>0</v>
      </c>
      <c r="P534" s="298">
        <v>0</v>
      </c>
      <c r="Q534" s="298">
        <v>0</v>
      </c>
      <c r="R534" s="298">
        <v>0</v>
      </c>
      <c r="S534" s="299">
        <v>0</v>
      </c>
      <c r="T534" s="438" t="s">
        <v>436</v>
      </c>
    </row>
    <row r="535" spans="1:20" x14ac:dyDescent="0.2">
      <c r="A535" s="198" t="s">
        <v>565</v>
      </c>
      <c r="B535" s="198" t="s">
        <v>566</v>
      </c>
      <c r="C535" s="198">
        <v>56037</v>
      </c>
      <c r="D535" s="198" t="s">
        <v>432</v>
      </c>
      <c r="E535" s="198" t="s">
        <v>607</v>
      </c>
      <c r="F535" s="198">
        <v>20200202</v>
      </c>
      <c r="G535" s="198" t="s">
        <v>980</v>
      </c>
      <c r="H535" s="198" t="s">
        <v>631</v>
      </c>
      <c r="I535" s="198" t="s">
        <v>254</v>
      </c>
      <c r="J535" s="297">
        <v>0</v>
      </c>
      <c r="K535" s="298">
        <v>0</v>
      </c>
      <c r="L535" s="298">
        <v>0</v>
      </c>
      <c r="M535" s="298">
        <v>0</v>
      </c>
      <c r="N535" s="299">
        <v>0</v>
      </c>
      <c r="O535" s="297">
        <v>0</v>
      </c>
      <c r="P535" s="298">
        <v>0</v>
      </c>
      <c r="Q535" s="298">
        <v>0</v>
      </c>
      <c r="R535" s="298">
        <v>0</v>
      </c>
      <c r="S535" s="299">
        <v>0</v>
      </c>
      <c r="T535" s="438" t="s">
        <v>436</v>
      </c>
    </row>
    <row r="536" spans="1:20" x14ac:dyDescent="0.2">
      <c r="A536" s="198" t="s">
        <v>565</v>
      </c>
      <c r="B536" s="198" t="s">
        <v>566</v>
      </c>
      <c r="C536" s="198">
        <v>56037</v>
      </c>
      <c r="D536" s="198" t="s">
        <v>432</v>
      </c>
      <c r="E536" s="198" t="s">
        <v>607</v>
      </c>
      <c r="F536" s="198">
        <v>20200202</v>
      </c>
      <c r="G536" s="198" t="s">
        <v>980</v>
      </c>
      <c r="H536" s="198" t="s">
        <v>632</v>
      </c>
      <c r="I536" s="198" t="s">
        <v>254</v>
      </c>
      <c r="J536" s="297">
        <v>0</v>
      </c>
      <c r="K536" s="298">
        <v>0</v>
      </c>
      <c r="L536" s="298">
        <v>0</v>
      </c>
      <c r="M536" s="298">
        <v>0</v>
      </c>
      <c r="N536" s="299">
        <v>0</v>
      </c>
      <c r="O536" s="297">
        <v>0</v>
      </c>
      <c r="P536" s="298">
        <v>0</v>
      </c>
      <c r="Q536" s="298">
        <v>0</v>
      </c>
      <c r="R536" s="298">
        <v>0</v>
      </c>
      <c r="S536" s="299">
        <v>0</v>
      </c>
      <c r="T536" s="438" t="s">
        <v>436</v>
      </c>
    </row>
    <row r="537" spans="1:20" x14ac:dyDescent="0.2">
      <c r="A537" s="198" t="s">
        <v>565</v>
      </c>
      <c r="B537" s="198" t="s">
        <v>566</v>
      </c>
      <c r="C537" s="198">
        <v>56037</v>
      </c>
      <c r="D537" s="198" t="s">
        <v>432</v>
      </c>
      <c r="E537" s="198" t="s">
        <v>607</v>
      </c>
      <c r="F537" s="198">
        <v>20200202</v>
      </c>
      <c r="G537" s="198" t="s">
        <v>980</v>
      </c>
      <c r="H537" s="198" t="s">
        <v>633</v>
      </c>
      <c r="I537" s="198" t="s">
        <v>254</v>
      </c>
      <c r="J537" s="297">
        <v>0</v>
      </c>
      <c r="K537" s="298">
        <v>0</v>
      </c>
      <c r="L537" s="298">
        <v>0</v>
      </c>
      <c r="M537" s="298">
        <v>0</v>
      </c>
      <c r="N537" s="299">
        <v>0</v>
      </c>
      <c r="O537" s="297">
        <v>0</v>
      </c>
      <c r="P537" s="298">
        <v>0</v>
      </c>
      <c r="Q537" s="298">
        <v>0</v>
      </c>
      <c r="R537" s="298">
        <v>0</v>
      </c>
      <c r="S537" s="299">
        <v>0</v>
      </c>
      <c r="T537" s="438" t="s">
        <v>436</v>
      </c>
    </row>
    <row r="538" spans="1:20" x14ac:dyDescent="0.2">
      <c r="A538" s="198" t="s">
        <v>565</v>
      </c>
      <c r="B538" s="198" t="s">
        <v>566</v>
      </c>
      <c r="C538" s="198">
        <v>56037</v>
      </c>
      <c r="D538" s="198" t="s">
        <v>432</v>
      </c>
      <c r="E538" s="198" t="s">
        <v>607</v>
      </c>
      <c r="F538" s="198">
        <v>20200202</v>
      </c>
      <c r="G538" s="198" t="s">
        <v>980</v>
      </c>
      <c r="H538" s="198" t="s">
        <v>633</v>
      </c>
      <c r="I538" s="198" t="s">
        <v>254</v>
      </c>
      <c r="J538" s="297">
        <v>0</v>
      </c>
      <c r="K538" s="298">
        <v>0</v>
      </c>
      <c r="L538" s="298">
        <v>0</v>
      </c>
      <c r="M538" s="298">
        <v>0</v>
      </c>
      <c r="N538" s="299">
        <v>0</v>
      </c>
      <c r="O538" s="297">
        <v>0</v>
      </c>
      <c r="P538" s="298">
        <v>0</v>
      </c>
      <c r="Q538" s="298">
        <v>0</v>
      </c>
      <c r="R538" s="298">
        <v>0</v>
      </c>
      <c r="S538" s="299">
        <v>0</v>
      </c>
      <c r="T538" s="438" t="s">
        <v>436</v>
      </c>
    </row>
    <row r="539" spans="1:20" x14ac:dyDescent="0.2">
      <c r="A539" s="198" t="s">
        <v>565</v>
      </c>
      <c r="B539" s="198" t="s">
        <v>566</v>
      </c>
      <c r="C539" s="198">
        <v>56037</v>
      </c>
      <c r="D539" s="198" t="s">
        <v>432</v>
      </c>
      <c r="E539" s="198" t="s">
        <v>607</v>
      </c>
      <c r="F539" s="198">
        <v>20200202</v>
      </c>
      <c r="G539" s="198" t="s">
        <v>980</v>
      </c>
      <c r="H539" s="198" t="s">
        <v>633</v>
      </c>
      <c r="I539" s="198" t="s">
        <v>254</v>
      </c>
      <c r="J539" s="297">
        <v>0</v>
      </c>
      <c r="K539" s="298">
        <v>0</v>
      </c>
      <c r="L539" s="298">
        <v>0</v>
      </c>
      <c r="M539" s="298">
        <v>0</v>
      </c>
      <c r="N539" s="299">
        <v>0</v>
      </c>
      <c r="O539" s="297">
        <v>0</v>
      </c>
      <c r="P539" s="298">
        <v>0</v>
      </c>
      <c r="Q539" s="298">
        <v>0</v>
      </c>
      <c r="R539" s="298">
        <v>0</v>
      </c>
      <c r="S539" s="299">
        <v>0</v>
      </c>
      <c r="T539" s="438" t="s">
        <v>436</v>
      </c>
    </row>
    <row r="540" spans="1:20" x14ac:dyDescent="0.2">
      <c r="A540" s="198" t="s">
        <v>565</v>
      </c>
      <c r="B540" s="198" t="s">
        <v>566</v>
      </c>
      <c r="C540" s="198">
        <v>56037</v>
      </c>
      <c r="D540" s="198" t="s">
        <v>432</v>
      </c>
      <c r="E540" s="198" t="s">
        <v>607</v>
      </c>
      <c r="F540" s="198">
        <v>20200202</v>
      </c>
      <c r="G540" s="198" t="s">
        <v>980</v>
      </c>
      <c r="H540" s="198" t="s">
        <v>641</v>
      </c>
      <c r="I540" s="198" t="s">
        <v>254</v>
      </c>
      <c r="J540" s="297">
        <v>0</v>
      </c>
      <c r="K540" s="298">
        <v>0</v>
      </c>
      <c r="L540" s="298">
        <v>0</v>
      </c>
      <c r="M540" s="298">
        <v>0</v>
      </c>
      <c r="N540" s="299">
        <v>0</v>
      </c>
      <c r="O540" s="297">
        <v>0</v>
      </c>
      <c r="P540" s="298">
        <v>0</v>
      </c>
      <c r="Q540" s="298">
        <v>0</v>
      </c>
      <c r="R540" s="298">
        <v>0</v>
      </c>
      <c r="S540" s="299">
        <v>0</v>
      </c>
      <c r="T540" s="438" t="s">
        <v>436</v>
      </c>
    </row>
    <row r="541" spans="1:20" x14ac:dyDescent="0.2">
      <c r="A541" s="198" t="s">
        <v>565</v>
      </c>
      <c r="B541" s="198" t="s">
        <v>566</v>
      </c>
      <c r="C541" s="198">
        <v>56037</v>
      </c>
      <c r="D541" s="198" t="s">
        <v>432</v>
      </c>
      <c r="E541" s="198" t="s">
        <v>607</v>
      </c>
      <c r="F541" s="198">
        <v>20200202</v>
      </c>
      <c r="G541" s="198" t="s">
        <v>980</v>
      </c>
      <c r="H541" s="198" t="s">
        <v>1079</v>
      </c>
      <c r="I541" s="198" t="s">
        <v>254</v>
      </c>
      <c r="J541" s="297">
        <v>0</v>
      </c>
      <c r="K541" s="298">
        <v>0</v>
      </c>
      <c r="L541" s="298">
        <v>0</v>
      </c>
      <c r="M541" s="298">
        <v>0</v>
      </c>
      <c r="N541" s="299">
        <v>0</v>
      </c>
      <c r="O541" s="297">
        <v>0</v>
      </c>
      <c r="P541" s="298">
        <v>0</v>
      </c>
      <c r="Q541" s="298">
        <v>0</v>
      </c>
      <c r="R541" s="298">
        <v>0</v>
      </c>
      <c r="S541" s="299">
        <v>0</v>
      </c>
      <c r="T541" s="438" t="s">
        <v>436</v>
      </c>
    </row>
    <row r="542" spans="1:20" x14ac:dyDescent="0.2">
      <c r="A542" s="198" t="s">
        <v>565</v>
      </c>
      <c r="B542" s="198" t="s">
        <v>566</v>
      </c>
      <c r="C542" s="198">
        <v>56037</v>
      </c>
      <c r="D542" s="198" t="s">
        <v>432</v>
      </c>
      <c r="E542" s="198" t="s">
        <v>607</v>
      </c>
      <c r="F542" s="198">
        <v>20200202</v>
      </c>
      <c r="G542" s="198" t="s">
        <v>980</v>
      </c>
      <c r="H542" s="198" t="s">
        <v>989</v>
      </c>
      <c r="I542" s="198" t="s">
        <v>254</v>
      </c>
      <c r="J542" s="297">
        <v>0</v>
      </c>
      <c r="K542" s="298">
        <v>0</v>
      </c>
      <c r="L542" s="298">
        <v>0</v>
      </c>
      <c r="M542" s="298">
        <v>0</v>
      </c>
      <c r="N542" s="299">
        <v>0</v>
      </c>
      <c r="O542" s="297">
        <v>0</v>
      </c>
      <c r="P542" s="298">
        <v>0</v>
      </c>
      <c r="Q542" s="298">
        <v>0</v>
      </c>
      <c r="R542" s="298">
        <v>0</v>
      </c>
      <c r="S542" s="299">
        <v>0</v>
      </c>
      <c r="T542" s="438" t="s">
        <v>436</v>
      </c>
    </row>
    <row r="543" spans="1:20" x14ac:dyDescent="0.2">
      <c r="A543" s="198" t="s">
        <v>565</v>
      </c>
      <c r="B543" s="198" t="s">
        <v>566</v>
      </c>
      <c r="C543" s="198">
        <v>56037</v>
      </c>
      <c r="D543" s="198" t="s">
        <v>432</v>
      </c>
      <c r="E543" s="198" t="s">
        <v>607</v>
      </c>
      <c r="F543" s="198">
        <v>20200202</v>
      </c>
      <c r="G543" s="198" t="s">
        <v>980</v>
      </c>
      <c r="H543" s="198" t="s">
        <v>735</v>
      </c>
      <c r="I543" s="198" t="s">
        <v>254</v>
      </c>
      <c r="J543" s="297">
        <v>0</v>
      </c>
      <c r="K543" s="298">
        <v>0</v>
      </c>
      <c r="L543" s="298">
        <v>0</v>
      </c>
      <c r="M543" s="298">
        <v>0</v>
      </c>
      <c r="N543" s="299">
        <v>0</v>
      </c>
      <c r="O543" s="297">
        <v>0</v>
      </c>
      <c r="P543" s="298">
        <v>0</v>
      </c>
      <c r="Q543" s="298">
        <v>0</v>
      </c>
      <c r="R543" s="298">
        <v>0</v>
      </c>
      <c r="S543" s="299">
        <v>0</v>
      </c>
      <c r="T543" s="438" t="s">
        <v>436</v>
      </c>
    </row>
    <row r="544" spans="1:20" x14ac:dyDescent="0.2">
      <c r="A544" s="198" t="s">
        <v>565</v>
      </c>
      <c r="B544" s="198" t="s">
        <v>566</v>
      </c>
      <c r="C544" s="198">
        <v>56037</v>
      </c>
      <c r="D544" s="198" t="s">
        <v>432</v>
      </c>
      <c r="E544" s="198" t="s">
        <v>607</v>
      </c>
      <c r="F544" s="198">
        <v>20200202</v>
      </c>
      <c r="G544" s="198" t="s">
        <v>980</v>
      </c>
      <c r="H544" s="198" t="s">
        <v>1080</v>
      </c>
      <c r="I544" s="198" t="s">
        <v>254</v>
      </c>
      <c r="J544" s="297">
        <v>0</v>
      </c>
      <c r="K544" s="298">
        <v>0</v>
      </c>
      <c r="L544" s="298">
        <v>0</v>
      </c>
      <c r="M544" s="298">
        <v>0</v>
      </c>
      <c r="N544" s="299">
        <v>0</v>
      </c>
      <c r="O544" s="297">
        <v>0</v>
      </c>
      <c r="P544" s="298">
        <v>0</v>
      </c>
      <c r="Q544" s="298">
        <v>0</v>
      </c>
      <c r="R544" s="298">
        <v>0</v>
      </c>
      <c r="S544" s="299">
        <v>0</v>
      </c>
      <c r="T544" s="438" t="s">
        <v>436</v>
      </c>
    </row>
    <row r="545" spans="1:20" x14ac:dyDescent="0.2">
      <c r="A545" s="198" t="s">
        <v>565</v>
      </c>
      <c r="B545" s="198" t="s">
        <v>566</v>
      </c>
      <c r="C545" s="198">
        <v>56037</v>
      </c>
      <c r="D545" s="198" t="s">
        <v>432</v>
      </c>
      <c r="E545" s="198" t="s">
        <v>607</v>
      </c>
      <c r="F545" s="198">
        <v>20200202</v>
      </c>
      <c r="G545" s="198" t="s">
        <v>980</v>
      </c>
      <c r="H545" s="198" t="s">
        <v>1081</v>
      </c>
      <c r="I545" s="198" t="s">
        <v>254</v>
      </c>
      <c r="J545" s="297">
        <v>0</v>
      </c>
      <c r="K545" s="298">
        <v>0</v>
      </c>
      <c r="L545" s="298">
        <v>0</v>
      </c>
      <c r="M545" s="298">
        <v>0</v>
      </c>
      <c r="N545" s="299">
        <v>0</v>
      </c>
      <c r="O545" s="297">
        <v>0</v>
      </c>
      <c r="P545" s="298">
        <v>0</v>
      </c>
      <c r="Q545" s="298">
        <v>0</v>
      </c>
      <c r="R545" s="298">
        <v>0</v>
      </c>
      <c r="S545" s="299">
        <v>0</v>
      </c>
      <c r="T545" s="438" t="s">
        <v>436</v>
      </c>
    </row>
    <row r="546" spans="1:20" x14ac:dyDescent="0.2">
      <c r="A546" s="198" t="s">
        <v>565</v>
      </c>
      <c r="B546" s="198" t="s">
        <v>566</v>
      </c>
      <c r="C546" s="198">
        <v>56037</v>
      </c>
      <c r="D546" s="198" t="s">
        <v>432</v>
      </c>
      <c r="E546" s="198" t="s">
        <v>607</v>
      </c>
      <c r="F546" s="198">
        <v>20200202</v>
      </c>
      <c r="G546" s="198" t="s">
        <v>980</v>
      </c>
      <c r="H546" s="198" t="s">
        <v>1082</v>
      </c>
      <c r="I546" s="198" t="s">
        <v>254</v>
      </c>
      <c r="J546" s="297">
        <v>0</v>
      </c>
      <c r="K546" s="298">
        <v>0</v>
      </c>
      <c r="L546" s="298">
        <v>0</v>
      </c>
      <c r="M546" s="298">
        <v>0</v>
      </c>
      <c r="N546" s="299">
        <v>0</v>
      </c>
      <c r="O546" s="297">
        <v>0</v>
      </c>
      <c r="P546" s="298">
        <v>0</v>
      </c>
      <c r="Q546" s="298">
        <v>0</v>
      </c>
      <c r="R546" s="298">
        <v>0</v>
      </c>
      <c r="S546" s="299">
        <v>0</v>
      </c>
      <c r="T546" s="438" t="s">
        <v>436</v>
      </c>
    </row>
    <row r="547" spans="1:20" x14ac:dyDescent="0.2">
      <c r="A547" s="198" t="s">
        <v>565</v>
      </c>
      <c r="B547" s="198" t="s">
        <v>566</v>
      </c>
      <c r="C547" s="198">
        <v>56037</v>
      </c>
      <c r="D547" s="198" t="s">
        <v>432</v>
      </c>
      <c r="E547" s="198" t="s">
        <v>607</v>
      </c>
      <c r="F547" s="198">
        <v>20200202</v>
      </c>
      <c r="G547" s="198" t="s">
        <v>980</v>
      </c>
      <c r="H547" s="198" t="s">
        <v>1083</v>
      </c>
      <c r="I547" s="198" t="s">
        <v>254</v>
      </c>
      <c r="J547" s="297">
        <v>0</v>
      </c>
      <c r="K547" s="298">
        <v>0</v>
      </c>
      <c r="L547" s="298">
        <v>0</v>
      </c>
      <c r="M547" s="298">
        <v>0</v>
      </c>
      <c r="N547" s="299">
        <v>0</v>
      </c>
      <c r="O547" s="297">
        <v>0</v>
      </c>
      <c r="P547" s="298">
        <v>0</v>
      </c>
      <c r="Q547" s="298">
        <v>0</v>
      </c>
      <c r="R547" s="298">
        <v>0</v>
      </c>
      <c r="S547" s="299">
        <v>0</v>
      </c>
      <c r="T547" s="438" t="s">
        <v>436</v>
      </c>
    </row>
    <row r="548" spans="1:20" x14ac:dyDescent="0.2">
      <c r="A548" s="198" t="s">
        <v>565</v>
      </c>
      <c r="B548" s="198" t="s">
        <v>566</v>
      </c>
      <c r="C548" s="198">
        <v>56037</v>
      </c>
      <c r="D548" s="198" t="s">
        <v>432</v>
      </c>
      <c r="E548" s="198" t="s">
        <v>607</v>
      </c>
      <c r="F548" s="198">
        <v>20200202</v>
      </c>
      <c r="G548" s="198" t="s">
        <v>980</v>
      </c>
      <c r="H548" s="198" t="s">
        <v>1084</v>
      </c>
      <c r="I548" s="198" t="s">
        <v>254</v>
      </c>
      <c r="J548" s="297">
        <v>0</v>
      </c>
      <c r="K548" s="298">
        <v>0</v>
      </c>
      <c r="L548" s="298">
        <v>0</v>
      </c>
      <c r="M548" s="298">
        <v>0</v>
      </c>
      <c r="N548" s="299">
        <v>0</v>
      </c>
      <c r="O548" s="297">
        <v>0</v>
      </c>
      <c r="P548" s="298">
        <v>0</v>
      </c>
      <c r="Q548" s="298">
        <v>0</v>
      </c>
      <c r="R548" s="298">
        <v>0</v>
      </c>
      <c r="S548" s="299">
        <v>0</v>
      </c>
      <c r="T548" s="438" t="s">
        <v>436</v>
      </c>
    </row>
    <row r="549" spans="1:20" x14ac:dyDescent="0.2">
      <c r="A549" s="198" t="s">
        <v>565</v>
      </c>
      <c r="B549" s="198" t="s">
        <v>566</v>
      </c>
      <c r="C549" s="198">
        <v>56037</v>
      </c>
      <c r="D549" s="198" t="s">
        <v>432</v>
      </c>
      <c r="E549" s="198" t="s">
        <v>607</v>
      </c>
      <c r="F549" s="198">
        <v>20200202</v>
      </c>
      <c r="G549" s="198" t="s">
        <v>980</v>
      </c>
      <c r="H549" s="198" t="s">
        <v>1085</v>
      </c>
      <c r="I549" s="198" t="s">
        <v>254</v>
      </c>
      <c r="J549" s="297">
        <v>0</v>
      </c>
      <c r="K549" s="298">
        <v>0</v>
      </c>
      <c r="L549" s="298">
        <v>0</v>
      </c>
      <c r="M549" s="298">
        <v>0</v>
      </c>
      <c r="N549" s="299">
        <v>0</v>
      </c>
      <c r="O549" s="297">
        <v>0</v>
      </c>
      <c r="P549" s="298">
        <v>0</v>
      </c>
      <c r="Q549" s="298">
        <v>0</v>
      </c>
      <c r="R549" s="298">
        <v>0</v>
      </c>
      <c r="S549" s="299">
        <v>0</v>
      </c>
      <c r="T549" s="438" t="s">
        <v>436</v>
      </c>
    </row>
    <row r="550" spans="1:20" x14ac:dyDescent="0.2">
      <c r="A550" s="198" t="s">
        <v>565</v>
      </c>
      <c r="B550" s="198" t="s">
        <v>566</v>
      </c>
      <c r="C550" s="198">
        <v>56037</v>
      </c>
      <c r="D550" s="198" t="s">
        <v>432</v>
      </c>
      <c r="E550" s="198" t="s">
        <v>607</v>
      </c>
      <c r="F550" s="198">
        <v>20200202</v>
      </c>
      <c r="G550" s="198" t="s">
        <v>980</v>
      </c>
      <c r="H550" s="198" t="s">
        <v>753</v>
      </c>
      <c r="I550" s="198" t="s">
        <v>254</v>
      </c>
      <c r="J550" s="297">
        <v>0</v>
      </c>
      <c r="K550" s="298">
        <v>0</v>
      </c>
      <c r="L550" s="298">
        <v>0</v>
      </c>
      <c r="M550" s="298">
        <v>0</v>
      </c>
      <c r="N550" s="299">
        <v>0</v>
      </c>
      <c r="O550" s="297">
        <v>0</v>
      </c>
      <c r="P550" s="298">
        <v>0</v>
      </c>
      <c r="Q550" s="298">
        <v>0</v>
      </c>
      <c r="R550" s="298">
        <v>0</v>
      </c>
      <c r="S550" s="299">
        <v>0</v>
      </c>
      <c r="T550" s="438" t="s">
        <v>436</v>
      </c>
    </row>
    <row r="551" spans="1:20" x14ac:dyDescent="0.2">
      <c r="A551" s="198" t="s">
        <v>565</v>
      </c>
      <c r="B551" s="198" t="s">
        <v>566</v>
      </c>
      <c r="C551" s="198">
        <v>56037</v>
      </c>
      <c r="D551" s="198" t="s">
        <v>432</v>
      </c>
      <c r="E551" s="198" t="s">
        <v>607</v>
      </c>
      <c r="F551" s="198">
        <v>20200202</v>
      </c>
      <c r="G551" s="198" t="s">
        <v>1086</v>
      </c>
      <c r="H551" s="198" t="s">
        <v>1087</v>
      </c>
      <c r="I551" s="198" t="s">
        <v>254</v>
      </c>
      <c r="J551" s="297">
        <v>0</v>
      </c>
      <c r="K551" s="298">
        <v>6.4404855969876831</v>
      </c>
      <c r="L551" s="298">
        <v>0</v>
      </c>
      <c r="M551" s="298">
        <v>0</v>
      </c>
      <c r="N551" s="299">
        <v>0</v>
      </c>
      <c r="O551" s="297">
        <v>0</v>
      </c>
      <c r="P551" s="298">
        <v>6.2046677070970446</v>
      </c>
      <c r="Q551" s="298">
        <v>0</v>
      </c>
      <c r="R551" s="298">
        <v>0</v>
      </c>
      <c r="S551" s="299">
        <v>0</v>
      </c>
      <c r="T551" s="438" t="s">
        <v>436</v>
      </c>
    </row>
    <row r="552" spans="1:20" x14ac:dyDescent="0.2">
      <c r="A552" s="198" t="s">
        <v>565</v>
      </c>
      <c r="B552" s="198" t="s">
        <v>566</v>
      </c>
      <c r="C552" s="198">
        <v>56037</v>
      </c>
      <c r="D552" s="198" t="s">
        <v>432</v>
      </c>
      <c r="E552" s="198" t="s">
        <v>607</v>
      </c>
      <c r="F552" s="198">
        <v>20200202</v>
      </c>
      <c r="G552" s="198" t="s">
        <v>1086</v>
      </c>
      <c r="H552" s="198" t="s">
        <v>665</v>
      </c>
      <c r="I552" s="198" t="s">
        <v>254</v>
      </c>
      <c r="J552" s="297">
        <v>0</v>
      </c>
      <c r="K552" s="298">
        <v>0</v>
      </c>
      <c r="L552" s="298">
        <v>0</v>
      </c>
      <c r="M552" s="298">
        <v>0</v>
      </c>
      <c r="N552" s="299">
        <v>0</v>
      </c>
      <c r="O552" s="297">
        <v>0</v>
      </c>
      <c r="P552" s="298">
        <v>0</v>
      </c>
      <c r="Q552" s="298">
        <v>0</v>
      </c>
      <c r="R552" s="298">
        <v>0</v>
      </c>
      <c r="S552" s="299">
        <v>0</v>
      </c>
      <c r="T552" s="438" t="s">
        <v>436</v>
      </c>
    </row>
    <row r="553" spans="1:20" x14ac:dyDescent="0.2">
      <c r="A553" s="198" t="s">
        <v>565</v>
      </c>
      <c r="B553" s="198" t="s">
        <v>566</v>
      </c>
      <c r="C553" s="198">
        <v>56037</v>
      </c>
      <c r="D553" s="198" t="s">
        <v>432</v>
      </c>
      <c r="E553" s="198" t="s">
        <v>607</v>
      </c>
      <c r="F553" s="198">
        <v>20200253</v>
      </c>
      <c r="G553" s="198" t="s">
        <v>980</v>
      </c>
      <c r="H553" s="198" t="s">
        <v>1088</v>
      </c>
      <c r="I553" s="198" t="s">
        <v>254</v>
      </c>
      <c r="J553" s="297">
        <v>7.2475523155556258</v>
      </c>
      <c r="K553" s="298">
        <v>0.12442597815345897</v>
      </c>
      <c r="L553" s="298">
        <v>4.6591407742857607</v>
      </c>
      <c r="M553" s="298">
        <v>0</v>
      </c>
      <c r="N553" s="299">
        <v>8.1591494458062117E-2</v>
      </c>
      <c r="O553" s="297">
        <v>6.2345555557893686</v>
      </c>
      <c r="P553" s="298">
        <v>0.11987013043454613</v>
      </c>
      <c r="Q553" s="298">
        <v>4.4837659935136589</v>
      </c>
      <c r="R553" s="298">
        <v>0</v>
      </c>
      <c r="S553" s="299">
        <v>8.1367740907376807E-2</v>
      </c>
      <c r="T553" s="438" t="s">
        <v>436</v>
      </c>
    </row>
    <row r="554" spans="1:20" x14ac:dyDescent="0.2">
      <c r="A554" s="198" t="s">
        <v>565</v>
      </c>
      <c r="B554" s="198" t="s">
        <v>566</v>
      </c>
      <c r="C554" s="198">
        <v>56037</v>
      </c>
      <c r="D554" s="198" t="s">
        <v>432</v>
      </c>
      <c r="E554" s="198" t="s">
        <v>607</v>
      </c>
      <c r="F554" s="198">
        <v>20200253</v>
      </c>
      <c r="G554" s="198" t="s">
        <v>980</v>
      </c>
      <c r="H554" s="198" t="s">
        <v>1089</v>
      </c>
      <c r="I554" s="198" t="s">
        <v>254</v>
      </c>
      <c r="J554" s="297">
        <v>7.7652346238096008</v>
      </c>
      <c r="K554" s="298">
        <v>0.10812188446438509</v>
      </c>
      <c r="L554" s="298">
        <v>1.5530469247619199</v>
      </c>
      <c r="M554" s="298">
        <v>0</v>
      </c>
      <c r="N554" s="299">
        <v>7.0900195184247117E-2</v>
      </c>
      <c r="O554" s="297">
        <v>6.6798809526314677</v>
      </c>
      <c r="P554" s="298">
        <v>0.10416300989484702</v>
      </c>
      <c r="Q554" s="298">
        <v>1.4945886645045527</v>
      </c>
      <c r="R554" s="298">
        <v>0</v>
      </c>
      <c r="S554" s="299">
        <v>7.070576106434126E-2</v>
      </c>
      <c r="T554" s="438" t="s">
        <v>436</v>
      </c>
    </row>
    <row r="555" spans="1:20" x14ac:dyDescent="0.2">
      <c r="A555" s="198" t="s">
        <v>565</v>
      </c>
      <c r="B555" s="198" t="s">
        <v>566</v>
      </c>
      <c r="C555" s="198">
        <v>56037</v>
      </c>
      <c r="D555" s="198" t="s">
        <v>432</v>
      </c>
      <c r="E555" s="198" t="s">
        <v>607</v>
      </c>
      <c r="F555" s="198">
        <v>20200254</v>
      </c>
      <c r="G555" s="198" t="s">
        <v>1090</v>
      </c>
      <c r="H555" s="198" t="s">
        <v>747</v>
      </c>
      <c r="I555" s="198" t="s">
        <v>254</v>
      </c>
      <c r="J555" s="297">
        <v>3.6237761577778129</v>
      </c>
      <c r="K555" s="298">
        <v>0.37629291622364802</v>
      </c>
      <c r="L555" s="298">
        <v>2.5884115412698669</v>
      </c>
      <c r="M555" s="298">
        <v>0</v>
      </c>
      <c r="N555" s="299">
        <v>3.1848093081501661E-2</v>
      </c>
      <c r="O555" s="297">
        <v>3.1172777778946843</v>
      </c>
      <c r="P555" s="298">
        <v>0.36251497973914459</v>
      </c>
      <c r="Q555" s="298">
        <v>2.4909811075075883</v>
      </c>
      <c r="R555" s="298">
        <v>0</v>
      </c>
      <c r="S555" s="299">
        <v>3.1760754027880027E-2</v>
      </c>
      <c r="T555" s="438" t="s">
        <v>436</v>
      </c>
    </row>
    <row r="556" spans="1:20" x14ac:dyDescent="0.2">
      <c r="A556" s="198" t="s">
        <v>565</v>
      </c>
      <c r="B556" s="198" t="s">
        <v>566</v>
      </c>
      <c r="C556" s="198">
        <v>56037</v>
      </c>
      <c r="D556" s="198" t="s">
        <v>432</v>
      </c>
      <c r="E556" s="198" t="s">
        <v>607</v>
      </c>
      <c r="F556" s="198">
        <v>20200254</v>
      </c>
      <c r="G556" s="198" t="s">
        <v>980</v>
      </c>
      <c r="H556" s="198" t="s">
        <v>1091</v>
      </c>
      <c r="I556" s="198" t="s">
        <v>254</v>
      </c>
      <c r="J556" s="297">
        <v>3.6237761577778129</v>
      </c>
      <c r="K556" s="298">
        <v>0.37629291622364802</v>
      </c>
      <c r="L556" s="298">
        <v>2.5884115412698669</v>
      </c>
      <c r="M556" s="298">
        <v>0</v>
      </c>
      <c r="N556" s="299">
        <v>3.1848093081501661E-2</v>
      </c>
      <c r="O556" s="297">
        <v>3.1172777778946843</v>
      </c>
      <c r="P556" s="298">
        <v>0.36251497973914459</v>
      </c>
      <c r="Q556" s="298">
        <v>2.4909811075075883</v>
      </c>
      <c r="R556" s="298">
        <v>0</v>
      </c>
      <c r="S556" s="299">
        <v>3.1760754027880027E-2</v>
      </c>
      <c r="T556" s="438" t="s">
        <v>436</v>
      </c>
    </row>
    <row r="557" spans="1:20" x14ac:dyDescent="0.2">
      <c r="A557" s="198" t="s">
        <v>565</v>
      </c>
      <c r="B557" s="198" t="s">
        <v>566</v>
      </c>
      <c r="C557" s="198">
        <v>56037</v>
      </c>
      <c r="D557" s="198" t="s">
        <v>432</v>
      </c>
      <c r="E557" s="198" t="s">
        <v>607</v>
      </c>
      <c r="F557" s="198">
        <v>20200254</v>
      </c>
      <c r="G557" s="198" t="s">
        <v>980</v>
      </c>
      <c r="H557" s="198" t="s">
        <v>1034</v>
      </c>
      <c r="I557" s="198" t="s">
        <v>254</v>
      </c>
      <c r="J557" s="297">
        <v>3.1060938495238397</v>
      </c>
      <c r="K557" s="298">
        <v>0.91336553301558221</v>
      </c>
      <c r="L557" s="298">
        <v>7.7652346238096008</v>
      </c>
      <c r="M557" s="298">
        <v>0</v>
      </c>
      <c r="N557" s="299">
        <v>7.7304007752372214E-2</v>
      </c>
      <c r="O557" s="297">
        <v>2.6719523810525865</v>
      </c>
      <c r="P557" s="298">
        <v>0.87992272354865109</v>
      </c>
      <c r="Q557" s="298">
        <v>7.4729433225227648</v>
      </c>
      <c r="R557" s="298">
        <v>0</v>
      </c>
      <c r="S557" s="299">
        <v>7.7092012049490607E-2</v>
      </c>
      <c r="T557" s="438" t="s">
        <v>436</v>
      </c>
    </row>
    <row r="558" spans="1:20" x14ac:dyDescent="0.2">
      <c r="A558" s="198" t="s">
        <v>565</v>
      </c>
      <c r="B558" s="198" t="s">
        <v>566</v>
      </c>
      <c r="C558" s="198">
        <v>56037</v>
      </c>
      <c r="D558" s="198" t="s">
        <v>432</v>
      </c>
      <c r="E558" s="198" t="s">
        <v>607</v>
      </c>
      <c r="F558" s="198">
        <v>20200254</v>
      </c>
      <c r="G558" s="198" t="s">
        <v>980</v>
      </c>
      <c r="H558" s="198" t="s">
        <v>972</v>
      </c>
      <c r="I558" s="198" t="s">
        <v>254</v>
      </c>
      <c r="J558" s="297">
        <v>1.0353646165079469</v>
      </c>
      <c r="K558" s="298">
        <v>0.28393010951420733</v>
      </c>
      <c r="L558" s="298">
        <v>2.0707292330158937</v>
      </c>
      <c r="M558" s="298">
        <v>0</v>
      </c>
      <c r="N558" s="299">
        <v>2.4030833870587628E-2</v>
      </c>
      <c r="O558" s="297">
        <v>0.89065079368419575</v>
      </c>
      <c r="P558" s="298">
        <v>0.27353403016680927</v>
      </c>
      <c r="Q558" s="298">
        <v>1.9927848860060708</v>
      </c>
      <c r="R558" s="298">
        <v>0</v>
      </c>
      <c r="S558" s="299">
        <v>2.396493258467312E-2</v>
      </c>
      <c r="T558" s="438" t="s">
        <v>436</v>
      </c>
    </row>
    <row r="559" spans="1:20" x14ac:dyDescent="0.2">
      <c r="A559" s="198" t="s">
        <v>565</v>
      </c>
      <c r="B559" s="198" t="s">
        <v>566</v>
      </c>
      <c r="C559" s="198">
        <v>56037</v>
      </c>
      <c r="D559" s="198" t="s">
        <v>432</v>
      </c>
      <c r="E559" s="198" t="s">
        <v>607</v>
      </c>
      <c r="F559" s="198">
        <v>20200254</v>
      </c>
      <c r="G559" s="198" t="s">
        <v>980</v>
      </c>
      <c r="H559" s="198" t="s">
        <v>664</v>
      </c>
      <c r="I559" s="198" t="s">
        <v>254</v>
      </c>
      <c r="J559" s="297">
        <v>4.1414584660317875</v>
      </c>
      <c r="K559" s="298">
        <v>1.3341294302474798</v>
      </c>
      <c r="L559" s="298">
        <v>6.7298700073016544</v>
      </c>
      <c r="M559" s="298">
        <v>0</v>
      </c>
      <c r="N559" s="299">
        <v>0.11291596637986956</v>
      </c>
      <c r="O559" s="297">
        <v>3.562603174736783</v>
      </c>
      <c r="P559" s="298">
        <v>1.2852803827115129</v>
      </c>
      <c r="Q559" s="298">
        <v>6.4765508795197304</v>
      </c>
      <c r="R559" s="298">
        <v>0</v>
      </c>
      <c r="S559" s="299">
        <v>0.11260630973521103</v>
      </c>
      <c r="T559" s="438" t="s">
        <v>436</v>
      </c>
    </row>
    <row r="560" spans="1:20" x14ac:dyDescent="0.2">
      <c r="A560" s="198" t="s">
        <v>565</v>
      </c>
      <c r="B560" s="198" t="s">
        <v>566</v>
      </c>
      <c r="C560" s="198">
        <v>56037</v>
      </c>
      <c r="D560" s="198" t="s">
        <v>432</v>
      </c>
      <c r="E560" s="198" t="s">
        <v>607</v>
      </c>
      <c r="F560" s="198">
        <v>20200254</v>
      </c>
      <c r="G560" s="198" t="s">
        <v>980</v>
      </c>
      <c r="H560" s="198" t="s">
        <v>1092</v>
      </c>
      <c r="I560" s="198" t="s">
        <v>254</v>
      </c>
      <c r="J560" s="297">
        <v>2.5884115412698669</v>
      </c>
      <c r="K560" s="298">
        <v>0.73548160898258508</v>
      </c>
      <c r="L560" s="298">
        <v>2.5884115412698669</v>
      </c>
      <c r="M560" s="298">
        <v>0</v>
      </c>
      <c r="N560" s="299">
        <v>6.2248545568389616E-2</v>
      </c>
      <c r="O560" s="297">
        <v>2.2266269842104891</v>
      </c>
      <c r="P560" s="298">
        <v>0.70855200585378286</v>
      </c>
      <c r="Q560" s="298">
        <v>2.4909811075075883</v>
      </c>
      <c r="R560" s="298">
        <v>0</v>
      </c>
      <c r="S560" s="299">
        <v>6.2077837418129146E-2</v>
      </c>
      <c r="T560" s="438" t="s">
        <v>436</v>
      </c>
    </row>
    <row r="561" spans="1:20" x14ac:dyDescent="0.2">
      <c r="A561" s="198" t="s">
        <v>565</v>
      </c>
      <c r="B561" s="198" t="s">
        <v>566</v>
      </c>
      <c r="C561" s="198">
        <v>56037</v>
      </c>
      <c r="D561" s="198" t="s">
        <v>432</v>
      </c>
      <c r="E561" s="198" t="s">
        <v>607</v>
      </c>
      <c r="F561" s="198">
        <v>20200254</v>
      </c>
      <c r="G561" s="198" t="s">
        <v>980</v>
      </c>
      <c r="H561" s="198" t="s">
        <v>631</v>
      </c>
      <c r="I561" s="198" t="s">
        <v>254</v>
      </c>
      <c r="J561" s="297">
        <v>0.82829169320635732</v>
      </c>
      <c r="K561" s="298">
        <v>0.27024673074243821</v>
      </c>
      <c r="L561" s="298">
        <v>0.82829169320635732</v>
      </c>
      <c r="M561" s="298">
        <v>0</v>
      </c>
      <c r="N561" s="299">
        <v>2.2872721394896649E-2</v>
      </c>
      <c r="O561" s="297">
        <v>0.71252063494735651</v>
      </c>
      <c r="P561" s="298">
        <v>0.26035166726720393</v>
      </c>
      <c r="Q561" s="298">
        <v>0.79711395440242816</v>
      </c>
      <c r="R561" s="298">
        <v>0</v>
      </c>
      <c r="S561" s="299">
        <v>2.2809996074568382E-2</v>
      </c>
      <c r="T561" s="438" t="s">
        <v>436</v>
      </c>
    </row>
    <row r="562" spans="1:20" x14ac:dyDescent="0.2">
      <c r="A562" s="198" t="s">
        <v>565</v>
      </c>
      <c r="B562" s="198" t="s">
        <v>566</v>
      </c>
      <c r="C562" s="198">
        <v>56037</v>
      </c>
      <c r="D562" s="198" t="s">
        <v>432</v>
      </c>
      <c r="E562" s="198" t="s">
        <v>607</v>
      </c>
      <c r="F562" s="198">
        <v>20200254</v>
      </c>
      <c r="G562" s="198" t="s">
        <v>980</v>
      </c>
      <c r="H562" s="198" t="s">
        <v>632</v>
      </c>
      <c r="I562" s="198" t="s">
        <v>254</v>
      </c>
      <c r="J562" s="297">
        <v>2.0707292330158937</v>
      </c>
      <c r="K562" s="298">
        <v>0.39681798438130167</v>
      </c>
      <c r="L562" s="298">
        <v>2.0707292330158937</v>
      </c>
      <c r="M562" s="298">
        <v>0</v>
      </c>
      <c r="N562" s="299">
        <v>3.3585261795038124E-2</v>
      </c>
      <c r="O562" s="297">
        <v>1.7813015873683915</v>
      </c>
      <c r="P562" s="298">
        <v>0.38228852408855257</v>
      </c>
      <c r="Q562" s="298">
        <v>1.9927848860060708</v>
      </c>
      <c r="R562" s="298">
        <v>0</v>
      </c>
      <c r="S562" s="299">
        <v>3.3493158793037124E-2</v>
      </c>
      <c r="T562" s="438" t="s">
        <v>436</v>
      </c>
    </row>
    <row r="563" spans="1:20" x14ac:dyDescent="0.2">
      <c r="A563" s="198" t="s">
        <v>565</v>
      </c>
      <c r="B563" s="198" t="s">
        <v>566</v>
      </c>
      <c r="C563" s="198">
        <v>56037</v>
      </c>
      <c r="D563" s="198" t="s">
        <v>432</v>
      </c>
      <c r="E563" s="198" t="s">
        <v>607</v>
      </c>
      <c r="F563" s="198">
        <v>20200254</v>
      </c>
      <c r="G563" s="198" t="s">
        <v>980</v>
      </c>
      <c r="H563" s="198" t="s">
        <v>988</v>
      </c>
      <c r="I563" s="198" t="s">
        <v>254</v>
      </c>
      <c r="J563" s="297">
        <v>2.1224974638412908</v>
      </c>
      <c r="K563" s="298">
        <v>0.62601457880843281</v>
      </c>
      <c r="L563" s="298">
        <v>2.1224974638412908</v>
      </c>
      <c r="M563" s="298">
        <v>0</v>
      </c>
      <c r="N563" s="299">
        <v>5.2983645762861867E-2</v>
      </c>
      <c r="O563" s="297">
        <v>1.8258341270526011</v>
      </c>
      <c r="P563" s="298">
        <v>0.60309310265694072</v>
      </c>
      <c r="Q563" s="298">
        <v>2.0426045081562223</v>
      </c>
      <c r="R563" s="298">
        <v>0</v>
      </c>
      <c r="S563" s="299">
        <v>5.2838345337291329E-2</v>
      </c>
      <c r="T563" s="438" t="s">
        <v>436</v>
      </c>
    </row>
    <row r="564" spans="1:20" x14ac:dyDescent="0.2">
      <c r="A564" s="198" t="s">
        <v>565</v>
      </c>
      <c r="B564" s="198" t="s">
        <v>566</v>
      </c>
      <c r="C564" s="198">
        <v>56037</v>
      </c>
      <c r="D564" s="198" t="s">
        <v>432</v>
      </c>
      <c r="E564" s="198" t="s">
        <v>607</v>
      </c>
      <c r="F564" s="198">
        <v>20200254</v>
      </c>
      <c r="G564" s="198" t="s">
        <v>980</v>
      </c>
      <c r="H564" s="198" t="s">
        <v>633</v>
      </c>
      <c r="I564" s="198" t="s">
        <v>254</v>
      </c>
      <c r="J564" s="297">
        <v>1.5530469247619199</v>
      </c>
      <c r="K564" s="298">
        <v>0.43102643131072416</v>
      </c>
      <c r="L564" s="298">
        <v>1.5530469247619199</v>
      </c>
      <c r="M564" s="298">
        <v>0</v>
      </c>
      <c r="N564" s="299">
        <v>3.6480542984265535E-2</v>
      </c>
      <c r="O564" s="297">
        <v>1.3359761905262932</v>
      </c>
      <c r="P564" s="298">
        <v>0.41524443133756567</v>
      </c>
      <c r="Q564" s="298">
        <v>1.4945886645045527</v>
      </c>
      <c r="R564" s="298">
        <v>0</v>
      </c>
      <c r="S564" s="299">
        <v>3.6380500068298932E-2</v>
      </c>
      <c r="T564" s="438" t="s">
        <v>436</v>
      </c>
    </row>
    <row r="565" spans="1:20" x14ac:dyDescent="0.2">
      <c r="A565" s="198" t="s">
        <v>565</v>
      </c>
      <c r="B565" s="198" t="s">
        <v>566</v>
      </c>
      <c r="C565" s="198">
        <v>56037</v>
      </c>
      <c r="D565" s="198" t="s">
        <v>432</v>
      </c>
      <c r="E565" s="198" t="s">
        <v>607</v>
      </c>
      <c r="F565" s="198">
        <v>20200254</v>
      </c>
      <c r="G565" s="198" t="s">
        <v>980</v>
      </c>
      <c r="H565" s="198" t="s">
        <v>989</v>
      </c>
      <c r="I565" s="198" t="s">
        <v>254</v>
      </c>
      <c r="J565" s="297">
        <v>0.15530469247619202</v>
      </c>
      <c r="K565" s="298">
        <v>0.5473351508707609</v>
      </c>
      <c r="L565" s="298">
        <v>5.1768230825397332E-2</v>
      </c>
      <c r="M565" s="298">
        <v>0</v>
      </c>
      <c r="N565" s="299">
        <v>4.6324499027638792E-2</v>
      </c>
      <c r="O565" s="297">
        <v>0.13359761905262937</v>
      </c>
      <c r="P565" s="298">
        <v>0.5272945159842104</v>
      </c>
      <c r="Q565" s="298">
        <v>4.981962215015176E-2</v>
      </c>
      <c r="R565" s="298">
        <v>0</v>
      </c>
      <c r="S565" s="299">
        <v>4.6197460404189136E-2</v>
      </c>
      <c r="T565" s="438" t="s">
        <v>436</v>
      </c>
    </row>
    <row r="566" spans="1:20" x14ac:dyDescent="0.2">
      <c r="A566" s="198" t="s">
        <v>565</v>
      </c>
      <c r="B566" s="198" t="s">
        <v>566</v>
      </c>
      <c r="C566" s="198">
        <v>56037</v>
      </c>
      <c r="D566" s="198" t="s">
        <v>432</v>
      </c>
      <c r="E566" s="198" t="s">
        <v>607</v>
      </c>
      <c r="F566" s="198">
        <v>20200254</v>
      </c>
      <c r="G566" s="198" t="s">
        <v>980</v>
      </c>
      <c r="H566" s="198" t="s">
        <v>970</v>
      </c>
      <c r="I566" s="198" t="s">
        <v>254</v>
      </c>
      <c r="J566" s="297">
        <v>2.1224974638412908</v>
      </c>
      <c r="K566" s="298">
        <v>1.2451874682309816</v>
      </c>
      <c r="L566" s="298">
        <v>0.25884115412698672</v>
      </c>
      <c r="M566" s="298">
        <v>0</v>
      </c>
      <c r="N566" s="299">
        <v>0.10538823528787829</v>
      </c>
      <c r="O566" s="297">
        <v>1.8258341270526011</v>
      </c>
      <c r="P566" s="298">
        <v>1.1995950238640791</v>
      </c>
      <c r="Q566" s="298">
        <v>0.24909811075075886</v>
      </c>
      <c r="R566" s="298">
        <v>0</v>
      </c>
      <c r="S566" s="299">
        <v>0.10509922241953032</v>
      </c>
      <c r="T566" s="438" t="s">
        <v>436</v>
      </c>
    </row>
    <row r="567" spans="1:20" x14ac:dyDescent="0.2">
      <c r="A567" s="198" t="s">
        <v>565</v>
      </c>
      <c r="B567" s="198" t="s">
        <v>566</v>
      </c>
      <c r="C567" s="198">
        <v>56037</v>
      </c>
      <c r="D567" s="198" t="s">
        <v>432</v>
      </c>
      <c r="E567" s="198" t="s">
        <v>607</v>
      </c>
      <c r="F567" s="198">
        <v>20200254</v>
      </c>
      <c r="G567" s="198" t="s">
        <v>980</v>
      </c>
      <c r="H567" s="198" t="s">
        <v>739</v>
      </c>
      <c r="I567" s="198" t="s">
        <v>254</v>
      </c>
      <c r="J567" s="297">
        <v>8.8005992403175455</v>
      </c>
      <c r="K567" s="298">
        <v>2.7024673074243823</v>
      </c>
      <c r="L567" s="298">
        <v>8.8005992403175455</v>
      </c>
      <c r="M567" s="298">
        <v>0</v>
      </c>
      <c r="N567" s="299">
        <v>0.22872721394896647</v>
      </c>
      <c r="O567" s="297">
        <v>7.5705317463156616</v>
      </c>
      <c r="P567" s="298">
        <v>2.6035166726720393</v>
      </c>
      <c r="Q567" s="298">
        <v>8.4693357655257984</v>
      </c>
      <c r="R567" s="298">
        <v>0</v>
      </c>
      <c r="S567" s="299">
        <v>0.22809996074568381</v>
      </c>
      <c r="T567" s="438" t="s">
        <v>436</v>
      </c>
    </row>
    <row r="568" spans="1:20" x14ac:dyDescent="0.2">
      <c r="A568" s="198" t="s">
        <v>565</v>
      </c>
      <c r="B568" s="198" t="s">
        <v>566</v>
      </c>
      <c r="C568" s="198">
        <v>56037</v>
      </c>
      <c r="D568" s="198" t="s">
        <v>432</v>
      </c>
      <c r="E568" s="198" t="s">
        <v>607</v>
      </c>
      <c r="F568" s="198">
        <v>20200254</v>
      </c>
      <c r="G568" s="198" t="s">
        <v>980</v>
      </c>
      <c r="H568" s="198" t="s">
        <v>525</v>
      </c>
      <c r="I568" s="198" t="s">
        <v>254</v>
      </c>
      <c r="J568" s="297">
        <v>4.1414584660317875</v>
      </c>
      <c r="K568" s="298">
        <v>1.1972956425297896</v>
      </c>
      <c r="L568" s="298">
        <v>7.7652346238096008</v>
      </c>
      <c r="M568" s="298">
        <v>0</v>
      </c>
      <c r="N568" s="299">
        <v>0.10133484162295987</v>
      </c>
      <c r="O568" s="297">
        <v>3.562603174736783</v>
      </c>
      <c r="P568" s="298">
        <v>1.1534567537154605</v>
      </c>
      <c r="Q568" s="298">
        <v>7.4729433225227648</v>
      </c>
      <c r="R568" s="298">
        <v>0</v>
      </c>
      <c r="S568" s="299">
        <v>0.10105694463416376</v>
      </c>
      <c r="T568" s="438" t="s">
        <v>436</v>
      </c>
    </row>
    <row r="569" spans="1:20" x14ac:dyDescent="0.2">
      <c r="A569" s="198" t="s">
        <v>565</v>
      </c>
      <c r="B569" s="198" t="s">
        <v>566</v>
      </c>
      <c r="C569" s="198">
        <v>56037</v>
      </c>
      <c r="D569" s="198" t="s">
        <v>432</v>
      </c>
      <c r="E569" s="198" t="s">
        <v>607</v>
      </c>
      <c r="F569" s="198">
        <v>20200254</v>
      </c>
      <c r="G569" s="198" t="s">
        <v>980</v>
      </c>
      <c r="H569" s="198" t="s">
        <v>643</v>
      </c>
      <c r="I569" s="198" t="s">
        <v>254</v>
      </c>
      <c r="J569" s="297">
        <v>0.51768230825397343</v>
      </c>
      <c r="K569" s="298">
        <v>0.16762138995417056</v>
      </c>
      <c r="L569" s="298">
        <v>1.0353646165079469</v>
      </c>
      <c r="M569" s="298">
        <v>0</v>
      </c>
      <c r="N569" s="299">
        <v>1.4186877827214379E-2</v>
      </c>
      <c r="O569" s="297">
        <v>0.44532539684209788</v>
      </c>
      <c r="P569" s="298">
        <v>0.16148394552016448</v>
      </c>
      <c r="Q569" s="298">
        <v>0.99639244300303542</v>
      </c>
      <c r="R569" s="298">
        <v>0</v>
      </c>
      <c r="S569" s="299">
        <v>1.4147972248782923E-2</v>
      </c>
      <c r="T569" s="438" t="s">
        <v>436</v>
      </c>
    </row>
    <row r="570" spans="1:20" x14ac:dyDescent="0.2">
      <c r="A570" s="198" t="s">
        <v>565</v>
      </c>
      <c r="B570" s="198" t="s">
        <v>566</v>
      </c>
      <c r="C570" s="198">
        <v>56037</v>
      </c>
      <c r="D570" s="198" t="s">
        <v>432</v>
      </c>
      <c r="E570" s="198" t="s">
        <v>607</v>
      </c>
      <c r="F570" s="198">
        <v>20200254</v>
      </c>
      <c r="G570" s="198" t="s">
        <v>1086</v>
      </c>
      <c r="H570" s="198" t="s">
        <v>988</v>
      </c>
      <c r="I570" s="198" t="s">
        <v>254</v>
      </c>
      <c r="J570" s="297">
        <v>1.9154245405397012</v>
      </c>
      <c r="K570" s="298">
        <v>0.57470190841429891</v>
      </c>
      <c r="L570" s="298">
        <v>1.9154245405397012</v>
      </c>
      <c r="M570" s="298">
        <v>0</v>
      </c>
      <c r="N570" s="299">
        <v>4.8640723979020722E-2</v>
      </c>
      <c r="O570" s="297">
        <v>1.6477039683157617</v>
      </c>
      <c r="P570" s="298">
        <v>0.55365924178342096</v>
      </c>
      <c r="Q570" s="298">
        <v>1.8433260195556151</v>
      </c>
      <c r="R570" s="298">
        <v>0</v>
      </c>
      <c r="S570" s="299">
        <v>4.8507333424398585E-2</v>
      </c>
      <c r="T570" s="438" t="s">
        <v>436</v>
      </c>
    </row>
    <row r="571" spans="1:20" x14ac:dyDescent="0.2">
      <c r="A571" s="198" t="s">
        <v>565</v>
      </c>
      <c r="B571" s="198" t="s">
        <v>566</v>
      </c>
      <c r="C571" s="198">
        <v>56037</v>
      </c>
      <c r="D571" s="198" t="s">
        <v>432</v>
      </c>
      <c r="E571" s="198" t="s">
        <v>607</v>
      </c>
      <c r="F571" s="198">
        <v>20200254</v>
      </c>
      <c r="G571" s="198" t="s">
        <v>1093</v>
      </c>
      <c r="H571" s="198" t="s">
        <v>525</v>
      </c>
      <c r="I571" s="198" t="s">
        <v>254</v>
      </c>
      <c r="J571" s="297">
        <v>3.9861537735555945</v>
      </c>
      <c r="K571" s="298">
        <v>1.1972956425297894</v>
      </c>
      <c r="L571" s="298">
        <v>7.9723075471111891</v>
      </c>
      <c r="M571" s="298">
        <v>0</v>
      </c>
      <c r="N571" s="299">
        <v>0.10133484162295985</v>
      </c>
      <c r="O571" s="297">
        <v>3.429005555684153</v>
      </c>
      <c r="P571" s="298">
        <v>1.1534567537154603</v>
      </c>
      <c r="Q571" s="298">
        <v>7.6722218111233715</v>
      </c>
      <c r="R571" s="298">
        <v>0</v>
      </c>
      <c r="S571" s="299">
        <v>0.10105694463416373</v>
      </c>
      <c r="T571" s="438" t="s">
        <v>436</v>
      </c>
    </row>
    <row r="572" spans="1:20" x14ac:dyDescent="0.2">
      <c r="A572" s="198" t="s">
        <v>565</v>
      </c>
      <c r="B572" s="198" t="s">
        <v>566</v>
      </c>
      <c r="C572" s="198">
        <v>56037</v>
      </c>
      <c r="D572" s="198" t="s">
        <v>432</v>
      </c>
      <c r="E572" s="198" t="s">
        <v>607</v>
      </c>
      <c r="F572" s="198">
        <v>20200254</v>
      </c>
      <c r="G572" s="198" t="s">
        <v>1094</v>
      </c>
      <c r="H572" s="198" t="s">
        <v>968</v>
      </c>
      <c r="I572" s="198" t="s">
        <v>254</v>
      </c>
      <c r="J572" s="297">
        <v>1.0353646165079469</v>
      </c>
      <c r="K572" s="298">
        <v>0.29419264359303404</v>
      </c>
      <c r="L572" s="298">
        <v>1.0353646165079469</v>
      </c>
      <c r="M572" s="298">
        <v>0</v>
      </c>
      <c r="N572" s="299">
        <v>2.4899418227355852E-2</v>
      </c>
      <c r="O572" s="297">
        <v>0.89065079368419575</v>
      </c>
      <c r="P572" s="298">
        <v>0.28342080234151318</v>
      </c>
      <c r="Q572" s="298">
        <v>0.99639244300303542</v>
      </c>
      <c r="R572" s="298">
        <v>0</v>
      </c>
      <c r="S572" s="299">
        <v>2.4831134967251662E-2</v>
      </c>
      <c r="T572" s="438" t="s">
        <v>436</v>
      </c>
    </row>
    <row r="573" spans="1:20" x14ac:dyDescent="0.2">
      <c r="A573" s="198" t="s">
        <v>565</v>
      </c>
      <c r="B573" s="198" t="s">
        <v>566</v>
      </c>
      <c r="C573" s="198">
        <v>56037</v>
      </c>
      <c r="D573" s="198" t="s">
        <v>432</v>
      </c>
      <c r="E573" s="198" t="s">
        <v>607</v>
      </c>
      <c r="F573" s="198">
        <v>20200202</v>
      </c>
      <c r="G573" s="198" t="s">
        <v>1095</v>
      </c>
      <c r="H573" s="198" t="s">
        <v>1096</v>
      </c>
      <c r="I573" s="198" t="s">
        <v>254</v>
      </c>
      <c r="J573" s="297">
        <v>0</v>
      </c>
      <c r="K573" s="298">
        <v>0</v>
      </c>
      <c r="L573" s="298">
        <v>0</v>
      </c>
      <c r="M573" s="298">
        <v>0</v>
      </c>
      <c r="N573" s="299">
        <v>0</v>
      </c>
      <c r="O573" s="297">
        <v>0</v>
      </c>
      <c r="P573" s="298">
        <v>0</v>
      </c>
      <c r="Q573" s="298">
        <v>0</v>
      </c>
      <c r="R573" s="298">
        <v>0</v>
      </c>
      <c r="S573" s="299">
        <v>0</v>
      </c>
      <c r="T573" s="438" t="s">
        <v>436</v>
      </c>
    </row>
    <row r="574" spans="1:20" x14ac:dyDescent="0.2">
      <c r="A574" s="198" t="s">
        <v>565</v>
      </c>
      <c r="B574" s="198" t="s">
        <v>566</v>
      </c>
      <c r="C574" s="198">
        <v>56037</v>
      </c>
      <c r="D574" s="198" t="s">
        <v>432</v>
      </c>
      <c r="E574" s="198" t="s">
        <v>607</v>
      </c>
      <c r="F574" s="198">
        <v>20200202</v>
      </c>
      <c r="G574" s="198" t="s">
        <v>1095</v>
      </c>
      <c r="H574" s="198" t="s">
        <v>1097</v>
      </c>
      <c r="I574" s="198" t="s">
        <v>254</v>
      </c>
      <c r="J574" s="297">
        <v>0</v>
      </c>
      <c r="K574" s="298">
        <v>0</v>
      </c>
      <c r="L574" s="298">
        <v>0</v>
      </c>
      <c r="M574" s="298">
        <v>0</v>
      </c>
      <c r="N574" s="299">
        <v>0</v>
      </c>
      <c r="O574" s="297">
        <v>0</v>
      </c>
      <c r="P574" s="298">
        <v>0</v>
      </c>
      <c r="Q574" s="298">
        <v>0</v>
      </c>
      <c r="R574" s="298">
        <v>0</v>
      </c>
      <c r="S574" s="299">
        <v>0</v>
      </c>
      <c r="T574" s="438" t="s">
        <v>436</v>
      </c>
    </row>
    <row r="575" spans="1:20" x14ac:dyDescent="0.2">
      <c r="A575" s="198" t="s">
        <v>565</v>
      </c>
      <c r="B575" s="198" t="s">
        <v>566</v>
      </c>
      <c r="C575" s="198">
        <v>56037</v>
      </c>
      <c r="D575" s="198" t="s">
        <v>432</v>
      </c>
      <c r="E575" s="198" t="s">
        <v>607</v>
      </c>
      <c r="F575" s="198">
        <v>20200202</v>
      </c>
      <c r="G575" s="198" t="s">
        <v>1095</v>
      </c>
      <c r="H575" s="198" t="s">
        <v>1098</v>
      </c>
      <c r="I575" s="198" t="s">
        <v>254</v>
      </c>
      <c r="J575" s="297">
        <v>0</v>
      </c>
      <c r="K575" s="298">
        <v>0</v>
      </c>
      <c r="L575" s="298">
        <v>0</v>
      </c>
      <c r="M575" s="298">
        <v>0</v>
      </c>
      <c r="N575" s="299">
        <v>0</v>
      </c>
      <c r="O575" s="297">
        <v>0</v>
      </c>
      <c r="P575" s="298">
        <v>0</v>
      </c>
      <c r="Q575" s="298">
        <v>0</v>
      </c>
      <c r="R575" s="298">
        <v>0</v>
      </c>
      <c r="S575" s="299">
        <v>0</v>
      </c>
      <c r="T575" s="438" t="s">
        <v>436</v>
      </c>
    </row>
    <row r="576" spans="1:20" x14ac:dyDescent="0.2">
      <c r="A576" s="198" t="s">
        <v>565</v>
      </c>
      <c r="B576" s="198" t="s">
        <v>566</v>
      </c>
      <c r="C576" s="198">
        <v>56037</v>
      </c>
      <c r="D576" s="198" t="s">
        <v>432</v>
      </c>
      <c r="E576" s="198" t="s">
        <v>607</v>
      </c>
      <c r="F576" s="198">
        <v>20200202</v>
      </c>
      <c r="G576" s="198" t="s">
        <v>1099</v>
      </c>
      <c r="H576" s="198" t="s">
        <v>1100</v>
      </c>
      <c r="I576" s="198" t="s">
        <v>254</v>
      </c>
      <c r="J576" s="297">
        <v>0</v>
      </c>
      <c r="K576" s="298">
        <v>0</v>
      </c>
      <c r="L576" s="298">
        <v>0</v>
      </c>
      <c r="M576" s="298">
        <v>0</v>
      </c>
      <c r="N576" s="299">
        <v>0</v>
      </c>
      <c r="O576" s="297">
        <v>0</v>
      </c>
      <c r="P576" s="298">
        <v>0</v>
      </c>
      <c r="Q576" s="298">
        <v>0</v>
      </c>
      <c r="R576" s="298">
        <v>0</v>
      </c>
      <c r="S576" s="299">
        <v>0</v>
      </c>
      <c r="T576" s="438" t="s">
        <v>436</v>
      </c>
    </row>
    <row r="577" spans="1:20" x14ac:dyDescent="0.2">
      <c r="A577" s="198" t="s">
        <v>565</v>
      </c>
      <c r="B577" s="198" t="s">
        <v>566</v>
      </c>
      <c r="C577" s="198">
        <v>56037</v>
      </c>
      <c r="D577" s="198" t="s">
        <v>432</v>
      </c>
      <c r="E577" s="198" t="s">
        <v>607</v>
      </c>
      <c r="F577" s="198">
        <v>20200254</v>
      </c>
      <c r="G577" s="198" t="s">
        <v>986</v>
      </c>
      <c r="H577" s="198" t="s">
        <v>614</v>
      </c>
      <c r="I577" s="198" t="s">
        <v>254</v>
      </c>
      <c r="J577" s="297">
        <v>5.1768230825397339</v>
      </c>
      <c r="K577" s="298">
        <v>0.76969005591200756</v>
      </c>
      <c r="L577" s="298">
        <v>3.1060938495238397</v>
      </c>
      <c r="M577" s="298">
        <v>0</v>
      </c>
      <c r="N577" s="299">
        <v>6.5143826757617054E-2</v>
      </c>
      <c r="O577" s="297">
        <v>4.4532539684209782</v>
      </c>
      <c r="P577" s="298">
        <v>0.74150791310279596</v>
      </c>
      <c r="Q577" s="298">
        <v>2.9891773290091055</v>
      </c>
      <c r="R577" s="298">
        <v>0</v>
      </c>
      <c r="S577" s="299">
        <v>6.4965178693390982E-2</v>
      </c>
      <c r="T577" s="438" t="s">
        <v>436</v>
      </c>
    </row>
    <row r="578" spans="1:20" x14ac:dyDescent="0.2">
      <c r="A578" s="198" t="s">
        <v>565</v>
      </c>
      <c r="B578" s="198" t="s">
        <v>566</v>
      </c>
      <c r="C578" s="198">
        <v>56037</v>
      </c>
      <c r="D578" s="198" t="s">
        <v>432</v>
      </c>
      <c r="E578" s="198" t="s">
        <v>607</v>
      </c>
      <c r="F578" s="198">
        <v>20200254</v>
      </c>
      <c r="G578" s="198" t="s">
        <v>986</v>
      </c>
      <c r="H578" s="198" t="s">
        <v>640</v>
      </c>
      <c r="I578" s="198" t="s">
        <v>254</v>
      </c>
      <c r="J578" s="297">
        <v>1.5530469247619199</v>
      </c>
      <c r="K578" s="298">
        <v>0.41050136315307068</v>
      </c>
      <c r="L578" s="298">
        <v>1.5530469247619199</v>
      </c>
      <c r="M578" s="298">
        <v>0</v>
      </c>
      <c r="N578" s="299">
        <v>3.4743374270729092E-2</v>
      </c>
      <c r="O578" s="297">
        <v>1.3359761905262932</v>
      </c>
      <c r="P578" s="298">
        <v>0.3954708869881578</v>
      </c>
      <c r="Q578" s="298">
        <v>1.4945886645045527</v>
      </c>
      <c r="R578" s="298">
        <v>0</v>
      </c>
      <c r="S578" s="299">
        <v>3.4648095303141849E-2</v>
      </c>
      <c r="T578" s="438" t="s">
        <v>436</v>
      </c>
    </row>
    <row r="579" spans="1:20" x14ac:dyDescent="0.2">
      <c r="A579" s="198" t="s">
        <v>565</v>
      </c>
      <c r="B579" s="198" t="s">
        <v>566</v>
      </c>
      <c r="C579" s="198">
        <v>56037</v>
      </c>
      <c r="D579" s="198" t="s">
        <v>432</v>
      </c>
      <c r="E579" s="198" t="s">
        <v>607</v>
      </c>
      <c r="F579" s="198">
        <v>20200254</v>
      </c>
      <c r="G579" s="198" t="s">
        <v>986</v>
      </c>
      <c r="H579" s="198" t="s">
        <v>640</v>
      </c>
      <c r="I579" s="198" t="s">
        <v>254</v>
      </c>
      <c r="J579" s="297">
        <v>1.5530469247619199</v>
      </c>
      <c r="K579" s="298">
        <v>0.41050136315307068</v>
      </c>
      <c r="L579" s="298">
        <v>1.5530469247619199</v>
      </c>
      <c r="M579" s="298">
        <v>0</v>
      </c>
      <c r="N579" s="299">
        <v>3.4743374270729092E-2</v>
      </c>
      <c r="O579" s="297">
        <v>1.3359761905262932</v>
      </c>
      <c r="P579" s="298">
        <v>0.3954708869881578</v>
      </c>
      <c r="Q579" s="298">
        <v>1.4945886645045527</v>
      </c>
      <c r="R579" s="298">
        <v>0</v>
      </c>
      <c r="S579" s="299">
        <v>3.4648095303141849E-2</v>
      </c>
      <c r="T579" s="438" t="s">
        <v>436</v>
      </c>
    </row>
    <row r="580" spans="1:20" x14ac:dyDescent="0.2">
      <c r="A580" s="198" t="s">
        <v>565</v>
      </c>
      <c r="B580" s="198" t="s">
        <v>566</v>
      </c>
      <c r="C580" s="198">
        <v>56037</v>
      </c>
      <c r="D580" s="198" t="s">
        <v>432</v>
      </c>
      <c r="E580" s="198" t="s">
        <v>607</v>
      </c>
      <c r="F580" s="198">
        <v>20200254</v>
      </c>
      <c r="G580" s="198" t="s">
        <v>1101</v>
      </c>
      <c r="H580" s="198" t="s">
        <v>995</v>
      </c>
      <c r="I580" s="198" t="s">
        <v>254</v>
      </c>
      <c r="J580" s="297">
        <v>2.5884115412698669</v>
      </c>
      <c r="K580" s="298">
        <v>0.76969005591200756</v>
      </c>
      <c r="L580" s="298">
        <v>5.1768230825397339</v>
      </c>
      <c r="M580" s="298">
        <v>0</v>
      </c>
      <c r="N580" s="299">
        <v>6.5143826757617054E-2</v>
      </c>
      <c r="O580" s="297">
        <v>2.2266269842104891</v>
      </c>
      <c r="P580" s="298">
        <v>0.74150791310279596</v>
      </c>
      <c r="Q580" s="298">
        <v>4.9819622150151766</v>
      </c>
      <c r="R580" s="298">
        <v>0</v>
      </c>
      <c r="S580" s="299">
        <v>6.4965178693390982E-2</v>
      </c>
      <c r="T580" s="438" t="s">
        <v>436</v>
      </c>
    </row>
    <row r="581" spans="1:20" x14ac:dyDescent="0.2">
      <c r="A581" s="198" t="s">
        <v>565</v>
      </c>
      <c r="B581" s="198" t="s">
        <v>566</v>
      </c>
      <c r="C581" s="198">
        <v>56037</v>
      </c>
      <c r="D581" s="198" t="s">
        <v>432</v>
      </c>
      <c r="E581" s="198" t="s">
        <v>607</v>
      </c>
      <c r="F581" s="198">
        <v>20200202</v>
      </c>
      <c r="G581" s="198" t="s">
        <v>1102</v>
      </c>
      <c r="H581" s="198" t="s">
        <v>741</v>
      </c>
      <c r="I581" s="198" t="s">
        <v>254</v>
      </c>
      <c r="J581" s="297">
        <v>0</v>
      </c>
      <c r="K581" s="298">
        <v>0</v>
      </c>
      <c r="L581" s="298">
        <v>0</v>
      </c>
      <c r="M581" s="298">
        <v>0</v>
      </c>
      <c r="N581" s="299">
        <v>0</v>
      </c>
      <c r="O581" s="297">
        <v>0</v>
      </c>
      <c r="P581" s="298">
        <v>0</v>
      </c>
      <c r="Q581" s="298">
        <v>0</v>
      </c>
      <c r="R581" s="298">
        <v>0</v>
      </c>
      <c r="S581" s="299">
        <v>0</v>
      </c>
      <c r="T581" s="438" t="s">
        <v>436</v>
      </c>
    </row>
    <row r="582" spans="1:20" x14ac:dyDescent="0.2">
      <c r="A582" s="198" t="s">
        <v>565</v>
      </c>
      <c r="B582" s="198" t="s">
        <v>566</v>
      </c>
      <c r="C582" s="198">
        <v>56037</v>
      </c>
      <c r="D582" s="198" t="s">
        <v>432</v>
      </c>
      <c r="E582" s="198" t="s">
        <v>607</v>
      </c>
      <c r="F582" s="198">
        <v>20200202</v>
      </c>
      <c r="G582" s="198" t="s">
        <v>1103</v>
      </c>
      <c r="H582" s="198" t="s">
        <v>1104</v>
      </c>
      <c r="I582" s="198" t="s">
        <v>254</v>
      </c>
      <c r="J582" s="297">
        <v>0</v>
      </c>
      <c r="K582" s="298">
        <v>0</v>
      </c>
      <c r="L582" s="298">
        <v>0</v>
      </c>
      <c r="M582" s="298">
        <v>0</v>
      </c>
      <c r="N582" s="299">
        <v>0</v>
      </c>
      <c r="O582" s="297">
        <v>0</v>
      </c>
      <c r="P582" s="298">
        <v>0</v>
      </c>
      <c r="Q582" s="298">
        <v>0</v>
      </c>
      <c r="R582" s="298">
        <v>0</v>
      </c>
      <c r="S582" s="299">
        <v>0</v>
      </c>
      <c r="T582" s="438" t="s">
        <v>436</v>
      </c>
    </row>
    <row r="583" spans="1:20" x14ac:dyDescent="0.2">
      <c r="A583" s="198" t="s">
        <v>565</v>
      </c>
      <c r="B583" s="198" t="s">
        <v>566</v>
      </c>
      <c r="C583" s="198">
        <v>56037</v>
      </c>
      <c r="D583" s="198" t="s">
        <v>432</v>
      </c>
      <c r="E583" s="198" t="s">
        <v>607</v>
      </c>
      <c r="F583" s="198">
        <v>20200202</v>
      </c>
      <c r="G583" s="198" t="s">
        <v>1105</v>
      </c>
      <c r="H583" s="198" t="s">
        <v>1106</v>
      </c>
      <c r="I583" s="198" t="s">
        <v>254</v>
      </c>
      <c r="J583" s="297">
        <v>0</v>
      </c>
      <c r="K583" s="298">
        <v>0</v>
      </c>
      <c r="L583" s="298">
        <v>0</v>
      </c>
      <c r="M583" s="298">
        <v>0</v>
      </c>
      <c r="N583" s="299">
        <v>0</v>
      </c>
      <c r="O583" s="297">
        <v>0</v>
      </c>
      <c r="P583" s="298">
        <v>0</v>
      </c>
      <c r="Q583" s="298">
        <v>0</v>
      </c>
      <c r="R583" s="298">
        <v>0</v>
      </c>
      <c r="S583" s="299">
        <v>0</v>
      </c>
      <c r="T583" s="438" t="s">
        <v>436</v>
      </c>
    </row>
    <row r="584" spans="1:20" x14ac:dyDescent="0.2">
      <c r="A584" s="198" t="s">
        <v>565</v>
      </c>
      <c r="B584" s="198" t="s">
        <v>566</v>
      </c>
      <c r="C584" s="198">
        <v>56037</v>
      </c>
      <c r="D584" s="198" t="s">
        <v>432</v>
      </c>
      <c r="E584" s="198" t="s">
        <v>607</v>
      </c>
      <c r="F584" s="198">
        <v>20200202</v>
      </c>
      <c r="G584" s="198" t="s">
        <v>1105</v>
      </c>
      <c r="H584" s="198" t="s">
        <v>1107</v>
      </c>
      <c r="I584" s="198" t="s">
        <v>254</v>
      </c>
      <c r="J584" s="297">
        <v>0</v>
      </c>
      <c r="K584" s="298">
        <v>0</v>
      </c>
      <c r="L584" s="298">
        <v>0</v>
      </c>
      <c r="M584" s="298">
        <v>0</v>
      </c>
      <c r="N584" s="299">
        <v>0</v>
      </c>
      <c r="O584" s="297">
        <v>0</v>
      </c>
      <c r="P584" s="298">
        <v>0</v>
      </c>
      <c r="Q584" s="298">
        <v>0</v>
      </c>
      <c r="R584" s="298">
        <v>0</v>
      </c>
      <c r="S584" s="299">
        <v>0</v>
      </c>
      <c r="T584" s="438" t="s">
        <v>436</v>
      </c>
    </row>
    <row r="585" spans="1:20" x14ac:dyDescent="0.2">
      <c r="A585" s="198" t="s">
        <v>565</v>
      </c>
      <c r="B585" s="198" t="s">
        <v>566</v>
      </c>
      <c r="C585" s="198">
        <v>56037</v>
      </c>
      <c r="D585" s="198" t="s">
        <v>432</v>
      </c>
      <c r="E585" s="198" t="s">
        <v>607</v>
      </c>
      <c r="F585" s="198">
        <v>20200202</v>
      </c>
      <c r="G585" s="198" t="s">
        <v>1105</v>
      </c>
      <c r="H585" s="198" t="s">
        <v>633</v>
      </c>
      <c r="I585" s="198" t="s">
        <v>254</v>
      </c>
      <c r="J585" s="297">
        <v>0</v>
      </c>
      <c r="K585" s="298">
        <v>0</v>
      </c>
      <c r="L585" s="298">
        <v>0</v>
      </c>
      <c r="M585" s="298">
        <v>0</v>
      </c>
      <c r="N585" s="299">
        <v>0</v>
      </c>
      <c r="O585" s="297">
        <v>0</v>
      </c>
      <c r="P585" s="298">
        <v>0</v>
      </c>
      <c r="Q585" s="298">
        <v>0</v>
      </c>
      <c r="R585" s="298">
        <v>0</v>
      </c>
      <c r="S585" s="299">
        <v>0</v>
      </c>
      <c r="T585" s="438" t="s">
        <v>436</v>
      </c>
    </row>
    <row r="586" spans="1:20" x14ac:dyDescent="0.2">
      <c r="A586" s="198" t="s">
        <v>565</v>
      </c>
      <c r="B586" s="198" t="s">
        <v>566</v>
      </c>
      <c r="C586" s="198">
        <v>56037</v>
      </c>
      <c r="D586" s="198" t="s">
        <v>432</v>
      </c>
      <c r="E586" s="198" t="s">
        <v>607</v>
      </c>
      <c r="F586" s="198">
        <v>20200202</v>
      </c>
      <c r="G586" s="198" t="s">
        <v>1105</v>
      </c>
      <c r="H586" s="198" t="s">
        <v>641</v>
      </c>
      <c r="I586" s="198" t="s">
        <v>254</v>
      </c>
      <c r="J586" s="297">
        <v>0</v>
      </c>
      <c r="K586" s="298">
        <v>0.8587314129316912</v>
      </c>
      <c r="L586" s="298">
        <v>0</v>
      </c>
      <c r="M586" s="298">
        <v>0</v>
      </c>
      <c r="N586" s="299">
        <v>0</v>
      </c>
      <c r="O586" s="297">
        <v>0</v>
      </c>
      <c r="P586" s="298">
        <v>0.82728902761293932</v>
      </c>
      <c r="Q586" s="298">
        <v>0</v>
      </c>
      <c r="R586" s="298">
        <v>0</v>
      </c>
      <c r="S586" s="299">
        <v>0</v>
      </c>
      <c r="T586" s="438" t="s">
        <v>436</v>
      </c>
    </row>
    <row r="587" spans="1:20" x14ac:dyDescent="0.2">
      <c r="A587" s="198" t="s">
        <v>565</v>
      </c>
      <c r="B587" s="198" t="s">
        <v>566</v>
      </c>
      <c r="C587" s="198">
        <v>56037</v>
      </c>
      <c r="D587" s="198" t="s">
        <v>432</v>
      </c>
      <c r="E587" s="198" t="s">
        <v>607</v>
      </c>
      <c r="F587" s="198">
        <v>20200202</v>
      </c>
      <c r="G587" s="198" t="s">
        <v>1105</v>
      </c>
      <c r="H587" s="198" t="s">
        <v>610</v>
      </c>
      <c r="I587" s="198" t="s">
        <v>254</v>
      </c>
      <c r="J587" s="297">
        <v>0</v>
      </c>
      <c r="K587" s="298">
        <v>0</v>
      </c>
      <c r="L587" s="298">
        <v>0</v>
      </c>
      <c r="M587" s="298">
        <v>0</v>
      </c>
      <c r="N587" s="299">
        <v>0</v>
      </c>
      <c r="O587" s="297">
        <v>0</v>
      </c>
      <c r="P587" s="298">
        <v>0</v>
      </c>
      <c r="Q587" s="298">
        <v>0</v>
      </c>
      <c r="R587" s="298">
        <v>0</v>
      </c>
      <c r="S587" s="299">
        <v>0</v>
      </c>
      <c r="T587" s="438" t="s">
        <v>436</v>
      </c>
    </row>
    <row r="588" spans="1:20" x14ac:dyDescent="0.2">
      <c r="A588" s="198" t="s">
        <v>565</v>
      </c>
      <c r="B588" s="198" t="s">
        <v>566</v>
      </c>
      <c r="C588" s="198">
        <v>56037</v>
      </c>
      <c r="D588" s="198" t="s">
        <v>432</v>
      </c>
      <c r="E588" s="198" t="s">
        <v>607</v>
      </c>
      <c r="F588" s="198">
        <v>20200202</v>
      </c>
      <c r="G588" s="198" t="s">
        <v>1105</v>
      </c>
      <c r="H588" s="198" t="s">
        <v>1108</v>
      </c>
      <c r="I588" s="198" t="s">
        <v>254</v>
      </c>
      <c r="J588" s="297">
        <v>0</v>
      </c>
      <c r="K588" s="298">
        <v>0</v>
      </c>
      <c r="L588" s="298">
        <v>0</v>
      </c>
      <c r="M588" s="298">
        <v>0</v>
      </c>
      <c r="N588" s="299">
        <v>0</v>
      </c>
      <c r="O588" s="297">
        <v>0</v>
      </c>
      <c r="P588" s="298">
        <v>0</v>
      </c>
      <c r="Q588" s="298">
        <v>0</v>
      </c>
      <c r="R588" s="298">
        <v>0</v>
      </c>
      <c r="S588" s="299">
        <v>0</v>
      </c>
      <c r="T588" s="438" t="s">
        <v>436</v>
      </c>
    </row>
    <row r="589" spans="1:20" x14ac:dyDescent="0.2">
      <c r="A589" s="198" t="s">
        <v>565</v>
      </c>
      <c r="B589" s="198" t="s">
        <v>566</v>
      </c>
      <c r="C589" s="198">
        <v>56037</v>
      </c>
      <c r="D589" s="198" t="s">
        <v>432</v>
      </c>
      <c r="E589" s="198" t="s">
        <v>607</v>
      </c>
      <c r="F589" s="198">
        <v>20200254</v>
      </c>
      <c r="G589" s="198" t="s">
        <v>1109</v>
      </c>
      <c r="H589" s="198" t="s">
        <v>641</v>
      </c>
      <c r="I589" s="198" t="s">
        <v>254</v>
      </c>
      <c r="J589" s="297">
        <v>1.8636563097143044</v>
      </c>
      <c r="K589" s="298">
        <v>0.55075599556370336</v>
      </c>
      <c r="L589" s="298">
        <v>1.8636563097143044</v>
      </c>
      <c r="M589" s="298">
        <v>0</v>
      </c>
      <c r="N589" s="299">
        <v>4.6614027146561536E-2</v>
      </c>
      <c r="O589" s="297">
        <v>1.6031714286315524</v>
      </c>
      <c r="P589" s="298">
        <v>0.53059010670911189</v>
      </c>
      <c r="Q589" s="298">
        <v>1.7935063974054639</v>
      </c>
      <c r="R589" s="298">
        <v>0</v>
      </c>
      <c r="S589" s="299">
        <v>4.6486194531715319E-2</v>
      </c>
      <c r="T589" s="438" t="s">
        <v>436</v>
      </c>
    </row>
    <row r="590" spans="1:20" x14ac:dyDescent="0.2">
      <c r="A590" s="198" t="s">
        <v>565</v>
      </c>
      <c r="B590" s="198" t="s">
        <v>566</v>
      </c>
      <c r="C590" s="198">
        <v>56041</v>
      </c>
      <c r="D590" s="198" t="s">
        <v>433</v>
      </c>
      <c r="E590" s="198" t="s">
        <v>797</v>
      </c>
      <c r="F590" s="198">
        <v>20200202</v>
      </c>
      <c r="G590" s="198" t="s">
        <v>1110</v>
      </c>
      <c r="H590" s="198" t="s">
        <v>1058</v>
      </c>
      <c r="I590" s="198" t="s">
        <v>254</v>
      </c>
      <c r="J590" s="297">
        <v>0</v>
      </c>
      <c r="K590" s="298">
        <v>0</v>
      </c>
      <c r="L590" s="298">
        <v>0</v>
      </c>
      <c r="M590" s="298">
        <v>0</v>
      </c>
      <c r="N590" s="299">
        <v>0</v>
      </c>
      <c r="O590" s="297">
        <v>0</v>
      </c>
      <c r="P590" s="298">
        <v>0</v>
      </c>
      <c r="Q590" s="298">
        <v>0</v>
      </c>
      <c r="R590" s="298">
        <v>0</v>
      </c>
      <c r="S590" s="299">
        <v>0</v>
      </c>
      <c r="T590" s="438" t="s">
        <v>436</v>
      </c>
    </row>
    <row r="591" spans="1:20" x14ac:dyDescent="0.2">
      <c r="A591" s="198" t="s">
        <v>565</v>
      </c>
      <c r="B591" s="198" t="s">
        <v>566</v>
      </c>
      <c r="C591" s="198">
        <v>56041</v>
      </c>
      <c r="D591" s="198" t="s">
        <v>433</v>
      </c>
      <c r="E591" s="198" t="s">
        <v>797</v>
      </c>
      <c r="F591" s="198">
        <v>20200202</v>
      </c>
      <c r="G591" s="198" t="s">
        <v>1110</v>
      </c>
      <c r="H591" s="198" t="s">
        <v>753</v>
      </c>
      <c r="I591" s="198" t="s">
        <v>254</v>
      </c>
      <c r="J591" s="297">
        <v>0</v>
      </c>
      <c r="K591" s="298">
        <v>0</v>
      </c>
      <c r="L591" s="298">
        <v>0</v>
      </c>
      <c r="M591" s="298">
        <v>0</v>
      </c>
      <c r="N591" s="299">
        <v>0</v>
      </c>
      <c r="O591" s="297">
        <v>0</v>
      </c>
      <c r="P591" s="298">
        <v>0</v>
      </c>
      <c r="Q591" s="298">
        <v>0</v>
      </c>
      <c r="R591" s="298">
        <v>0</v>
      </c>
      <c r="S591" s="299">
        <v>0</v>
      </c>
      <c r="T591" s="438" t="s">
        <v>436</v>
      </c>
    </row>
    <row r="592" spans="1:20" x14ac:dyDescent="0.2">
      <c r="A592" s="198" t="s">
        <v>565</v>
      </c>
      <c r="B592" s="198" t="s">
        <v>566</v>
      </c>
      <c r="C592" s="198">
        <v>56041</v>
      </c>
      <c r="D592" s="198" t="s">
        <v>433</v>
      </c>
      <c r="E592" s="198" t="s">
        <v>797</v>
      </c>
      <c r="F592" s="198">
        <v>20200202</v>
      </c>
      <c r="G592" s="198" t="s">
        <v>1111</v>
      </c>
      <c r="H592" s="198" t="s">
        <v>753</v>
      </c>
      <c r="I592" s="198" t="s">
        <v>254</v>
      </c>
      <c r="J592" s="297">
        <v>0</v>
      </c>
      <c r="K592" s="298">
        <v>0</v>
      </c>
      <c r="L592" s="298">
        <v>0</v>
      </c>
      <c r="M592" s="298">
        <v>0</v>
      </c>
      <c r="N592" s="299">
        <v>0</v>
      </c>
      <c r="O592" s="297">
        <v>0</v>
      </c>
      <c r="P592" s="298">
        <v>0</v>
      </c>
      <c r="Q592" s="298">
        <v>0</v>
      </c>
      <c r="R592" s="298">
        <v>0</v>
      </c>
      <c r="S592" s="299">
        <v>0</v>
      </c>
      <c r="T592" s="438" t="s">
        <v>436</v>
      </c>
    </row>
    <row r="593" spans="1:20" x14ac:dyDescent="0.2">
      <c r="A593" s="198" t="s">
        <v>565</v>
      </c>
      <c r="B593" s="198" t="s">
        <v>566</v>
      </c>
      <c r="C593" s="198">
        <v>56041</v>
      </c>
      <c r="D593" s="198" t="s">
        <v>433</v>
      </c>
      <c r="E593" s="198" t="s">
        <v>797</v>
      </c>
      <c r="F593" s="198">
        <v>20200254</v>
      </c>
      <c r="G593" s="198" t="s">
        <v>1110</v>
      </c>
      <c r="H593" s="198" t="s">
        <v>1112</v>
      </c>
      <c r="I593" s="198" t="s">
        <v>254</v>
      </c>
      <c r="J593" s="297">
        <v>3.1060938495238397</v>
      </c>
      <c r="K593" s="298">
        <v>0.92704891178735116</v>
      </c>
      <c r="L593" s="298">
        <v>3.1060938495238397</v>
      </c>
      <c r="M593" s="298">
        <v>0</v>
      </c>
      <c r="N593" s="299">
        <v>7.8462120228063176E-2</v>
      </c>
      <c r="O593" s="297">
        <v>2.6719523810525865</v>
      </c>
      <c r="P593" s="298">
        <v>0.89310508644825626</v>
      </c>
      <c r="Q593" s="298">
        <v>2.9891773290091055</v>
      </c>
      <c r="R593" s="298">
        <v>0</v>
      </c>
      <c r="S593" s="299">
        <v>7.8246948559595325E-2</v>
      </c>
      <c r="T593" s="438" t="s">
        <v>436</v>
      </c>
    </row>
    <row r="594" spans="1:20" x14ac:dyDescent="0.2">
      <c r="A594" s="198" t="s">
        <v>565</v>
      </c>
      <c r="B594" s="198" t="s">
        <v>566</v>
      </c>
      <c r="C594" s="198">
        <v>56041</v>
      </c>
      <c r="D594" s="198" t="s">
        <v>433</v>
      </c>
      <c r="E594" s="198" t="s">
        <v>797</v>
      </c>
      <c r="F594" s="198">
        <v>20200202</v>
      </c>
      <c r="G594" s="198" t="s">
        <v>980</v>
      </c>
      <c r="H594" s="198" t="s">
        <v>633</v>
      </c>
      <c r="I594" s="198" t="s">
        <v>254</v>
      </c>
      <c r="J594" s="297">
        <v>0</v>
      </c>
      <c r="K594" s="298">
        <v>0</v>
      </c>
      <c r="L594" s="298">
        <v>0</v>
      </c>
      <c r="M594" s="298">
        <v>0</v>
      </c>
      <c r="N594" s="299">
        <v>0</v>
      </c>
      <c r="O594" s="297">
        <v>0</v>
      </c>
      <c r="P594" s="298">
        <v>0</v>
      </c>
      <c r="Q594" s="298">
        <v>0</v>
      </c>
      <c r="R594" s="298">
        <v>0</v>
      </c>
      <c r="S594" s="299">
        <v>0</v>
      </c>
      <c r="T594" s="438" t="s">
        <v>436</v>
      </c>
    </row>
    <row r="595" spans="1:20" x14ac:dyDescent="0.2">
      <c r="A595" s="198" t="s">
        <v>565</v>
      </c>
      <c r="B595" s="198" t="s">
        <v>566</v>
      </c>
      <c r="C595" s="198">
        <v>56041</v>
      </c>
      <c r="D595" s="198" t="s">
        <v>433</v>
      </c>
      <c r="E595" s="198" t="s">
        <v>797</v>
      </c>
      <c r="F595" s="198">
        <v>20200254</v>
      </c>
      <c r="G595" s="198" t="s">
        <v>1113</v>
      </c>
      <c r="H595" s="198" t="s">
        <v>616</v>
      </c>
      <c r="I595" s="198" t="s">
        <v>254</v>
      </c>
      <c r="J595" s="297">
        <v>18.791867789619236</v>
      </c>
      <c r="K595" s="298">
        <v>5.1953250482367315</v>
      </c>
      <c r="L595" s="298">
        <v>33.183435959079695</v>
      </c>
      <c r="M595" s="298">
        <v>0</v>
      </c>
      <c r="N595" s="299">
        <v>0.31761234645824848</v>
      </c>
      <c r="O595" s="297">
        <v>16.165311905368153</v>
      </c>
      <c r="P595" s="298">
        <v>5.005098617058283</v>
      </c>
      <c r="Q595" s="298">
        <v>31.934377798247283</v>
      </c>
      <c r="R595" s="298">
        <v>0</v>
      </c>
      <c r="S595" s="299">
        <v>0.31674133789622178</v>
      </c>
      <c r="T595" s="438" t="s">
        <v>436</v>
      </c>
    </row>
    <row r="596" spans="1:20" x14ac:dyDescent="0.2">
      <c r="A596" s="198" t="s">
        <v>565</v>
      </c>
      <c r="B596" s="198" t="s">
        <v>566</v>
      </c>
      <c r="C596" s="198">
        <v>56041</v>
      </c>
      <c r="D596" s="198" t="s">
        <v>433</v>
      </c>
      <c r="E596" s="198" t="s">
        <v>797</v>
      </c>
      <c r="F596" s="198">
        <v>20200202</v>
      </c>
      <c r="G596" s="198" t="s">
        <v>1114</v>
      </c>
      <c r="H596" s="198" t="s">
        <v>1115</v>
      </c>
      <c r="I596" s="198" t="s">
        <v>254</v>
      </c>
      <c r="J596" s="297">
        <v>0</v>
      </c>
      <c r="K596" s="298">
        <v>0</v>
      </c>
      <c r="L596" s="298">
        <v>0</v>
      </c>
      <c r="M596" s="298">
        <v>0</v>
      </c>
      <c r="N596" s="299">
        <v>0</v>
      </c>
      <c r="O596" s="297">
        <v>0</v>
      </c>
      <c r="P596" s="298">
        <v>0</v>
      </c>
      <c r="Q596" s="298">
        <v>0</v>
      </c>
      <c r="R596" s="298">
        <v>0</v>
      </c>
      <c r="S596" s="299">
        <v>0</v>
      </c>
      <c r="T596" s="438" t="s">
        <v>436</v>
      </c>
    </row>
    <row r="597" spans="1:20" x14ac:dyDescent="0.2">
      <c r="A597" s="198" t="s">
        <v>565</v>
      </c>
      <c r="B597" s="198" t="s">
        <v>566</v>
      </c>
      <c r="C597" s="198">
        <v>56041</v>
      </c>
      <c r="D597" s="198" t="s">
        <v>433</v>
      </c>
      <c r="E597" s="198" t="s">
        <v>797</v>
      </c>
      <c r="F597" s="198">
        <v>20200202</v>
      </c>
      <c r="G597" s="198" t="s">
        <v>1114</v>
      </c>
      <c r="H597" s="198" t="s">
        <v>1116</v>
      </c>
      <c r="I597" s="198" t="s">
        <v>254</v>
      </c>
      <c r="J597" s="297">
        <v>0</v>
      </c>
      <c r="K597" s="298">
        <v>0</v>
      </c>
      <c r="L597" s="298">
        <v>0</v>
      </c>
      <c r="M597" s="298">
        <v>0</v>
      </c>
      <c r="N597" s="299">
        <v>0</v>
      </c>
      <c r="O597" s="297">
        <v>0</v>
      </c>
      <c r="P597" s="298">
        <v>0</v>
      </c>
      <c r="Q597" s="298">
        <v>0</v>
      </c>
      <c r="R597" s="298">
        <v>0</v>
      </c>
      <c r="S597" s="299">
        <v>0</v>
      </c>
      <c r="T597" s="438" t="s">
        <v>436</v>
      </c>
    </row>
    <row r="598" spans="1:20" x14ac:dyDescent="0.2">
      <c r="A598" s="198" t="s">
        <v>565</v>
      </c>
      <c r="B598" s="198" t="s">
        <v>566</v>
      </c>
      <c r="C598" s="198">
        <v>56041</v>
      </c>
      <c r="D598" s="198" t="s">
        <v>433</v>
      </c>
      <c r="E598" s="198" t="s">
        <v>797</v>
      </c>
      <c r="F598" s="198">
        <v>20200202</v>
      </c>
      <c r="G598" s="198" t="s">
        <v>1117</v>
      </c>
      <c r="H598" s="198" t="s">
        <v>1118</v>
      </c>
      <c r="I598" s="198" t="s">
        <v>254</v>
      </c>
      <c r="J598" s="297">
        <v>0</v>
      </c>
      <c r="K598" s="298">
        <v>0</v>
      </c>
      <c r="L598" s="298">
        <v>0</v>
      </c>
      <c r="M598" s="298">
        <v>0</v>
      </c>
      <c r="N598" s="299">
        <v>0</v>
      </c>
      <c r="O598" s="297">
        <v>0</v>
      </c>
      <c r="P598" s="298">
        <v>0</v>
      </c>
      <c r="Q598" s="298">
        <v>0</v>
      </c>
      <c r="R598" s="298">
        <v>0</v>
      </c>
      <c r="S598" s="299">
        <v>0</v>
      </c>
      <c r="T598" s="438" t="s">
        <v>436</v>
      </c>
    </row>
    <row r="599" spans="1:20" x14ac:dyDescent="0.2">
      <c r="A599" s="198" t="s">
        <v>565</v>
      </c>
      <c r="B599" s="198" t="s">
        <v>566</v>
      </c>
      <c r="C599" s="198">
        <v>56041</v>
      </c>
      <c r="D599" s="198" t="s">
        <v>433</v>
      </c>
      <c r="E599" s="198" t="s">
        <v>797</v>
      </c>
      <c r="F599" s="198">
        <v>20200253</v>
      </c>
      <c r="G599" s="198" t="s">
        <v>1119</v>
      </c>
      <c r="H599" s="198" t="s">
        <v>1120</v>
      </c>
      <c r="I599" s="198" t="s">
        <v>254</v>
      </c>
      <c r="J599" s="297">
        <v>7.2475523155556258</v>
      </c>
      <c r="K599" s="298">
        <v>8.8385349998663973E-2</v>
      </c>
      <c r="L599" s="298">
        <v>2.5884115412698669</v>
      </c>
      <c r="M599" s="298">
        <v>0</v>
      </c>
      <c r="N599" s="299">
        <v>5.7958096063313098E-2</v>
      </c>
      <c r="O599" s="297">
        <v>6.2345555557893686</v>
      </c>
      <c r="P599" s="298">
        <v>8.5149127136263811E-2</v>
      </c>
      <c r="Q599" s="298">
        <v>2.4909811075075883</v>
      </c>
      <c r="R599" s="298">
        <v>0</v>
      </c>
      <c r="S599" s="299">
        <v>5.7799153885929745E-2</v>
      </c>
      <c r="T599" s="438" t="s">
        <v>436</v>
      </c>
    </row>
    <row r="600" spans="1:20" x14ac:dyDescent="0.2">
      <c r="A600" s="198" t="s">
        <v>565</v>
      </c>
      <c r="B600" s="198" t="s">
        <v>566</v>
      </c>
      <c r="C600" s="198">
        <v>56041</v>
      </c>
      <c r="D600" s="198" t="s">
        <v>433</v>
      </c>
      <c r="E600" s="198" t="s">
        <v>797</v>
      </c>
      <c r="F600" s="198">
        <v>20200254</v>
      </c>
      <c r="G600" s="198" t="s">
        <v>1121</v>
      </c>
      <c r="H600" s="198" t="s">
        <v>1122</v>
      </c>
      <c r="I600" s="198" t="s">
        <v>254</v>
      </c>
      <c r="J600" s="297">
        <v>4.1414584660317875</v>
      </c>
      <c r="K600" s="298">
        <v>1.0262534078826768</v>
      </c>
      <c r="L600" s="298">
        <v>12.424375398095359</v>
      </c>
      <c r="M600" s="298">
        <v>0</v>
      </c>
      <c r="N600" s="299">
        <v>8.6858435676822734E-2</v>
      </c>
      <c r="O600" s="297">
        <v>3.562603174736783</v>
      </c>
      <c r="P600" s="298">
        <v>0.98867721747039472</v>
      </c>
      <c r="Q600" s="298">
        <v>11.956709316036422</v>
      </c>
      <c r="R600" s="298">
        <v>0</v>
      </c>
      <c r="S600" s="299">
        <v>8.6620238257854629E-2</v>
      </c>
      <c r="T600" s="438" t="s">
        <v>436</v>
      </c>
    </row>
    <row r="601" spans="1:20" x14ac:dyDescent="0.2">
      <c r="A601" s="198" t="s">
        <v>565</v>
      </c>
      <c r="B601" s="198" t="s">
        <v>566</v>
      </c>
      <c r="C601" s="198">
        <v>56041</v>
      </c>
      <c r="D601" s="198" t="s">
        <v>433</v>
      </c>
      <c r="E601" s="198" t="s">
        <v>797</v>
      </c>
      <c r="F601" s="198">
        <v>20200202</v>
      </c>
      <c r="G601" s="198" t="s">
        <v>1123</v>
      </c>
      <c r="H601" s="198" t="s">
        <v>741</v>
      </c>
      <c r="I601" s="198" t="s">
        <v>254</v>
      </c>
      <c r="J601" s="297">
        <v>0</v>
      </c>
      <c r="K601" s="298">
        <v>0</v>
      </c>
      <c r="L601" s="298">
        <v>0</v>
      </c>
      <c r="M601" s="298">
        <v>0</v>
      </c>
      <c r="N601" s="299">
        <v>0</v>
      </c>
      <c r="O601" s="297">
        <v>0</v>
      </c>
      <c r="P601" s="298">
        <v>0</v>
      </c>
      <c r="Q601" s="298">
        <v>0</v>
      </c>
      <c r="R601" s="298">
        <v>0</v>
      </c>
      <c r="S601" s="299">
        <v>0</v>
      </c>
      <c r="T601" s="438" t="s">
        <v>436</v>
      </c>
    </row>
    <row r="602" spans="1:20" x14ac:dyDescent="0.2">
      <c r="A602" s="198" t="s">
        <v>565</v>
      </c>
      <c r="B602" s="198" t="s">
        <v>566</v>
      </c>
      <c r="C602" s="198">
        <v>56041</v>
      </c>
      <c r="D602" s="198" t="s">
        <v>433</v>
      </c>
      <c r="E602" s="198" t="s">
        <v>797</v>
      </c>
      <c r="F602" s="198">
        <v>20200254</v>
      </c>
      <c r="G602" s="198" t="s">
        <v>1124</v>
      </c>
      <c r="H602" s="198" t="s">
        <v>612</v>
      </c>
      <c r="I602" s="198" t="s">
        <v>254</v>
      </c>
      <c r="J602" s="297">
        <v>18.118880788889069</v>
      </c>
      <c r="K602" s="298">
        <v>3.5918869275893681</v>
      </c>
      <c r="L602" s="298">
        <v>6.2121876990476794</v>
      </c>
      <c r="M602" s="298">
        <v>0</v>
      </c>
      <c r="N602" s="299">
        <v>0.30400452486887952</v>
      </c>
      <c r="O602" s="297">
        <v>15.586388889473426</v>
      </c>
      <c r="P602" s="298">
        <v>3.4603702611463807</v>
      </c>
      <c r="Q602" s="298">
        <v>5.978354658018211</v>
      </c>
      <c r="R602" s="298">
        <v>0</v>
      </c>
      <c r="S602" s="299">
        <v>0.30317083390249117</v>
      </c>
      <c r="T602" s="438" t="s">
        <v>436</v>
      </c>
    </row>
    <row r="603" spans="1:20" x14ac:dyDescent="0.2">
      <c r="A603" s="198" t="s">
        <v>565</v>
      </c>
      <c r="B603" s="198" t="s">
        <v>566</v>
      </c>
      <c r="C603" s="198">
        <v>56041</v>
      </c>
      <c r="D603" s="198" t="s">
        <v>433</v>
      </c>
      <c r="E603" s="198" t="s">
        <v>797</v>
      </c>
      <c r="F603" s="198">
        <v>20200202</v>
      </c>
      <c r="G603" s="198" t="s">
        <v>1125</v>
      </c>
      <c r="H603" s="198" t="s">
        <v>1126</v>
      </c>
      <c r="I603" s="198" t="s">
        <v>254</v>
      </c>
      <c r="J603" s="297">
        <v>0</v>
      </c>
      <c r="K603" s="298">
        <v>0</v>
      </c>
      <c r="L603" s="298">
        <v>0</v>
      </c>
      <c r="M603" s="298">
        <v>0</v>
      </c>
      <c r="N603" s="299">
        <v>0</v>
      </c>
      <c r="O603" s="297">
        <v>0</v>
      </c>
      <c r="P603" s="298">
        <v>0</v>
      </c>
      <c r="Q603" s="298">
        <v>0</v>
      </c>
      <c r="R603" s="298">
        <v>0</v>
      </c>
      <c r="S603" s="299">
        <v>0</v>
      </c>
      <c r="T603" s="438" t="s">
        <v>436</v>
      </c>
    </row>
    <row r="604" spans="1:20" x14ac:dyDescent="0.2">
      <c r="A604" s="198" t="s">
        <v>565</v>
      </c>
      <c r="B604" s="198" t="s">
        <v>566</v>
      </c>
      <c r="C604" s="198">
        <v>56041</v>
      </c>
      <c r="D604" s="198" t="s">
        <v>433</v>
      </c>
      <c r="E604" s="198" t="s">
        <v>797</v>
      </c>
      <c r="F604" s="198">
        <v>20200202</v>
      </c>
      <c r="G604" s="198" t="s">
        <v>1127</v>
      </c>
      <c r="H604" s="198" t="s">
        <v>1128</v>
      </c>
      <c r="I604" s="198" t="s">
        <v>254</v>
      </c>
      <c r="J604" s="297">
        <v>6.2121876990476794</v>
      </c>
      <c r="K604" s="298">
        <v>0</v>
      </c>
      <c r="L604" s="298">
        <v>15.012786939365226</v>
      </c>
      <c r="M604" s="298">
        <v>0</v>
      </c>
      <c r="N604" s="299">
        <v>0</v>
      </c>
      <c r="O604" s="297">
        <v>5.343904762105173</v>
      </c>
      <c r="P604" s="298">
        <v>0</v>
      </c>
      <c r="Q604" s="298">
        <v>14.44769042354401</v>
      </c>
      <c r="R604" s="298">
        <v>0</v>
      </c>
      <c r="S604" s="299">
        <v>0</v>
      </c>
      <c r="T604" s="438" t="s">
        <v>436</v>
      </c>
    </row>
    <row r="605" spans="1:20" x14ac:dyDescent="0.2">
      <c r="A605" s="198" t="s">
        <v>565</v>
      </c>
      <c r="B605" s="198" t="s">
        <v>566</v>
      </c>
      <c r="C605" s="198">
        <v>56041</v>
      </c>
      <c r="D605" s="198" t="s">
        <v>433</v>
      </c>
      <c r="E605" s="198" t="s">
        <v>797</v>
      </c>
      <c r="F605" s="198">
        <v>20200202</v>
      </c>
      <c r="G605" s="198" t="s">
        <v>1129</v>
      </c>
      <c r="H605" s="198" t="s">
        <v>1130</v>
      </c>
      <c r="I605" s="198" t="s">
        <v>254</v>
      </c>
      <c r="J605" s="297">
        <v>0</v>
      </c>
      <c r="K605" s="298">
        <v>0</v>
      </c>
      <c r="L605" s="298">
        <v>0</v>
      </c>
      <c r="M605" s="298">
        <v>0</v>
      </c>
      <c r="N605" s="299">
        <v>0</v>
      </c>
      <c r="O605" s="297">
        <v>0</v>
      </c>
      <c r="P605" s="298">
        <v>0</v>
      </c>
      <c r="Q605" s="298">
        <v>0</v>
      </c>
      <c r="R605" s="298">
        <v>0</v>
      </c>
      <c r="S605" s="299">
        <v>0</v>
      </c>
      <c r="T605" s="438" t="s">
        <v>436</v>
      </c>
    </row>
    <row r="606" spans="1:20" x14ac:dyDescent="0.2">
      <c r="A606" s="198" t="s">
        <v>565</v>
      </c>
      <c r="B606" s="198" t="s">
        <v>566</v>
      </c>
      <c r="C606" s="198">
        <v>56041</v>
      </c>
      <c r="D606" s="198" t="s">
        <v>433</v>
      </c>
      <c r="E606" s="198" t="s">
        <v>797</v>
      </c>
      <c r="F606" s="198">
        <v>20200202</v>
      </c>
      <c r="G606" s="198" t="s">
        <v>980</v>
      </c>
      <c r="H606" s="198" t="s">
        <v>1013</v>
      </c>
      <c r="I606" s="198" t="s">
        <v>254</v>
      </c>
      <c r="J606" s="297">
        <v>0</v>
      </c>
      <c r="K606" s="298">
        <v>0</v>
      </c>
      <c r="L606" s="298">
        <v>0</v>
      </c>
      <c r="M606" s="298">
        <v>0</v>
      </c>
      <c r="N606" s="299">
        <v>0</v>
      </c>
      <c r="O606" s="297">
        <v>0</v>
      </c>
      <c r="P606" s="298">
        <v>0</v>
      </c>
      <c r="Q606" s="298">
        <v>0</v>
      </c>
      <c r="R606" s="298">
        <v>0</v>
      </c>
      <c r="S606" s="299">
        <v>0</v>
      </c>
      <c r="T606" s="438" t="s">
        <v>436</v>
      </c>
    </row>
    <row r="607" spans="1:20" x14ac:dyDescent="0.2">
      <c r="A607" s="198" t="s">
        <v>565</v>
      </c>
      <c r="B607" s="198" t="s">
        <v>566</v>
      </c>
      <c r="C607" s="198">
        <v>56041</v>
      </c>
      <c r="D607" s="198" t="s">
        <v>433</v>
      </c>
      <c r="E607" s="198" t="s">
        <v>797</v>
      </c>
      <c r="F607" s="198">
        <v>20200202</v>
      </c>
      <c r="G607" s="198" t="s">
        <v>980</v>
      </c>
      <c r="H607" s="198" t="s">
        <v>972</v>
      </c>
      <c r="I607" s="198" t="s">
        <v>254</v>
      </c>
      <c r="J607" s="297">
        <v>0</v>
      </c>
      <c r="K607" s="298">
        <v>0</v>
      </c>
      <c r="L607" s="298">
        <v>0</v>
      </c>
      <c r="M607" s="298">
        <v>0</v>
      </c>
      <c r="N607" s="299">
        <v>0</v>
      </c>
      <c r="O607" s="297">
        <v>0</v>
      </c>
      <c r="P607" s="298">
        <v>0</v>
      </c>
      <c r="Q607" s="298">
        <v>0</v>
      </c>
      <c r="R607" s="298">
        <v>0</v>
      </c>
      <c r="S607" s="299">
        <v>0</v>
      </c>
      <c r="T607" s="438" t="s">
        <v>436</v>
      </c>
    </row>
    <row r="608" spans="1:20" x14ac:dyDescent="0.2">
      <c r="A608" s="198" t="s">
        <v>565</v>
      </c>
      <c r="B608" s="198" t="s">
        <v>566</v>
      </c>
      <c r="C608" s="198">
        <v>56041</v>
      </c>
      <c r="D608" s="198" t="s">
        <v>433</v>
      </c>
      <c r="E608" s="198" t="s">
        <v>797</v>
      </c>
      <c r="F608" s="198">
        <v>20200202</v>
      </c>
      <c r="G608" s="198" t="s">
        <v>980</v>
      </c>
      <c r="H608" s="198" t="s">
        <v>1131</v>
      </c>
      <c r="I608" s="198" t="s">
        <v>254</v>
      </c>
      <c r="J608" s="297">
        <v>0</v>
      </c>
      <c r="K608" s="298">
        <v>0</v>
      </c>
      <c r="L608" s="298">
        <v>0</v>
      </c>
      <c r="M608" s="298">
        <v>0</v>
      </c>
      <c r="N608" s="299">
        <v>0</v>
      </c>
      <c r="O608" s="297">
        <v>0</v>
      </c>
      <c r="P608" s="298">
        <v>0</v>
      </c>
      <c r="Q608" s="298">
        <v>0</v>
      </c>
      <c r="R608" s="298">
        <v>0</v>
      </c>
      <c r="S608" s="299">
        <v>0</v>
      </c>
      <c r="T608" s="438" t="s">
        <v>436</v>
      </c>
    </row>
    <row r="609" spans="1:20" x14ac:dyDescent="0.2">
      <c r="A609" s="198" t="s">
        <v>565</v>
      </c>
      <c r="B609" s="198" t="s">
        <v>566</v>
      </c>
      <c r="C609" s="198">
        <v>56041</v>
      </c>
      <c r="D609" s="198" t="s">
        <v>433</v>
      </c>
      <c r="E609" s="198" t="s">
        <v>797</v>
      </c>
      <c r="F609" s="198">
        <v>20200202</v>
      </c>
      <c r="G609" s="198" t="s">
        <v>1132</v>
      </c>
      <c r="H609" s="198" t="s">
        <v>1133</v>
      </c>
      <c r="I609" s="198" t="s">
        <v>254</v>
      </c>
      <c r="J609" s="297">
        <v>5.383896005841323</v>
      </c>
      <c r="K609" s="298">
        <v>0</v>
      </c>
      <c r="L609" s="298">
        <v>0.67298700073016537</v>
      </c>
      <c r="M609" s="298">
        <v>0</v>
      </c>
      <c r="N609" s="299">
        <v>0</v>
      </c>
      <c r="O609" s="297">
        <v>4.6313841271578173</v>
      </c>
      <c r="P609" s="298">
        <v>0</v>
      </c>
      <c r="Q609" s="298">
        <v>0.64765508795197291</v>
      </c>
      <c r="R609" s="298">
        <v>0</v>
      </c>
      <c r="S609" s="299">
        <v>0</v>
      </c>
      <c r="T609" s="438" t="s">
        <v>436</v>
      </c>
    </row>
    <row r="610" spans="1:20" x14ac:dyDescent="0.2">
      <c r="A610" s="198" t="s">
        <v>565</v>
      </c>
      <c r="B610" s="198" t="s">
        <v>566</v>
      </c>
      <c r="C610" s="198">
        <v>56041</v>
      </c>
      <c r="D610" s="198" t="s">
        <v>433</v>
      </c>
      <c r="E610" s="198" t="s">
        <v>797</v>
      </c>
      <c r="F610" s="198">
        <v>20200202</v>
      </c>
      <c r="G610" s="198" t="s">
        <v>1132</v>
      </c>
      <c r="H610" s="198" t="s">
        <v>1075</v>
      </c>
      <c r="I610" s="198" t="s">
        <v>254</v>
      </c>
      <c r="J610" s="297">
        <v>0</v>
      </c>
      <c r="K610" s="298">
        <v>0</v>
      </c>
      <c r="L610" s="298">
        <v>0</v>
      </c>
      <c r="M610" s="298">
        <v>0</v>
      </c>
      <c r="N610" s="299">
        <v>0</v>
      </c>
      <c r="O610" s="297">
        <v>0</v>
      </c>
      <c r="P610" s="298">
        <v>0</v>
      </c>
      <c r="Q610" s="298">
        <v>0</v>
      </c>
      <c r="R610" s="298">
        <v>0</v>
      </c>
      <c r="S610" s="299">
        <v>0</v>
      </c>
      <c r="T610" s="438" t="s">
        <v>436</v>
      </c>
    </row>
    <row r="611" spans="1:20" x14ac:dyDescent="0.2">
      <c r="A611" s="198" t="s">
        <v>565</v>
      </c>
      <c r="B611" s="198" t="s">
        <v>566</v>
      </c>
      <c r="C611" s="198">
        <v>56041</v>
      </c>
      <c r="D611" s="198" t="s">
        <v>433</v>
      </c>
      <c r="E611" s="198" t="s">
        <v>797</v>
      </c>
      <c r="F611" s="198">
        <v>20200202</v>
      </c>
      <c r="G611" s="198" t="s">
        <v>1132</v>
      </c>
      <c r="H611" s="198" t="s">
        <v>1134</v>
      </c>
      <c r="I611" s="198" t="s">
        <v>254</v>
      </c>
      <c r="J611" s="297">
        <v>0</v>
      </c>
      <c r="K611" s="298">
        <v>0</v>
      </c>
      <c r="L611" s="298">
        <v>0</v>
      </c>
      <c r="M611" s="298">
        <v>0</v>
      </c>
      <c r="N611" s="299">
        <v>0</v>
      </c>
      <c r="O611" s="297">
        <v>0</v>
      </c>
      <c r="P611" s="298">
        <v>0</v>
      </c>
      <c r="Q611" s="298">
        <v>0</v>
      </c>
      <c r="R611" s="298">
        <v>0</v>
      </c>
      <c r="S611" s="299">
        <v>0</v>
      </c>
      <c r="T611" s="438" t="s">
        <v>436</v>
      </c>
    </row>
    <row r="612" spans="1:20" x14ac:dyDescent="0.2">
      <c r="A612" s="198" t="s">
        <v>565</v>
      </c>
      <c r="B612" s="198" t="s">
        <v>566</v>
      </c>
      <c r="C612" s="198">
        <v>56041</v>
      </c>
      <c r="D612" s="198" t="s">
        <v>433</v>
      </c>
      <c r="E612" s="198" t="s">
        <v>797</v>
      </c>
      <c r="F612" s="198">
        <v>20200202</v>
      </c>
      <c r="G612" s="198" t="s">
        <v>1135</v>
      </c>
      <c r="H612" s="198" t="s">
        <v>639</v>
      </c>
      <c r="I612" s="198" t="s">
        <v>254</v>
      </c>
      <c r="J612" s="297">
        <v>0</v>
      </c>
      <c r="K612" s="298">
        <v>0</v>
      </c>
      <c r="L612" s="298">
        <v>0</v>
      </c>
      <c r="M612" s="298">
        <v>0</v>
      </c>
      <c r="N612" s="299">
        <v>0</v>
      </c>
      <c r="O612" s="297">
        <v>0</v>
      </c>
      <c r="P612" s="298">
        <v>0</v>
      </c>
      <c r="Q612" s="298">
        <v>0</v>
      </c>
      <c r="R612" s="298">
        <v>0</v>
      </c>
      <c r="S612" s="299">
        <v>0</v>
      </c>
      <c r="T612" s="438" t="s">
        <v>436</v>
      </c>
    </row>
    <row r="613" spans="1:20" x14ac:dyDescent="0.2">
      <c r="A613" s="198" t="s">
        <v>565</v>
      </c>
      <c r="B613" s="198" t="s">
        <v>566</v>
      </c>
      <c r="C613" s="198">
        <v>56041</v>
      </c>
      <c r="D613" s="198" t="s">
        <v>433</v>
      </c>
      <c r="E613" s="198" t="s">
        <v>797</v>
      </c>
      <c r="F613" s="198">
        <v>20200202</v>
      </c>
      <c r="G613" s="198" t="s">
        <v>1136</v>
      </c>
      <c r="H613" s="198" t="s">
        <v>1137</v>
      </c>
      <c r="I613" s="198" t="s">
        <v>254</v>
      </c>
      <c r="J613" s="297">
        <v>0</v>
      </c>
      <c r="K613" s="298">
        <v>0</v>
      </c>
      <c r="L613" s="298">
        <v>0</v>
      </c>
      <c r="M613" s="298">
        <v>0</v>
      </c>
      <c r="N613" s="299">
        <v>0</v>
      </c>
      <c r="O613" s="297">
        <v>0</v>
      </c>
      <c r="P613" s="298">
        <v>0</v>
      </c>
      <c r="Q613" s="298">
        <v>0</v>
      </c>
      <c r="R613" s="298">
        <v>0</v>
      </c>
      <c r="S613" s="299">
        <v>0</v>
      </c>
      <c r="T613" s="438" t="s">
        <v>436</v>
      </c>
    </row>
    <row r="614" spans="1:20" x14ac:dyDescent="0.2">
      <c r="A614" s="198" t="s">
        <v>565</v>
      </c>
      <c r="B614" s="198" t="s">
        <v>566</v>
      </c>
      <c r="C614" s="198">
        <v>56041</v>
      </c>
      <c r="D614" s="198" t="s">
        <v>433</v>
      </c>
      <c r="E614" s="198" t="s">
        <v>797</v>
      </c>
      <c r="F614" s="198">
        <v>20200202</v>
      </c>
      <c r="G614" s="198" t="s">
        <v>1136</v>
      </c>
      <c r="H614" s="198" t="s">
        <v>1131</v>
      </c>
      <c r="I614" s="198" t="s">
        <v>254</v>
      </c>
      <c r="J614" s="297">
        <v>0</v>
      </c>
      <c r="K614" s="298">
        <v>0</v>
      </c>
      <c r="L614" s="298">
        <v>0</v>
      </c>
      <c r="M614" s="298">
        <v>0</v>
      </c>
      <c r="N614" s="299">
        <v>0</v>
      </c>
      <c r="O614" s="297">
        <v>0</v>
      </c>
      <c r="P614" s="298">
        <v>0</v>
      </c>
      <c r="Q614" s="298">
        <v>0</v>
      </c>
      <c r="R614" s="298">
        <v>0</v>
      </c>
      <c r="S614" s="299">
        <v>0</v>
      </c>
      <c r="T614" s="438" t="s">
        <v>436</v>
      </c>
    </row>
    <row r="615" spans="1:20" x14ac:dyDescent="0.2">
      <c r="A615" s="198" t="s">
        <v>565</v>
      </c>
      <c r="B615" s="198" t="s">
        <v>566</v>
      </c>
      <c r="C615" s="198">
        <v>56041</v>
      </c>
      <c r="D615" s="198" t="s">
        <v>433</v>
      </c>
      <c r="E615" s="198" t="s">
        <v>797</v>
      </c>
      <c r="F615" s="198">
        <v>20200202</v>
      </c>
      <c r="G615" s="198" t="s">
        <v>1136</v>
      </c>
      <c r="H615" s="198" t="s">
        <v>1138</v>
      </c>
      <c r="I615" s="198" t="s">
        <v>254</v>
      </c>
      <c r="J615" s="297">
        <v>0</v>
      </c>
      <c r="K615" s="298">
        <v>0</v>
      </c>
      <c r="L615" s="298">
        <v>0</v>
      </c>
      <c r="M615" s="298">
        <v>0</v>
      </c>
      <c r="N615" s="299">
        <v>0</v>
      </c>
      <c r="O615" s="297">
        <v>0</v>
      </c>
      <c r="P615" s="298">
        <v>0</v>
      </c>
      <c r="Q615" s="298">
        <v>0</v>
      </c>
      <c r="R615" s="298">
        <v>0</v>
      </c>
      <c r="S615" s="299">
        <v>0</v>
      </c>
      <c r="T615" s="438" t="s">
        <v>436</v>
      </c>
    </row>
    <row r="616" spans="1:20" x14ac:dyDescent="0.2">
      <c r="A616" s="198" t="s">
        <v>565</v>
      </c>
      <c r="B616" s="198" t="s">
        <v>566</v>
      </c>
      <c r="C616" s="198">
        <v>56041</v>
      </c>
      <c r="D616" s="198" t="s">
        <v>433</v>
      </c>
      <c r="E616" s="198" t="s">
        <v>797</v>
      </c>
      <c r="F616" s="198">
        <v>20200202</v>
      </c>
      <c r="G616" s="198" t="s">
        <v>1139</v>
      </c>
      <c r="H616" s="198" t="s">
        <v>1131</v>
      </c>
      <c r="I616" s="198" t="s">
        <v>254</v>
      </c>
      <c r="J616" s="297">
        <v>0</v>
      </c>
      <c r="K616" s="298">
        <v>0</v>
      </c>
      <c r="L616" s="298">
        <v>0</v>
      </c>
      <c r="M616" s="298">
        <v>0</v>
      </c>
      <c r="N616" s="299">
        <v>0</v>
      </c>
      <c r="O616" s="297">
        <v>0</v>
      </c>
      <c r="P616" s="298">
        <v>0</v>
      </c>
      <c r="Q616" s="298">
        <v>0</v>
      </c>
      <c r="R616" s="298">
        <v>0</v>
      </c>
      <c r="S616" s="299">
        <v>0</v>
      </c>
      <c r="T616" s="438" t="s">
        <v>436</v>
      </c>
    </row>
    <row r="617" spans="1:20" x14ac:dyDescent="0.2">
      <c r="A617" s="198" t="s">
        <v>565</v>
      </c>
      <c r="B617" s="198" t="s">
        <v>566</v>
      </c>
      <c r="C617" s="198">
        <v>56041</v>
      </c>
      <c r="D617" s="198" t="s">
        <v>433</v>
      </c>
      <c r="E617" s="198" t="s">
        <v>797</v>
      </c>
      <c r="F617" s="198">
        <v>20200202</v>
      </c>
      <c r="G617" s="198" t="s">
        <v>1140</v>
      </c>
      <c r="H617" s="198" t="s">
        <v>993</v>
      </c>
      <c r="I617" s="198" t="s">
        <v>254</v>
      </c>
      <c r="J617" s="297">
        <v>0</v>
      </c>
      <c r="K617" s="298">
        <v>0</v>
      </c>
      <c r="L617" s="298">
        <v>0</v>
      </c>
      <c r="M617" s="298">
        <v>0</v>
      </c>
      <c r="N617" s="299">
        <v>0</v>
      </c>
      <c r="O617" s="297">
        <v>0</v>
      </c>
      <c r="P617" s="298">
        <v>0</v>
      </c>
      <c r="Q617" s="298">
        <v>0</v>
      </c>
      <c r="R617" s="298">
        <v>0</v>
      </c>
      <c r="S617" s="299">
        <v>0</v>
      </c>
      <c r="T617" s="438" t="s">
        <v>436</v>
      </c>
    </row>
    <row r="618" spans="1:20" x14ac:dyDescent="0.2">
      <c r="A618" s="198" t="s">
        <v>565</v>
      </c>
      <c r="B618" s="198" t="s">
        <v>566</v>
      </c>
      <c r="C618" s="198">
        <v>56041</v>
      </c>
      <c r="D618" s="198" t="s">
        <v>433</v>
      </c>
      <c r="E618" s="198" t="s">
        <v>797</v>
      </c>
      <c r="F618" s="198">
        <v>20200202</v>
      </c>
      <c r="G618" s="198" t="s">
        <v>1140</v>
      </c>
      <c r="H618" s="198" t="s">
        <v>643</v>
      </c>
      <c r="I618" s="198" t="s">
        <v>254</v>
      </c>
      <c r="J618" s="297">
        <v>0</v>
      </c>
      <c r="K618" s="298">
        <v>0</v>
      </c>
      <c r="L618" s="298">
        <v>0</v>
      </c>
      <c r="M618" s="298">
        <v>0</v>
      </c>
      <c r="N618" s="299">
        <v>0</v>
      </c>
      <c r="O618" s="297">
        <v>0</v>
      </c>
      <c r="P618" s="298">
        <v>0</v>
      </c>
      <c r="Q618" s="298">
        <v>0</v>
      </c>
      <c r="R618" s="298">
        <v>0</v>
      </c>
      <c r="S618" s="299">
        <v>0</v>
      </c>
      <c r="T618" s="438" t="s">
        <v>436</v>
      </c>
    </row>
    <row r="619" spans="1:20" x14ac:dyDescent="0.2">
      <c r="A619" s="198" t="s">
        <v>565</v>
      </c>
      <c r="B619" s="198" t="s">
        <v>566</v>
      </c>
      <c r="C619" s="198">
        <v>56041</v>
      </c>
      <c r="D619" s="198" t="s">
        <v>433</v>
      </c>
      <c r="E619" s="198" t="s">
        <v>797</v>
      </c>
      <c r="F619" s="198">
        <v>20200202</v>
      </c>
      <c r="G619" s="198" t="s">
        <v>1141</v>
      </c>
      <c r="H619" s="198" t="s">
        <v>1142</v>
      </c>
      <c r="I619" s="198" t="s">
        <v>254</v>
      </c>
      <c r="J619" s="297">
        <v>0</v>
      </c>
      <c r="K619" s="298">
        <v>0</v>
      </c>
      <c r="L619" s="298">
        <v>0</v>
      </c>
      <c r="M619" s="298">
        <v>0</v>
      </c>
      <c r="N619" s="299">
        <v>0</v>
      </c>
      <c r="O619" s="297">
        <v>0</v>
      </c>
      <c r="P619" s="298">
        <v>0</v>
      </c>
      <c r="Q619" s="298">
        <v>0</v>
      </c>
      <c r="R619" s="298">
        <v>0</v>
      </c>
      <c r="S619" s="299">
        <v>0</v>
      </c>
      <c r="T619" s="438" t="s">
        <v>436</v>
      </c>
    </row>
    <row r="620" spans="1:20" x14ac:dyDescent="0.2">
      <c r="A620" s="198" t="s">
        <v>565</v>
      </c>
      <c r="B620" s="198" t="s">
        <v>566</v>
      </c>
      <c r="C620" s="198">
        <v>56041</v>
      </c>
      <c r="D620" s="198" t="s">
        <v>433</v>
      </c>
      <c r="E620" s="198" t="s">
        <v>797</v>
      </c>
      <c r="F620" s="198">
        <v>20200253</v>
      </c>
      <c r="G620" s="198" t="s">
        <v>980</v>
      </c>
      <c r="H620" s="198" t="s">
        <v>964</v>
      </c>
      <c r="I620" s="198" t="s">
        <v>254</v>
      </c>
      <c r="J620" s="297">
        <v>2.2260339254920858</v>
      </c>
      <c r="K620" s="298">
        <v>4.2905509708089318E-2</v>
      </c>
      <c r="L620" s="298">
        <v>0.82829169320635732</v>
      </c>
      <c r="M620" s="298">
        <v>0</v>
      </c>
      <c r="N620" s="299">
        <v>2.8134998088986944E-2</v>
      </c>
      <c r="O620" s="297">
        <v>1.9148992064210211</v>
      </c>
      <c r="P620" s="298">
        <v>4.1334527736050404E-2</v>
      </c>
      <c r="Q620" s="298">
        <v>0.79711395440242816</v>
      </c>
      <c r="R620" s="298">
        <v>0</v>
      </c>
      <c r="S620" s="299">
        <v>2.8057841692198906E-2</v>
      </c>
      <c r="T620" s="438" t="s">
        <v>436</v>
      </c>
    </row>
    <row r="621" spans="1:20" x14ac:dyDescent="0.2">
      <c r="A621" s="198" t="s">
        <v>565</v>
      </c>
      <c r="B621" s="198" t="s">
        <v>566</v>
      </c>
      <c r="C621" s="198">
        <v>56041</v>
      </c>
      <c r="D621" s="198" t="s">
        <v>433</v>
      </c>
      <c r="E621" s="198" t="s">
        <v>797</v>
      </c>
      <c r="F621" s="198">
        <v>20200253</v>
      </c>
      <c r="G621" s="198" t="s">
        <v>980</v>
      </c>
      <c r="H621" s="198" t="s">
        <v>1013</v>
      </c>
      <c r="I621" s="198" t="s">
        <v>254</v>
      </c>
      <c r="J621" s="297">
        <v>6.2121876990476794</v>
      </c>
      <c r="K621" s="298">
        <v>0.10297322329941433</v>
      </c>
      <c r="L621" s="298">
        <v>3.1060938495238397</v>
      </c>
      <c r="M621" s="298">
        <v>0</v>
      </c>
      <c r="N621" s="299">
        <v>6.7523995413568655E-2</v>
      </c>
      <c r="O621" s="297">
        <v>5.343904762105173</v>
      </c>
      <c r="P621" s="298">
        <v>9.9202866566520928E-2</v>
      </c>
      <c r="Q621" s="298">
        <v>2.9891773290091055</v>
      </c>
      <c r="R621" s="298">
        <v>0</v>
      </c>
      <c r="S621" s="299">
        <v>6.7338820061277366E-2</v>
      </c>
      <c r="T621" s="438" t="s">
        <v>436</v>
      </c>
    </row>
    <row r="622" spans="1:20" x14ac:dyDescent="0.2">
      <c r="A622" s="198" t="s">
        <v>565</v>
      </c>
      <c r="B622" s="198" t="s">
        <v>566</v>
      </c>
      <c r="C622" s="198">
        <v>56041</v>
      </c>
      <c r="D622" s="198" t="s">
        <v>433</v>
      </c>
      <c r="E622" s="198" t="s">
        <v>797</v>
      </c>
      <c r="F622" s="198">
        <v>20200253</v>
      </c>
      <c r="G622" s="198" t="s">
        <v>1132</v>
      </c>
      <c r="H622" s="198" t="s">
        <v>1143</v>
      </c>
      <c r="I622" s="198" t="s">
        <v>254</v>
      </c>
      <c r="J622" s="297">
        <v>1.8636563097143044</v>
      </c>
      <c r="K622" s="298">
        <v>1.2871652912426796E-2</v>
      </c>
      <c r="L622" s="298">
        <v>0.25884115412698672</v>
      </c>
      <c r="M622" s="298">
        <v>0</v>
      </c>
      <c r="N622" s="299">
        <v>8.4404994266960853E-3</v>
      </c>
      <c r="O622" s="297">
        <v>1.6031714286315524</v>
      </c>
      <c r="P622" s="298">
        <v>1.2400358320815121E-2</v>
      </c>
      <c r="Q622" s="298">
        <v>0.24909811075075886</v>
      </c>
      <c r="R622" s="298">
        <v>0</v>
      </c>
      <c r="S622" s="299">
        <v>8.4173525076596742E-3</v>
      </c>
      <c r="T622" s="438" t="s">
        <v>436</v>
      </c>
    </row>
    <row r="623" spans="1:20" x14ac:dyDescent="0.2">
      <c r="A623" s="198" t="s">
        <v>565</v>
      </c>
      <c r="B623" s="198" t="s">
        <v>566</v>
      </c>
      <c r="C623" s="198">
        <v>56041</v>
      </c>
      <c r="D623" s="198" t="s">
        <v>433</v>
      </c>
      <c r="E623" s="198" t="s">
        <v>797</v>
      </c>
      <c r="F623" s="198">
        <v>20200253</v>
      </c>
      <c r="G623" s="198" t="s">
        <v>1132</v>
      </c>
      <c r="H623" s="198" t="s">
        <v>1144</v>
      </c>
      <c r="I623" s="198" t="s">
        <v>254</v>
      </c>
      <c r="J623" s="297">
        <v>1.8636563097143044</v>
      </c>
      <c r="K623" s="298">
        <v>1.2871652912426796E-2</v>
      </c>
      <c r="L623" s="298">
        <v>0.25884115412698672</v>
      </c>
      <c r="M623" s="298">
        <v>0</v>
      </c>
      <c r="N623" s="299">
        <v>8.4404994266960853E-3</v>
      </c>
      <c r="O623" s="297">
        <v>1.6031714286315524</v>
      </c>
      <c r="P623" s="298">
        <v>1.2400358320815121E-2</v>
      </c>
      <c r="Q623" s="298">
        <v>0.24909811075075886</v>
      </c>
      <c r="R623" s="298">
        <v>0</v>
      </c>
      <c r="S623" s="299">
        <v>8.4173525076596742E-3</v>
      </c>
      <c r="T623" s="438" t="s">
        <v>436</v>
      </c>
    </row>
    <row r="624" spans="1:20" x14ac:dyDescent="0.2">
      <c r="A624" s="198" t="s">
        <v>565</v>
      </c>
      <c r="B624" s="198" t="s">
        <v>566</v>
      </c>
      <c r="C624" s="198">
        <v>56041</v>
      </c>
      <c r="D624" s="198" t="s">
        <v>433</v>
      </c>
      <c r="E624" s="198" t="s">
        <v>797</v>
      </c>
      <c r="F624" s="198">
        <v>20200253</v>
      </c>
      <c r="G624" s="198" t="s">
        <v>1132</v>
      </c>
      <c r="H624" s="198" t="s">
        <v>1145</v>
      </c>
      <c r="I624" s="198" t="s">
        <v>254</v>
      </c>
      <c r="J624" s="297">
        <v>1.8636563097143044</v>
      </c>
      <c r="K624" s="298">
        <v>1.2871652912426796E-2</v>
      </c>
      <c r="L624" s="298">
        <v>0.25884115412698672</v>
      </c>
      <c r="M624" s="298">
        <v>0</v>
      </c>
      <c r="N624" s="299">
        <v>8.4404994266960853E-3</v>
      </c>
      <c r="O624" s="297">
        <v>1.6031714286315524</v>
      </c>
      <c r="P624" s="298">
        <v>1.2400358320815121E-2</v>
      </c>
      <c r="Q624" s="298">
        <v>0.24909811075075886</v>
      </c>
      <c r="R624" s="298">
        <v>0</v>
      </c>
      <c r="S624" s="299">
        <v>8.4173525076596742E-3</v>
      </c>
      <c r="T624" s="438" t="s">
        <v>436</v>
      </c>
    </row>
    <row r="625" spans="1:20" x14ac:dyDescent="0.2">
      <c r="A625" s="198" t="s">
        <v>565</v>
      </c>
      <c r="B625" s="198" t="s">
        <v>566</v>
      </c>
      <c r="C625" s="198">
        <v>56041</v>
      </c>
      <c r="D625" s="198" t="s">
        <v>433</v>
      </c>
      <c r="E625" s="198" t="s">
        <v>797</v>
      </c>
      <c r="F625" s="198">
        <v>20200253</v>
      </c>
      <c r="G625" s="198" t="s">
        <v>1132</v>
      </c>
      <c r="H625" s="198" t="s">
        <v>1146</v>
      </c>
      <c r="I625" s="198" t="s">
        <v>254</v>
      </c>
      <c r="J625" s="297">
        <v>5.383896005841323</v>
      </c>
      <c r="K625" s="298">
        <v>6.86488155329429E-2</v>
      </c>
      <c r="L625" s="298">
        <v>0.67298700073016537</v>
      </c>
      <c r="M625" s="298">
        <v>0</v>
      </c>
      <c r="N625" s="299">
        <v>4.5015996942379108E-2</v>
      </c>
      <c r="O625" s="297">
        <v>4.6313841271578173</v>
      </c>
      <c r="P625" s="298">
        <v>6.6135244377680633E-2</v>
      </c>
      <c r="Q625" s="298">
        <v>0.64765508795197291</v>
      </c>
      <c r="R625" s="298">
        <v>0</v>
      </c>
      <c r="S625" s="299">
        <v>4.4892546707518251E-2</v>
      </c>
      <c r="T625" s="438" t="s">
        <v>436</v>
      </c>
    </row>
    <row r="626" spans="1:20" x14ac:dyDescent="0.2">
      <c r="A626" s="198" t="s">
        <v>565</v>
      </c>
      <c r="B626" s="198" t="s">
        <v>566</v>
      </c>
      <c r="C626" s="198">
        <v>56041</v>
      </c>
      <c r="D626" s="198" t="s">
        <v>433</v>
      </c>
      <c r="E626" s="198" t="s">
        <v>797</v>
      </c>
      <c r="F626" s="198">
        <v>20200253</v>
      </c>
      <c r="G626" s="198" t="s">
        <v>1132</v>
      </c>
      <c r="H626" s="198" t="s">
        <v>1147</v>
      </c>
      <c r="I626" s="198" t="s">
        <v>254</v>
      </c>
      <c r="J626" s="297">
        <v>3.5202396961270193</v>
      </c>
      <c r="K626" s="298">
        <v>7.5513697086237189E-2</v>
      </c>
      <c r="L626" s="298">
        <v>2.0189610021904958</v>
      </c>
      <c r="M626" s="298">
        <v>0</v>
      </c>
      <c r="N626" s="299">
        <v>4.9517596636617027E-2</v>
      </c>
      <c r="O626" s="297">
        <v>3.0282126985262656</v>
      </c>
      <c r="P626" s="298">
        <v>7.27487688154487E-2</v>
      </c>
      <c r="Q626" s="298">
        <v>1.9429652638559185</v>
      </c>
      <c r="R626" s="298">
        <v>0</v>
      </c>
      <c r="S626" s="299">
        <v>4.9381801378270085E-2</v>
      </c>
      <c r="T626" s="438" t="s">
        <v>436</v>
      </c>
    </row>
    <row r="627" spans="1:20" x14ac:dyDescent="0.2">
      <c r="A627" s="198" t="s">
        <v>565</v>
      </c>
      <c r="B627" s="198" t="s">
        <v>566</v>
      </c>
      <c r="C627" s="198">
        <v>56041</v>
      </c>
      <c r="D627" s="198" t="s">
        <v>433</v>
      </c>
      <c r="E627" s="198" t="s">
        <v>797</v>
      </c>
      <c r="F627" s="198">
        <v>20200253</v>
      </c>
      <c r="G627" s="198" t="s">
        <v>1132</v>
      </c>
      <c r="H627" s="198" t="s">
        <v>1148</v>
      </c>
      <c r="I627" s="198" t="s">
        <v>254</v>
      </c>
      <c r="J627" s="297">
        <v>3.5202396961270193</v>
      </c>
      <c r="K627" s="298">
        <v>7.5513697086237189E-2</v>
      </c>
      <c r="L627" s="298">
        <v>2.0189610021904958</v>
      </c>
      <c r="M627" s="298">
        <v>0</v>
      </c>
      <c r="N627" s="299">
        <v>4.9517596636617027E-2</v>
      </c>
      <c r="O627" s="297">
        <v>3.0282126985262656</v>
      </c>
      <c r="P627" s="298">
        <v>7.27487688154487E-2</v>
      </c>
      <c r="Q627" s="298">
        <v>1.9429652638559185</v>
      </c>
      <c r="R627" s="298">
        <v>0</v>
      </c>
      <c r="S627" s="299">
        <v>4.9381801378270085E-2</v>
      </c>
      <c r="T627" s="438" t="s">
        <v>436</v>
      </c>
    </row>
    <row r="628" spans="1:20" x14ac:dyDescent="0.2">
      <c r="A628" s="198" t="s">
        <v>565</v>
      </c>
      <c r="B628" s="198" t="s">
        <v>566</v>
      </c>
      <c r="C628" s="198">
        <v>56041</v>
      </c>
      <c r="D628" s="198" t="s">
        <v>433</v>
      </c>
      <c r="E628" s="198" t="s">
        <v>797</v>
      </c>
      <c r="F628" s="198">
        <v>20200253</v>
      </c>
      <c r="G628" s="198" t="s">
        <v>1132</v>
      </c>
      <c r="H628" s="198" t="s">
        <v>1149</v>
      </c>
      <c r="I628" s="198" t="s">
        <v>254</v>
      </c>
      <c r="J628" s="297">
        <v>8.0758440087619832</v>
      </c>
      <c r="K628" s="298">
        <v>0.15188550436663614</v>
      </c>
      <c r="L628" s="298">
        <v>4.0379220043809916</v>
      </c>
      <c r="M628" s="298">
        <v>0</v>
      </c>
      <c r="N628" s="299">
        <v>9.9597893235013751E-2</v>
      </c>
      <c r="O628" s="297">
        <v>6.9470761907367251</v>
      </c>
      <c r="P628" s="298">
        <v>0.14632422818561838</v>
      </c>
      <c r="Q628" s="298">
        <v>3.885930527711837</v>
      </c>
      <c r="R628" s="298">
        <v>0</v>
      </c>
      <c r="S628" s="299">
        <v>9.9324759590384101E-2</v>
      </c>
      <c r="T628" s="438" t="s">
        <v>436</v>
      </c>
    </row>
    <row r="629" spans="1:20" x14ac:dyDescent="0.2">
      <c r="A629" s="198" t="s">
        <v>565</v>
      </c>
      <c r="B629" s="198" t="s">
        <v>566</v>
      </c>
      <c r="C629" s="198">
        <v>56041</v>
      </c>
      <c r="D629" s="198" t="s">
        <v>433</v>
      </c>
      <c r="E629" s="198" t="s">
        <v>797</v>
      </c>
      <c r="F629" s="198">
        <v>20200253</v>
      </c>
      <c r="G629" s="198" t="s">
        <v>1136</v>
      </c>
      <c r="H629" s="198" t="s">
        <v>630</v>
      </c>
      <c r="I629" s="198" t="s">
        <v>254</v>
      </c>
      <c r="J629" s="297">
        <v>18.688331327968438</v>
      </c>
      <c r="K629" s="298">
        <v>8.1520468445369684E-2</v>
      </c>
      <c r="L629" s="298">
        <v>0.9318281548571522</v>
      </c>
      <c r="M629" s="298">
        <v>0</v>
      </c>
      <c r="N629" s="299">
        <v>5.3456496369075186E-2</v>
      </c>
      <c r="O629" s="297">
        <v>16.076246825999732</v>
      </c>
      <c r="P629" s="298">
        <v>7.8535602698495743E-2</v>
      </c>
      <c r="Q629" s="298">
        <v>0.89675319870273196</v>
      </c>
      <c r="R629" s="298">
        <v>0</v>
      </c>
      <c r="S629" s="299">
        <v>5.3309899215177918E-2</v>
      </c>
      <c r="T629" s="438" t="s">
        <v>436</v>
      </c>
    </row>
    <row r="630" spans="1:20" x14ac:dyDescent="0.2">
      <c r="A630" s="198" t="s">
        <v>565</v>
      </c>
      <c r="B630" s="198" t="s">
        <v>566</v>
      </c>
      <c r="C630" s="198">
        <v>56041</v>
      </c>
      <c r="D630" s="198" t="s">
        <v>433</v>
      </c>
      <c r="E630" s="198" t="s">
        <v>797</v>
      </c>
      <c r="F630" s="198">
        <v>20200253</v>
      </c>
      <c r="G630" s="198" t="s">
        <v>1139</v>
      </c>
      <c r="H630" s="198" t="s">
        <v>1150</v>
      </c>
      <c r="I630" s="198" t="s">
        <v>254</v>
      </c>
      <c r="J630" s="297">
        <v>3.4167032344762243</v>
      </c>
      <c r="K630" s="298">
        <v>2.5743305824853589E-2</v>
      </c>
      <c r="L630" s="298">
        <v>2.9507891570476481</v>
      </c>
      <c r="M630" s="298">
        <v>0</v>
      </c>
      <c r="N630" s="299">
        <v>1.6880998853392167E-2</v>
      </c>
      <c r="O630" s="297">
        <v>2.9391476191578456</v>
      </c>
      <c r="P630" s="298">
        <v>2.4800716641630239E-2</v>
      </c>
      <c r="Q630" s="298">
        <v>2.8397184625586505</v>
      </c>
      <c r="R630" s="298">
        <v>0</v>
      </c>
      <c r="S630" s="299">
        <v>1.6834705015319345E-2</v>
      </c>
      <c r="T630" s="438" t="s">
        <v>436</v>
      </c>
    </row>
    <row r="631" spans="1:20" x14ac:dyDescent="0.2">
      <c r="A631" s="198" t="s">
        <v>565</v>
      </c>
      <c r="B631" s="198" t="s">
        <v>566</v>
      </c>
      <c r="C631" s="198">
        <v>56041</v>
      </c>
      <c r="D631" s="198" t="s">
        <v>433</v>
      </c>
      <c r="E631" s="198" t="s">
        <v>797</v>
      </c>
      <c r="F631" s="198">
        <v>20200254</v>
      </c>
      <c r="G631" s="198" t="s">
        <v>980</v>
      </c>
      <c r="H631" s="198" t="s">
        <v>1151</v>
      </c>
      <c r="I631" s="198" t="s">
        <v>254</v>
      </c>
      <c r="J631" s="297">
        <v>1.5530469247619199</v>
      </c>
      <c r="K631" s="298">
        <v>0.14367547710357473</v>
      </c>
      <c r="L631" s="298">
        <v>1.0353646165079469</v>
      </c>
      <c r="M631" s="298">
        <v>0</v>
      </c>
      <c r="N631" s="299">
        <v>1.2160180994755182E-2</v>
      </c>
      <c r="O631" s="297">
        <v>1.3359761905262932</v>
      </c>
      <c r="P631" s="298">
        <v>0.13841481044585524</v>
      </c>
      <c r="Q631" s="298">
        <v>0.99639244300303542</v>
      </c>
      <c r="R631" s="298">
        <v>0</v>
      </c>
      <c r="S631" s="299">
        <v>1.2126833356099648E-2</v>
      </c>
      <c r="T631" s="438" t="s">
        <v>436</v>
      </c>
    </row>
    <row r="632" spans="1:20" x14ac:dyDescent="0.2">
      <c r="A632" s="198" t="s">
        <v>565</v>
      </c>
      <c r="B632" s="198" t="s">
        <v>566</v>
      </c>
      <c r="C632" s="198">
        <v>56041</v>
      </c>
      <c r="D632" s="198" t="s">
        <v>433</v>
      </c>
      <c r="E632" s="198" t="s">
        <v>797</v>
      </c>
      <c r="F632" s="198">
        <v>20200254</v>
      </c>
      <c r="G632" s="198" t="s">
        <v>980</v>
      </c>
      <c r="H632" s="198" t="s">
        <v>1013</v>
      </c>
      <c r="I632" s="198" t="s">
        <v>254</v>
      </c>
      <c r="J632" s="297">
        <v>1.5530469247619199</v>
      </c>
      <c r="K632" s="298">
        <v>0.20525068157653534</v>
      </c>
      <c r="L632" s="298">
        <v>0.51768230825397343</v>
      </c>
      <c r="M632" s="298">
        <v>0</v>
      </c>
      <c r="N632" s="299">
        <v>1.7371687135364546E-2</v>
      </c>
      <c r="O632" s="297">
        <v>1.3359761905262932</v>
      </c>
      <c r="P632" s="298">
        <v>0.1977354434940789</v>
      </c>
      <c r="Q632" s="298">
        <v>0.49819622150151771</v>
      </c>
      <c r="R632" s="298">
        <v>0</v>
      </c>
      <c r="S632" s="299">
        <v>1.7324047651570924E-2</v>
      </c>
      <c r="T632" s="438" t="s">
        <v>436</v>
      </c>
    </row>
    <row r="633" spans="1:20" x14ac:dyDescent="0.2">
      <c r="A633" s="198" t="s">
        <v>565</v>
      </c>
      <c r="B633" s="198" t="s">
        <v>566</v>
      </c>
      <c r="C633" s="198">
        <v>56041</v>
      </c>
      <c r="D633" s="198" t="s">
        <v>433</v>
      </c>
      <c r="E633" s="198" t="s">
        <v>797</v>
      </c>
      <c r="F633" s="198">
        <v>20200254</v>
      </c>
      <c r="G633" s="198" t="s">
        <v>980</v>
      </c>
      <c r="H633" s="198" t="s">
        <v>994</v>
      </c>
      <c r="I633" s="198" t="s">
        <v>254</v>
      </c>
      <c r="J633" s="297">
        <v>2.9507891570476481</v>
      </c>
      <c r="K633" s="298">
        <v>0.87915708608615961</v>
      </c>
      <c r="L633" s="298">
        <v>2.9507891570476481</v>
      </c>
      <c r="M633" s="298">
        <v>0</v>
      </c>
      <c r="N633" s="299">
        <v>7.4408726563144789E-2</v>
      </c>
      <c r="O633" s="297">
        <v>2.5383547619999578</v>
      </c>
      <c r="P633" s="298">
        <v>0.84696681629963788</v>
      </c>
      <c r="Q633" s="298">
        <v>2.8397184625586505</v>
      </c>
      <c r="R633" s="298">
        <v>0</v>
      </c>
      <c r="S633" s="299">
        <v>7.4204670774228779E-2</v>
      </c>
      <c r="T633" s="438" t="s">
        <v>436</v>
      </c>
    </row>
    <row r="634" spans="1:20" x14ac:dyDescent="0.2">
      <c r="A634" s="198" t="s">
        <v>565</v>
      </c>
      <c r="B634" s="198" t="s">
        <v>566</v>
      </c>
      <c r="C634" s="198">
        <v>56041</v>
      </c>
      <c r="D634" s="198" t="s">
        <v>433</v>
      </c>
      <c r="E634" s="198" t="s">
        <v>797</v>
      </c>
      <c r="F634" s="198">
        <v>20200254</v>
      </c>
      <c r="G634" s="198" t="s">
        <v>980</v>
      </c>
      <c r="H634" s="198" t="s">
        <v>633</v>
      </c>
      <c r="I634" s="198" t="s">
        <v>254</v>
      </c>
      <c r="J634" s="297">
        <v>1.5530469247619199</v>
      </c>
      <c r="K634" s="298">
        <v>0.42760558661778192</v>
      </c>
      <c r="L634" s="298">
        <v>1.5530469247619199</v>
      </c>
      <c r="M634" s="298">
        <v>0</v>
      </c>
      <c r="N634" s="299">
        <v>3.6191014865342798E-2</v>
      </c>
      <c r="O634" s="297">
        <v>1.3359761905262932</v>
      </c>
      <c r="P634" s="298">
        <v>0.41194884061266435</v>
      </c>
      <c r="Q634" s="298">
        <v>1.4945886645045527</v>
      </c>
      <c r="R634" s="298">
        <v>0</v>
      </c>
      <c r="S634" s="299">
        <v>3.6091765940772756E-2</v>
      </c>
      <c r="T634" s="438" t="s">
        <v>436</v>
      </c>
    </row>
    <row r="635" spans="1:20" x14ac:dyDescent="0.2">
      <c r="A635" s="198" t="s">
        <v>565</v>
      </c>
      <c r="B635" s="198" t="s">
        <v>566</v>
      </c>
      <c r="C635" s="198">
        <v>56041</v>
      </c>
      <c r="D635" s="198" t="s">
        <v>433</v>
      </c>
      <c r="E635" s="198" t="s">
        <v>797</v>
      </c>
      <c r="F635" s="198">
        <v>20200254</v>
      </c>
      <c r="G635" s="198" t="s">
        <v>980</v>
      </c>
      <c r="H635" s="198" t="s">
        <v>633</v>
      </c>
      <c r="I635" s="198" t="s">
        <v>254</v>
      </c>
      <c r="J635" s="297">
        <v>1.5530469247619199</v>
      </c>
      <c r="K635" s="298">
        <v>0.49602248047662706</v>
      </c>
      <c r="L635" s="298">
        <v>1.5530469247619199</v>
      </c>
      <c r="M635" s="298">
        <v>0</v>
      </c>
      <c r="N635" s="299">
        <v>4.1981577243797648E-2</v>
      </c>
      <c r="O635" s="297">
        <v>1.3359761905262932</v>
      </c>
      <c r="P635" s="298">
        <v>0.4778606551106907</v>
      </c>
      <c r="Q635" s="298">
        <v>1.4945886645045527</v>
      </c>
      <c r="R635" s="298">
        <v>0</v>
      </c>
      <c r="S635" s="299">
        <v>4.18664484912964E-2</v>
      </c>
      <c r="T635" s="438" t="s">
        <v>436</v>
      </c>
    </row>
    <row r="636" spans="1:20" x14ac:dyDescent="0.2">
      <c r="A636" s="198" t="s">
        <v>565</v>
      </c>
      <c r="B636" s="198" t="s">
        <v>566</v>
      </c>
      <c r="C636" s="198">
        <v>56041</v>
      </c>
      <c r="D636" s="198" t="s">
        <v>433</v>
      </c>
      <c r="E636" s="198" t="s">
        <v>797</v>
      </c>
      <c r="F636" s="198">
        <v>20200254</v>
      </c>
      <c r="G636" s="198" t="s">
        <v>980</v>
      </c>
      <c r="H636" s="198" t="s">
        <v>993</v>
      </c>
      <c r="I636" s="198" t="s">
        <v>254</v>
      </c>
      <c r="J636" s="297">
        <v>1.5530469247619199</v>
      </c>
      <c r="K636" s="298">
        <v>0.42076389723189744</v>
      </c>
      <c r="L636" s="298">
        <v>1.5530469247619199</v>
      </c>
      <c r="M636" s="298">
        <v>0</v>
      </c>
      <c r="N636" s="299">
        <v>3.5611958627497317E-2</v>
      </c>
      <c r="O636" s="297">
        <v>1.3359761905262932</v>
      </c>
      <c r="P636" s="298">
        <v>0.40535765916286176</v>
      </c>
      <c r="Q636" s="298">
        <v>1.4945886645045527</v>
      </c>
      <c r="R636" s="298">
        <v>0</v>
      </c>
      <c r="S636" s="299">
        <v>3.5514297685720397E-2</v>
      </c>
      <c r="T636" s="438" t="s">
        <v>436</v>
      </c>
    </row>
    <row r="637" spans="1:20" x14ac:dyDescent="0.2">
      <c r="A637" s="198" t="s">
        <v>565</v>
      </c>
      <c r="B637" s="198" t="s">
        <v>566</v>
      </c>
      <c r="C637" s="198">
        <v>56041</v>
      </c>
      <c r="D637" s="198" t="s">
        <v>433</v>
      </c>
      <c r="E637" s="198" t="s">
        <v>797</v>
      </c>
      <c r="F637" s="198">
        <v>20200254</v>
      </c>
      <c r="G637" s="198" t="s">
        <v>1135</v>
      </c>
      <c r="H637" s="198" t="s">
        <v>1131</v>
      </c>
      <c r="I637" s="198" t="s">
        <v>254</v>
      </c>
      <c r="J637" s="297">
        <v>1.5530469247619199</v>
      </c>
      <c r="K637" s="298">
        <v>0.42076389723189744</v>
      </c>
      <c r="L637" s="298">
        <v>1.5530469247619199</v>
      </c>
      <c r="M637" s="298">
        <v>0</v>
      </c>
      <c r="N637" s="299">
        <v>3.5611958627497317E-2</v>
      </c>
      <c r="O637" s="297">
        <v>1.3359761905262932</v>
      </c>
      <c r="P637" s="298">
        <v>0.40535765916286176</v>
      </c>
      <c r="Q637" s="298">
        <v>1.4945886645045527</v>
      </c>
      <c r="R637" s="298">
        <v>0</v>
      </c>
      <c r="S637" s="299">
        <v>3.5514297685720397E-2</v>
      </c>
      <c r="T637" s="438" t="s">
        <v>436</v>
      </c>
    </row>
    <row r="638" spans="1:20" x14ac:dyDescent="0.2">
      <c r="A638" s="198" t="s">
        <v>565</v>
      </c>
      <c r="B638" s="198" t="s">
        <v>566</v>
      </c>
      <c r="C638" s="198">
        <v>56037</v>
      </c>
      <c r="D638" s="198" t="s">
        <v>432</v>
      </c>
      <c r="E638" s="198" t="s">
        <v>607</v>
      </c>
      <c r="F638" s="198">
        <v>20200202</v>
      </c>
      <c r="G638" s="198" t="s">
        <v>1152</v>
      </c>
      <c r="H638" s="198" t="s">
        <v>1091</v>
      </c>
      <c r="I638" s="198" t="s">
        <v>254</v>
      </c>
      <c r="J638" s="297">
        <v>0</v>
      </c>
      <c r="K638" s="298">
        <v>0</v>
      </c>
      <c r="L638" s="298">
        <v>0</v>
      </c>
      <c r="M638" s="298">
        <v>0</v>
      </c>
      <c r="N638" s="299">
        <v>0</v>
      </c>
      <c r="O638" s="297">
        <v>0</v>
      </c>
      <c r="P638" s="298">
        <v>0</v>
      </c>
      <c r="Q638" s="298">
        <v>0</v>
      </c>
      <c r="R638" s="298">
        <v>0</v>
      </c>
      <c r="S638" s="299">
        <v>0</v>
      </c>
      <c r="T638" s="438" t="s">
        <v>436</v>
      </c>
    </row>
    <row r="639" spans="1:20" x14ac:dyDescent="0.2">
      <c r="A639" s="198" t="s">
        <v>565</v>
      </c>
      <c r="B639" s="198" t="s">
        <v>566</v>
      </c>
      <c r="C639" s="198">
        <v>56037</v>
      </c>
      <c r="D639" s="198" t="s">
        <v>432</v>
      </c>
      <c r="E639" s="198" t="s">
        <v>607</v>
      </c>
      <c r="F639" s="198">
        <v>20200202</v>
      </c>
      <c r="G639" s="198" t="s">
        <v>1152</v>
      </c>
      <c r="H639" s="198" t="s">
        <v>630</v>
      </c>
      <c r="I639" s="198" t="s">
        <v>254</v>
      </c>
      <c r="J639" s="297">
        <v>0</v>
      </c>
      <c r="K639" s="298">
        <v>0</v>
      </c>
      <c r="L639" s="298">
        <v>0</v>
      </c>
      <c r="M639" s="298">
        <v>0</v>
      </c>
      <c r="N639" s="299">
        <v>0</v>
      </c>
      <c r="O639" s="297">
        <v>0</v>
      </c>
      <c r="P639" s="298">
        <v>0</v>
      </c>
      <c r="Q639" s="298">
        <v>0</v>
      </c>
      <c r="R639" s="298">
        <v>0</v>
      </c>
      <c r="S639" s="299">
        <v>0</v>
      </c>
      <c r="T639" s="438" t="s">
        <v>436</v>
      </c>
    </row>
    <row r="640" spans="1:20" x14ac:dyDescent="0.2">
      <c r="A640" s="198" t="s">
        <v>565</v>
      </c>
      <c r="B640" s="198" t="s">
        <v>566</v>
      </c>
      <c r="C640" s="198">
        <v>56037</v>
      </c>
      <c r="D640" s="198" t="s">
        <v>432</v>
      </c>
      <c r="E640" s="198" t="s">
        <v>607</v>
      </c>
      <c r="F640" s="198">
        <v>20200202</v>
      </c>
      <c r="G640" s="198" t="s">
        <v>980</v>
      </c>
      <c r="H640" s="198" t="s">
        <v>1153</v>
      </c>
      <c r="I640" s="198" t="s">
        <v>254</v>
      </c>
      <c r="J640" s="297">
        <v>0</v>
      </c>
      <c r="K640" s="298">
        <v>0</v>
      </c>
      <c r="L640" s="298">
        <v>0</v>
      </c>
      <c r="M640" s="298">
        <v>0</v>
      </c>
      <c r="N640" s="299">
        <v>0</v>
      </c>
      <c r="O640" s="297">
        <v>0</v>
      </c>
      <c r="P640" s="298">
        <v>0</v>
      </c>
      <c r="Q640" s="298">
        <v>0</v>
      </c>
      <c r="R640" s="298">
        <v>0</v>
      </c>
      <c r="S640" s="299">
        <v>0</v>
      </c>
      <c r="T640" s="438" t="s">
        <v>436</v>
      </c>
    </row>
    <row r="641" spans="1:20" x14ac:dyDescent="0.2">
      <c r="A641" s="198" t="s">
        <v>565</v>
      </c>
      <c r="B641" s="198" t="s">
        <v>566</v>
      </c>
      <c r="C641" s="198">
        <v>56037</v>
      </c>
      <c r="D641" s="198" t="s">
        <v>432</v>
      </c>
      <c r="E641" s="198" t="s">
        <v>607</v>
      </c>
      <c r="F641" s="198">
        <v>20200254</v>
      </c>
      <c r="G641" s="198" t="s">
        <v>1152</v>
      </c>
      <c r="H641" s="198" t="s">
        <v>1154</v>
      </c>
      <c r="I641" s="198" t="s">
        <v>254</v>
      </c>
      <c r="J641" s="297">
        <v>2.1224974638412908</v>
      </c>
      <c r="K641" s="298">
        <v>0.31471771175068752</v>
      </c>
      <c r="L641" s="298">
        <v>2.1224974638412908</v>
      </c>
      <c r="M641" s="298">
        <v>0</v>
      </c>
      <c r="N641" s="299">
        <v>2.6636586940892305E-2</v>
      </c>
      <c r="O641" s="297">
        <v>1.8258341270526011</v>
      </c>
      <c r="P641" s="298">
        <v>0.30319434669092099</v>
      </c>
      <c r="Q641" s="298">
        <v>2.0426045081562223</v>
      </c>
      <c r="R641" s="298">
        <v>0</v>
      </c>
      <c r="S641" s="299">
        <v>2.6563539732408756E-2</v>
      </c>
      <c r="T641" s="438" t="s">
        <v>436</v>
      </c>
    </row>
    <row r="642" spans="1:20" x14ac:dyDescent="0.2">
      <c r="A642" s="198" t="s">
        <v>565</v>
      </c>
      <c r="B642" s="198" t="s">
        <v>566</v>
      </c>
      <c r="C642" s="198">
        <v>56037</v>
      </c>
      <c r="D642" s="198" t="s">
        <v>432</v>
      </c>
      <c r="E642" s="198" t="s">
        <v>607</v>
      </c>
      <c r="F642" s="198">
        <v>20200202</v>
      </c>
      <c r="G642" s="198" t="s">
        <v>960</v>
      </c>
      <c r="H642" s="198" t="s">
        <v>1142</v>
      </c>
      <c r="I642" s="198" t="s">
        <v>254</v>
      </c>
      <c r="J642" s="297">
        <v>0</v>
      </c>
      <c r="K642" s="298">
        <v>0</v>
      </c>
      <c r="L642" s="298">
        <v>0</v>
      </c>
      <c r="M642" s="298">
        <v>0</v>
      </c>
      <c r="N642" s="299">
        <v>0</v>
      </c>
      <c r="O642" s="297">
        <v>0</v>
      </c>
      <c r="P642" s="298">
        <v>0</v>
      </c>
      <c r="Q642" s="298">
        <v>0</v>
      </c>
      <c r="R642" s="298">
        <v>0</v>
      </c>
      <c r="S642" s="299">
        <v>0</v>
      </c>
      <c r="T642" s="438" t="s">
        <v>436</v>
      </c>
    </row>
    <row r="643" spans="1:20" x14ac:dyDescent="0.2">
      <c r="A643" s="198" t="s">
        <v>565</v>
      </c>
      <c r="B643" s="198" t="s">
        <v>566</v>
      </c>
      <c r="C643" s="198">
        <v>56037</v>
      </c>
      <c r="D643" s="198" t="s">
        <v>432</v>
      </c>
      <c r="E643" s="198" t="s">
        <v>607</v>
      </c>
      <c r="F643" s="198">
        <v>20200202</v>
      </c>
      <c r="G643" s="198" t="s">
        <v>960</v>
      </c>
      <c r="H643" s="198" t="s">
        <v>631</v>
      </c>
      <c r="I643" s="198" t="s">
        <v>254</v>
      </c>
      <c r="J643" s="297">
        <v>0</v>
      </c>
      <c r="K643" s="298">
        <v>0</v>
      </c>
      <c r="L643" s="298">
        <v>0</v>
      </c>
      <c r="M643" s="298">
        <v>0</v>
      </c>
      <c r="N643" s="299">
        <v>0</v>
      </c>
      <c r="O643" s="297">
        <v>0</v>
      </c>
      <c r="P643" s="298">
        <v>0</v>
      </c>
      <c r="Q643" s="298">
        <v>0</v>
      </c>
      <c r="R643" s="298">
        <v>0</v>
      </c>
      <c r="S643" s="299">
        <v>0</v>
      </c>
      <c r="T643" s="438" t="s">
        <v>436</v>
      </c>
    </row>
    <row r="644" spans="1:20" x14ac:dyDescent="0.2">
      <c r="A644" s="198" t="s">
        <v>565</v>
      </c>
      <c r="B644" s="198" t="s">
        <v>566</v>
      </c>
      <c r="C644" s="198">
        <v>56037</v>
      </c>
      <c r="D644" s="198" t="s">
        <v>432</v>
      </c>
      <c r="E644" s="198" t="s">
        <v>607</v>
      </c>
      <c r="F644" s="198">
        <v>20200202</v>
      </c>
      <c r="G644" s="198" t="s">
        <v>960</v>
      </c>
      <c r="H644" s="198" t="s">
        <v>968</v>
      </c>
      <c r="I644" s="198" t="s">
        <v>254</v>
      </c>
      <c r="J644" s="297">
        <v>0</v>
      </c>
      <c r="K644" s="298">
        <v>0.2146828532329228</v>
      </c>
      <c r="L644" s="298">
        <v>0</v>
      </c>
      <c r="M644" s="298">
        <v>0</v>
      </c>
      <c r="N644" s="299">
        <v>0</v>
      </c>
      <c r="O644" s="297">
        <v>0</v>
      </c>
      <c r="P644" s="298">
        <v>0.20682225690323483</v>
      </c>
      <c r="Q644" s="298">
        <v>0</v>
      </c>
      <c r="R644" s="298">
        <v>0</v>
      </c>
      <c r="S644" s="299">
        <v>0</v>
      </c>
      <c r="T644" s="438" t="s">
        <v>436</v>
      </c>
    </row>
    <row r="645" spans="1:20" x14ac:dyDescent="0.2">
      <c r="A645" s="198" t="s">
        <v>565</v>
      </c>
      <c r="B645" s="198" t="s">
        <v>566</v>
      </c>
      <c r="C645" s="198">
        <v>56037</v>
      </c>
      <c r="D645" s="198" t="s">
        <v>432</v>
      </c>
      <c r="E645" s="198" t="s">
        <v>607</v>
      </c>
      <c r="F645" s="198">
        <v>20200202</v>
      </c>
      <c r="G645" s="198" t="s">
        <v>960</v>
      </c>
      <c r="H645" s="198" t="s">
        <v>753</v>
      </c>
      <c r="I645" s="198" t="s">
        <v>254</v>
      </c>
      <c r="J645" s="297">
        <v>0</v>
      </c>
      <c r="K645" s="298">
        <v>0</v>
      </c>
      <c r="L645" s="298">
        <v>0</v>
      </c>
      <c r="M645" s="298">
        <v>0</v>
      </c>
      <c r="N645" s="299">
        <v>0</v>
      </c>
      <c r="O645" s="297">
        <v>0</v>
      </c>
      <c r="P645" s="298">
        <v>0</v>
      </c>
      <c r="Q645" s="298">
        <v>0</v>
      </c>
      <c r="R645" s="298">
        <v>0</v>
      </c>
      <c r="S645" s="299">
        <v>0</v>
      </c>
      <c r="T645" s="438" t="s">
        <v>436</v>
      </c>
    </row>
    <row r="646" spans="1:20" x14ac:dyDescent="0.2">
      <c r="A646" s="198" t="s">
        <v>565</v>
      </c>
      <c r="B646" s="198" t="s">
        <v>566</v>
      </c>
      <c r="C646" s="198">
        <v>56037</v>
      </c>
      <c r="D646" s="198" t="s">
        <v>432</v>
      </c>
      <c r="E646" s="198" t="s">
        <v>607</v>
      </c>
      <c r="F646" s="198">
        <v>20200254</v>
      </c>
      <c r="G646" s="198" t="s">
        <v>960</v>
      </c>
      <c r="H646" s="198" t="s">
        <v>633</v>
      </c>
      <c r="I646" s="198" t="s">
        <v>254</v>
      </c>
      <c r="J646" s="297">
        <v>1.5530469247619199</v>
      </c>
      <c r="K646" s="298">
        <v>0.49602248047662706</v>
      </c>
      <c r="L646" s="298">
        <v>2.5884115412698669</v>
      </c>
      <c r="M646" s="298">
        <v>0</v>
      </c>
      <c r="N646" s="299">
        <v>4.1981577243797648E-2</v>
      </c>
      <c r="O646" s="297">
        <v>1.3359761905262932</v>
      </c>
      <c r="P646" s="298">
        <v>0.4778606551106907</v>
      </c>
      <c r="Q646" s="298">
        <v>2.4909811075075883</v>
      </c>
      <c r="R646" s="298">
        <v>0</v>
      </c>
      <c r="S646" s="299">
        <v>4.18664484912964E-2</v>
      </c>
      <c r="T646" s="438" t="s">
        <v>436</v>
      </c>
    </row>
    <row r="647" spans="1:20" x14ac:dyDescent="0.2">
      <c r="A647" s="198" t="s">
        <v>565</v>
      </c>
      <c r="B647" s="198" t="s">
        <v>566</v>
      </c>
      <c r="C647" s="198">
        <v>56037</v>
      </c>
      <c r="D647" s="198" t="s">
        <v>432</v>
      </c>
      <c r="E647" s="198" t="s">
        <v>607</v>
      </c>
      <c r="F647" s="198">
        <v>20200202</v>
      </c>
      <c r="G647" s="198" t="s">
        <v>960</v>
      </c>
      <c r="H647" s="198" t="s">
        <v>664</v>
      </c>
      <c r="I647" s="198" t="s">
        <v>254</v>
      </c>
      <c r="J647" s="297">
        <v>0</v>
      </c>
      <c r="K647" s="298">
        <v>0.64404855969876806</v>
      </c>
      <c r="L647" s="298">
        <v>0</v>
      </c>
      <c r="M647" s="298">
        <v>0</v>
      </c>
      <c r="N647" s="299">
        <v>0</v>
      </c>
      <c r="O647" s="297">
        <v>0</v>
      </c>
      <c r="P647" s="298">
        <v>0.62046677070970424</v>
      </c>
      <c r="Q647" s="298">
        <v>0</v>
      </c>
      <c r="R647" s="298">
        <v>0</v>
      </c>
      <c r="S647" s="299">
        <v>0</v>
      </c>
      <c r="T647" s="438" t="s">
        <v>436</v>
      </c>
    </row>
    <row r="648" spans="1:20" x14ac:dyDescent="0.2">
      <c r="A648" s="198" t="s">
        <v>565</v>
      </c>
      <c r="B648" s="198" t="s">
        <v>566</v>
      </c>
      <c r="C648" s="198">
        <v>56037</v>
      </c>
      <c r="D648" s="198" t="s">
        <v>432</v>
      </c>
      <c r="E648" s="198" t="s">
        <v>607</v>
      </c>
      <c r="F648" s="198">
        <v>20200202</v>
      </c>
      <c r="G648" s="198" t="s">
        <v>1155</v>
      </c>
      <c r="H648" s="198" t="s">
        <v>1072</v>
      </c>
      <c r="I648" s="198" t="s">
        <v>254</v>
      </c>
      <c r="J648" s="297">
        <v>0</v>
      </c>
      <c r="K648" s="298">
        <v>0</v>
      </c>
      <c r="L648" s="298">
        <v>0.51768230825397343</v>
      </c>
      <c r="M648" s="298">
        <v>0</v>
      </c>
      <c r="N648" s="299">
        <v>0</v>
      </c>
      <c r="O648" s="297">
        <v>0</v>
      </c>
      <c r="P648" s="298">
        <v>0</v>
      </c>
      <c r="Q648" s="298">
        <v>0.49819622150151771</v>
      </c>
      <c r="R648" s="298">
        <v>0</v>
      </c>
      <c r="S648" s="299">
        <v>0</v>
      </c>
      <c r="T648" s="438" t="s">
        <v>436</v>
      </c>
    </row>
    <row r="649" spans="1:20" x14ac:dyDescent="0.2">
      <c r="A649" s="198" t="s">
        <v>565</v>
      </c>
      <c r="B649" s="198" t="s">
        <v>566</v>
      </c>
      <c r="C649" s="198">
        <v>56001</v>
      </c>
      <c r="D649" s="198" t="s">
        <v>429</v>
      </c>
      <c r="E649" s="198" t="s">
        <v>1156</v>
      </c>
      <c r="F649" s="198">
        <v>20200201</v>
      </c>
      <c r="G649" s="198" t="s">
        <v>1157</v>
      </c>
      <c r="H649" s="198" t="s">
        <v>1158</v>
      </c>
      <c r="I649" s="198" t="s">
        <v>254</v>
      </c>
      <c r="J649" s="297">
        <v>267.82376952134786</v>
      </c>
      <c r="K649" s="298">
        <v>0.51637940542055971</v>
      </c>
      <c r="L649" s="298">
        <v>30.966384648981968</v>
      </c>
      <c r="M649" s="298">
        <v>0</v>
      </c>
      <c r="N649" s="299">
        <v>1.6229067027503308</v>
      </c>
      <c r="O649" s="297">
        <v>230.38980576351454</v>
      </c>
      <c r="P649" s="298">
        <v>0.49747221279734921</v>
      </c>
      <c r="Q649" s="298">
        <v>29.800778546437815</v>
      </c>
      <c r="R649" s="298">
        <v>0</v>
      </c>
      <c r="S649" s="299">
        <v>1.6184561023589135</v>
      </c>
      <c r="T649" s="438" t="s">
        <v>436</v>
      </c>
    </row>
    <row r="650" spans="1:20" x14ac:dyDescent="0.2">
      <c r="A650" s="198" t="s">
        <v>565</v>
      </c>
      <c r="B650" s="198" t="s">
        <v>566</v>
      </c>
      <c r="C650" s="198">
        <v>56001</v>
      </c>
      <c r="D650" s="198" t="s">
        <v>429</v>
      </c>
      <c r="E650" s="198" t="s">
        <v>1156</v>
      </c>
      <c r="F650" s="198">
        <v>20200201</v>
      </c>
      <c r="G650" s="198" t="s">
        <v>1157</v>
      </c>
      <c r="H650" s="198" t="s">
        <v>1159</v>
      </c>
      <c r="I650" s="198" t="s">
        <v>254</v>
      </c>
      <c r="J650" s="297">
        <v>25.411346181416501</v>
      </c>
      <c r="K650" s="298">
        <v>0.20425051935698865</v>
      </c>
      <c r="L650" s="298">
        <v>27.184230798724627</v>
      </c>
      <c r="M650" s="298">
        <v>0</v>
      </c>
      <c r="N650" s="299">
        <v>0.64193020369339282</v>
      </c>
      <c r="O650" s="297">
        <v>21.859579981975124</v>
      </c>
      <c r="P650" s="298">
        <v>0.19677190213806961</v>
      </c>
      <c r="Q650" s="298">
        <v>26.160988800308004</v>
      </c>
      <c r="R650" s="298">
        <v>0</v>
      </c>
      <c r="S650" s="299">
        <v>0.6401697976201548</v>
      </c>
      <c r="T650" s="438" t="s">
        <v>436</v>
      </c>
    </row>
    <row r="651" spans="1:20" x14ac:dyDescent="0.2">
      <c r="A651" s="198" t="s">
        <v>565</v>
      </c>
      <c r="B651" s="198" t="s">
        <v>566</v>
      </c>
      <c r="C651" s="198">
        <v>56001</v>
      </c>
      <c r="D651" s="198" t="s">
        <v>429</v>
      </c>
      <c r="E651" s="198" t="s">
        <v>1156</v>
      </c>
      <c r="F651" s="198">
        <v>20200253</v>
      </c>
      <c r="G651" s="198" t="s">
        <v>1157</v>
      </c>
      <c r="H651" s="198" t="s">
        <v>1160</v>
      </c>
      <c r="I651" s="198" t="s">
        <v>254</v>
      </c>
      <c r="J651" s="297">
        <v>426.43784661651506</v>
      </c>
      <c r="K651" s="298">
        <v>2.9175746601500729</v>
      </c>
      <c r="L651" s="298">
        <v>54.250269289628712</v>
      </c>
      <c r="M651" s="298">
        <v>0</v>
      </c>
      <c r="N651" s="299">
        <v>1.9131798700511122</v>
      </c>
      <c r="O651" s="297">
        <v>366.8342538370523</v>
      </c>
      <c r="P651" s="298">
        <v>2.8107478860514266</v>
      </c>
      <c r="Q651" s="298">
        <v>52.208234171049448</v>
      </c>
      <c r="R651" s="298">
        <v>0</v>
      </c>
      <c r="S651" s="299">
        <v>1.9079332350695257</v>
      </c>
      <c r="T651" s="438" t="s">
        <v>436</v>
      </c>
    </row>
    <row r="652" spans="1:20" x14ac:dyDescent="0.2">
      <c r="A652" s="198" t="s">
        <v>565</v>
      </c>
      <c r="B652" s="198" t="s">
        <v>566</v>
      </c>
      <c r="C652" s="198">
        <v>56001</v>
      </c>
      <c r="D652" s="198" t="s">
        <v>429</v>
      </c>
      <c r="E652" s="198" t="s">
        <v>1156</v>
      </c>
      <c r="F652" s="198">
        <v>20200253</v>
      </c>
      <c r="G652" s="198" t="s">
        <v>1157</v>
      </c>
      <c r="H652" s="198" t="s">
        <v>1160</v>
      </c>
      <c r="I652" s="198" t="s">
        <v>254</v>
      </c>
      <c r="J652" s="297">
        <v>1434.3818477100961</v>
      </c>
      <c r="K652" s="298">
        <v>21.590052485110537</v>
      </c>
      <c r="L652" s="298">
        <v>116.3012308954132</v>
      </c>
      <c r="M652" s="298">
        <v>0</v>
      </c>
      <c r="N652" s="299">
        <v>14.157531038378226</v>
      </c>
      <c r="O652" s="297">
        <v>1233.8970356337213</v>
      </c>
      <c r="P652" s="298">
        <v>20.799534356780555</v>
      </c>
      <c r="Q652" s="298">
        <v>111.92353469349165</v>
      </c>
      <c r="R652" s="298">
        <v>0</v>
      </c>
      <c r="S652" s="299">
        <v>14.118705939514486</v>
      </c>
      <c r="T652" s="438" t="s">
        <v>436</v>
      </c>
    </row>
    <row r="653" spans="1:20" x14ac:dyDescent="0.2">
      <c r="A653" s="198" t="s">
        <v>565</v>
      </c>
      <c r="B653" s="198" t="s">
        <v>566</v>
      </c>
      <c r="C653" s="198">
        <v>56007</v>
      </c>
      <c r="D653" s="198" t="s">
        <v>258</v>
      </c>
      <c r="E653" s="198" t="s">
        <v>1161</v>
      </c>
      <c r="F653" s="198">
        <v>20200253</v>
      </c>
      <c r="G653" s="198" t="s">
        <v>1162</v>
      </c>
      <c r="H653" s="198" t="s">
        <v>1163</v>
      </c>
      <c r="I653" s="198" t="s">
        <v>254</v>
      </c>
      <c r="J653" s="297">
        <v>4.6095000050011325</v>
      </c>
      <c r="K653" s="298">
        <v>0.34324407766471449</v>
      </c>
      <c r="L653" s="298">
        <v>0</v>
      </c>
      <c r="M653" s="298">
        <v>0</v>
      </c>
      <c r="N653" s="299">
        <v>0.22507998471189553</v>
      </c>
      <c r="O653" s="297">
        <v>3.9652261362652546</v>
      </c>
      <c r="P653" s="298">
        <v>0.33067622188840318</v>
      </c>
      <c r="Q653" s="298">
        <v>0</v>
      </c>
      <c r="R653" s="298">
        <v>0</v>
      </c>
      <c r="S653" s="299">
        <v>0.22446273353759122</v>
      </c>
      <c r="T653" s="438" t="s">
        <v>436</v>
      </c>
    </row>
    <row r="654" spans="1:20" x14ac:dyDescent="0.2">
      <c r="A654" s="198" t="s">
        <v>565</v>
      </c>
      <c r="B654" s="198" t="s">
        <v>566</v>
      </c>
      <c r="C654" s="198">
        <v>56007</v>
      </c>
      <c r="D654" s="198" t="s">
        <v>258</v>
      </c>
      <c r="E654" s="198" t="s">
        <v>1161</v>
      </c>
      <c r="F654" s="198">
        <v>20200253</v>
      </c>
      <c r="G654" s="198" t="s">
        <v>1162</v>
      </c>
      <c r="H654" s="198" t="s">
        <v>1164</v>
      </c>
      <c r="I654" s="198" t="s">
        <v>254</v>
      </c>
      <c r="J654" s="297">
        <v>4.6095000050011325</v>
      </c>
      <c r="K654" s="298">
        <v>0.34324407766471449</v>
      </c>
      <c r="L654" s="298">
        <v>0</v>
      </c>
      <c r="M654" s="298">
        <v>0</v>
      </c>
      <c r="N654" s="299">
        <v>0.22507998471189553</v>
      </c>
      <c r="O654" s="297">
        <v>3.9652261362652546</v>
      </c>
      <c r="P654" s="298">
        <v>0.33067622188840318</v>
      </c>
      <c r="Q654" s="298">
        <v>0</v>
      </c>
      <c r="R654" s="298">
        <v>0</v>
      </c>
      <c r="S654" s="299">
        <v>0.22446273353759122</v>
      </c>
      <c r="T654" s="438" t="s">
        <v>436</v>
      </c>
    </row>
    <row r="655" spans="1:20" x14ac:dyDescent="0.2">
      <c r="A655" s="198" t="s">
        <v>565</v>
      </c>
      <c r="B655" s="198" t="s">
        <v>566</v>
      </c>
      <c r="C655" s="198">
        <v>56007</v>
      </c>
      <c r="D655" s="198" t="s">
        <v>258</v>
      </c>
      <c r="E655" s="198" t="s">
        <v>1161</v>
      </c>
      <c r="F655" s="198">
        <v>20200253</v>
      </c>
      <c r="G655" s="198" t="s">
        <v>1165</v>
      </c>
      <c r="H655" s="198" t="s">
        <v>1166</v>
      </c>
      <c r="I655" s="198" t="s">
        <v>254</v>
      </c>
      <c r="J655" s="297">
        <v>20.801846176415371</v>
      </c>
      <c r="K655" s="298">
        <v>14.53765386192665</v>
      </c>
      <c r="L655" s="298">
        <v>10.400923088207685</v>
      </c>
      <c r="M655" s="298">
        <v>0</v>
      </c>
      <c r="N655" s="299">
        <v>1.0229885305155653</v>
      </c>
      <c r="O655" s="297">
        <v>17.894353845709869</v>
      </c>
      <c r="P655" s="298">
        <v>14.005358772363298</v>
      </c>
      <c r="Q655" s="298">
        <v>10.009421801856977</v>
      </c>
      <c r="R655" s="298">
        <v>0</v>
      </c>
      <c r="S655" s="299">
        <v>1.0201831239283523</v>
      </c>
      <c r="T655" s="438" t="s">
        <v>436</v>
      </c>
    </row>
    <row r="656" spans="1:20" x14ac:dyDescent="0.2">
      <c r="A656" s="198" t="s">
        <v>565</v>
      </c>
      <c r="B656" s="198" t="s">
        <v>566</v>
      </c>
      <c r="C656" s="198">
        <v>56007</v>
      </c>
      <c r="D656" s="198" t="s">
        <v>258</v>
      </c>
      <c r="E656" s="198" t="s">
        <v>1161</v>
      </c>
      <c r="F656" s="198">
        <v>20200253</v>
      </c>
      <c r="G656" s="198" t="s">
        <v>1165</v>
      </c>
      <c r="H656" s="198" t="s">
        <v>759</v>
      </c>
      <c r="I656" s="198" t="s">
        <v>254</v>
      </c>
      <c r="J656" s="297">
        <v>26.238692336160295</v>
      </c>
      <c r="K656" s="298">
        <v>26.238692336160295</v>
      </c>
      <c r="L656" s="298">
        <v>39.476230812060983</v>
      </c>
      <c r="M656" s="298">
        <v>0</v>
      </c>
      <c r="N656" s="299">
        <v>1.2953353120169591</v>
      </c>
      <c r="O656" s="297">
        <v>22.57128723720222</v>
      </c>
      <c r="P656" s="298">
        <v>25.277964613533758</v>
      </c>
      <c r="Q656" s="298">
        <v>37.990305475229889</v>
      </c>
      <c r="R656" s="298">
        <v>0</v>
      </c>
      <c r="S656" s="299">
        <v>1.2917830315088379</v>
      </c>
      <c r="T656" s="438" t="s">
        <v>436</v>
      </c>
    </row>
    <row r="657" spans="1:20" x14ac:dyDescent="0.2">
      <c r="A657" s="198" t="s">
        <v>565</v>
      </c>
      <c r="B657" s="198" t="s">
        <v>566</v>
      </c>
      <c r="C657" s="198">
        <v>56007</v>
      </c>
      <c r="D657" s="198" t="s">
        <v>258</v>
      </c>
      <c r="E657" s="198" t="s">
        <v>1161</v>
      </c>
      <c r="F657" s="198">
        <v>20200253</v>
      </c>
      <c r="G657" s="198" t="s">
        <v>1167</v>
      </c>
      <c r="H657" s="198" t="s">
        <v>1168</v>
      </c>
      <c r="I657" s="198" t="s">
        <v>254</v>
      </c>
      <c r="J657" s="297">
        <v>27.657000030006795</v>
      </c>
      <c r="K657" s="298">
        <v>20.052506944833134</v>
      </c>
      <c r="L657" s="298">
        <v>55.077615444372512</v>
      </c>
      <c r="M657" s="298">
        <v>0</v>
      </c>
      <c r="N657" s="299">
        <v>1.35723230781273</v>
      </c>
      <c r="O657" s="297">
        <v>23.791356817591527</v>
      </c>
      <c r="P657" s="298">
        <v>19.318285929424043</v>
      </c>
      <c r="Q657" s="298">
        <v>53.004438178015349</v>
      </c>
      <c r="R657" s="298">
        <v>0</v>
      </c>
      <c r="S657" s="299">
        <v>1.353510283231675</v>
      </c>
      <c r="T657" s="438" t="s">
        <v>436</v>
      </c>
    </row>
    <row r="658" spans="1:20" x14ac:dyDescent="0.2">
      <c r="A658" s="198" t="s">
        <v>565</v>
      </c>
      <c r="B658" s="198" t="s">
        <v>566</v>
      </c>
      <c r="C658" s="198">
        <v>56007</v>
      </c>
      <c r="D658" s="198" t="s">
        <v>258</v>
      </c>
      <c r="E658" s="198" t="s">
        <v>1161</v>
      </c>
      <c r="F658" s="198">
        <v>20200254</v>
      </c>
      <c r="G658" s="198" t="s">
        <v>1165</v>
      </c>
      <c r="H658" s="198" t="s">
        <v>759</v>
      </c>
      <c r="I658" s="198" t="s">
        <v>254</v>
      </c>
      <c r="J658" s="297">
        <v>18.420476605601873</v>
      </c>
      <c r="K658" s="298">
        <v>18.43800002000453</v>
      </c>
      <c r="L658" s="298">
        <v>39.476230812060983</v>
      </c>
      <c r="M658" s="298">
        <v>0</v>
      </c>
      <c r="N658" s="299">
        <v>0.66654876190256396</v>
      </c>
      <c r="O658" s="297">
        <v>15.845830393697392</v>
      </c>
      <c r="P658" s="298">
        <v>17.762894052753449</v>
      </c>
      <c r="Q658" s="298">
        <v>37.990305475229889</v>
      </c>
      <c r="R658" s="298">
        <v>0</v>
      </c>
      <c r="S658" s="299">
        <v>0.66472084278953369</v>
      </c>
      <c r="T658" s="438" t="s">
        <v>436</v>
      </c>
    </row>
    <row r="659" spans="1:20" x14ac:dyDescent="0.2">
      <c r="A659" s="198" t="s">
        <v>565</v>
      </c>
      <c r="B659" s="198" t="s">
        <v>566</v>
      </c>
      <c r="C659" s="198">
        <v>56007</v>
      </c>
      <c r="D659" s="198" t="s">
        <v>258</v>
      </c>
      <c r="E659" s="198" t="s">
        <v>1161</v>
      </c>
      <c r="F659" s="198">
        <v>20200254</v>
      </c>
      <c r="G659" s="198" t="s">
        <v>1165</v>
      </c>
      <c r="H659" s="198" t="s">
        <v>796</v>
      </c>
      <c r="I659" s="198" t="s">
        <v>254</v>
      </c>
      <c r="J659" s="297">
        <v>17.72884617308128</v>
      </c>
      <c r="K659" s="298">
        <v>17.72884617308128</v>
      </c>
      <c r="L659" s="298">
        <v>6.3823846223092611</v>
      </c>
      <c r="M659" s="298">
        <v>0</v>
      </c>
      <c r="N659" s="299">
        <v>0.64420006460310186</v>
      </c>
      <c r="O659" s="297">
        <v>15.250869754866365</v>
      </c>
      <c r="P659" s="298">
        <v>17.07970581995524</v>
      </c>
      <c r="Q659" s="298">
        <v>6.1421451965940532</v>
      </c>
      <c r="R659" s="298">
        <v>0</v>
      </c>
      <c r="S659" s="299">
        <v>0.64243343374575512</v>
      </c>
      <c r="T659" s="438" t="s">
        <v>436</v>
      </c>
    </row>
    <row r="660" spans="1:20" x14ac:dyDescent="0.2">
      <c r="A660" s="198" t="s">
        <v>565</v>
      </c>
      <c r="B660" s="198" t="s">
        <v>566</v>
      </c>
      <c r="C660" s="198">
        <v>56007</v>
      </c>
      <c r="D660" s="198" t="s">
        <v>258</v>
      </c>
      <c r="E660" s="198" t="s">
        <v>1161</v>
      </c>
      <c r="F660" s="198">
        <v>20200253</v>
      </c>
      <c r="G660" s="198" t="s">
        <v>1169</v>
      </c>
      <c r="H660" s="198" t="s">
        <v>1170</v>
      </c>
      <c r="I660" s="198" t="s">
        <v>254</v>
      </c>
      <c r="J660" s="297">
        <v>140.2942693829832</v>
      </c>
      <c r="K660" s="298">
        <v>7.5643077005146795</v>
      </c>
      <c r="L660" s="298">
        <v>16.310538479234779</v>
      </c>
      <c r="M660" s="298">
        <v>0</v>
      </c>
      <c r="N660" s="299">
        <v>2.4888219309517852</v>
      </c>
      <c r="O660" s="297">
        <v>120.68521599350917</v>
      </c>
      <c r="P660" s="298">
        <v>7.2873411498475695</v>
      </c>
      <c r="Q660" s="298">
        <v>15.696593280184805</v>
      </c>
      <c r="R660" s="298">
        <v>0</v>
      </c>
      <c r="S660" s="299">
        <v>2.4819966760919154</v>
      </c>
      <c r="T660" s="438" t="s">
        <v>436</v>
      </c>
    </row>
    <row r="661" spans="1:20" x14ac:dyDescent="0.2">
      <c r="A661" s="198" t="s">
        <v>565</v>
      </c>
      <c r="B661" s="198" t="s">
        <v>566</v>
      </c>
      <c r="C661" s="198">
        <v>56007</v>
      </c>
      <c r="D661" s="198" t="s">
        <v>258</v>
      </c>
      <c r="E661" s="198" t="s">
        <v>1161</v>
      </c>
      <c r="F661" s="198">
        <v>20200254</v>
      </c>
      <c r="G661" s="198" t="s">
        <v>1169</v>
      </c>
      <c r="H661" s="198" t="s">
        <v>1171</v>
      </c>
      <c r="I661" s="198" t="s">
        <v>254</v>
      </c>
      <c r="J661" s="297">
        <v>21.274615407697535</v>
      </c>
      <c r="K661" s="298">
        <v>7.5643077005146795</v>
      </c>
      <c r="L661" s="298">
        <v>27.538807722186256</v>
      </c>
      <c r="M661" s="298">
        <v>0</v>
      </c>
      <c r="N661" s="299">
        <v>1.2805828699952899</v>
      </c>
      <c r="O661" s="297">
        <v>18.301043705839636</v>
      </c>
      <c r="P661" s="298">
        <v>7.2873411498475695</v>
      </c>
      <c r="Q661" s="298">
        <v>26.502219089007674</v>
      </c>
      <c r="R661" s="298">
        <v>0</v>
      </c>
      <c r="S661" s="299">
        <v>1.2770710460483035</v>
      </c>
      <c r="T661" s="438" t="s">
        <v>436</v>
      </c>
    </row>
    <row r="662" spans="1:20" x14ac:dyDescent="0.2">
      <c r="A662" s="198" t="s">
        <v>565</v>
      </c>
      <c r="B662" s="198" t="s">
        <v>566</v>
      </c>
      <c r="C662" s="198">
        <v>56007</v>
      </c>
      <c r="D662" s="198" t="s">
        <v>258</v>
      </c>
      <c r="E662" s="198" t="s">
        <v>1161</v>
      </c>
      <c r="F662" s="198">
        <v>20200254</v>
      </c>
      <c r="G662" s="198" t="s">
        <v>1169</v>
      </c>
      <c r="H662" s="198" t="s">
        <v>1172</v>
      </c>
      <c r="I662" s="198" t="s">
        <v>254</v>
      </c>
      <c r="J662" s="297">
        <v>0.94553846256433494</v>
      </c>
      <c r="K662" s="298">
        <v>0.35457692346162556</v>
      </c>
      <c r="L662" s="298">
        <v>0.59096153910270932</v>
      </c>
      <c r="M662" s="298">
        <v>0</v>
      </c>
      <c r="N662" s="299">
        <v>0.15316037491013076</v>
      </c>
      <c r="O662" s="297">
        <v>0.81337972025953942</v>
      </c>
      <c r="P662" s="298">
        <v>0.34159411639910475</v>
      </c>
      <c r="Q662" s="298">
        <v>0.56871714783278271</v>
      </c>
      <c r="R662" s="298">
        <v>0</v>
      </c>
      <c r="S662" s="299">
        <v>0.15274035346135034</v>
      </c>
      <c r="T662" s="438" t="s">
        <v>436</v>
      </c>
    </row>
    <row r="663" spans="1:20" x14ac:dyDescent="0.2">
      <c r="A663" s="198" t="s">
        <v>565</v>
      </c>
      <c r="B663" s="198" t="s">
        <v>566</v>
      </c>
      <c r="C663" s="198">
        <v>56007</v>
      </c>
      <c r="D663" s="198" t="s">
        <v>258</v>
      </c>
      <c r="E663" s="198" t="s">
        <v>1161</v>
      </c>
      <c r="F663" s="198">
        <v>20200253</v>
      </c>
      <c r="G663" s="198" t="s">
        <v>1173</v>
      </c>
      <c r="H663" s="198" t="s">
        <v>612</v>
      </c>
      <c r="I663" s="198" t="s">
        <v>254</v>
      </c>
      <c r="J663" s="297">
        <v>20.475135588063477</v>
      </c>
      <c r="K663" s="298">
        <v>6.146000006668177</v>
      </c>
      <c r="L663" s="298">
        <v>6.8551538535914283</v>
      </c>
      <c r="M663" s="298">
        <v>0</v>
      </c>
      <c r="N663" s="299">
        <v>0.67523995413568683</v>
      </c>
      <c r="O663" s="297">
        <v>17.613307883561703</v>
      </c>
      <c r="P663" s="298">
        <v>5.9209646842511505</v>
      </c>
      <c r="Q663" s="298">
        <v>6.5971189148602791</v>
      </c>
      <c r="R663" s="298">
        <v>0</v>
      </c>
      <c r="S663" s="299">
        <v>0.67338820061277394</v>
      </c>
      <c r="T663" s="438" t="s">
        <v>436</v>
      </c>
    </row>
    <row r="664" spans="1:20" x14ac:dyDescent="0.2">
      <c r="A664" s="198" t="s">
        <v>565</v>
      </c>
      <c r="B664" s="198" t="s">
        <v>566</v>
      </c>
      <c r="C664" s="198">
        <v>56007</v>
      </c>
      <c r="D664" s="198" t="s">
        <v>258</v>
      </c>
      <c r="E664" s="198" t="s">
        <v>1161</v>
      </c>
      <c r="F664" s="198">
        <v>20200253</v>
      </c>
      <c r="G664" s="198" t="s">
        <v>1173</v>
      </c>
      <c r="H664" s="198" t="s">
        <v>1174</v>
      </c>
      <c r="I664" s="198" t="s">
        <v>254</v>
      </c>
      <c r="J664" s="297">
        <v>1.5376909056095862</v>
      </c>
      <c r="K664" s="298">
        <v>0.35457692346162556</v>
      </c>
      <c r="L664" s="298">
        <v>1.4183076938465022</v>
      </c>
      <c r="M664" s="298">
        <v>0</v>
      </c>
      <c r="N664" s="299">
        <v>3.3761997706784334E-2</v>
      </c>
      <c r="O664" s="297">
        <v>1.3227664956731076</v>
      </c>
      <c r="P664" s="298">
        <v>0.34159411639910475</v>
      </c>
      <c r="Q664" s="298">
        <v>1.3649211547986784</v>
      </c>
      <c r="R664" s="298">
        <v>0</v>
      </c>
      <c r="S664" s="299">
        <v>3.366941003063869E-2</v>
      </c>
      <c r="T664" s="438" t="s">
        <v>436</v>
      </c>
    </row>
    <row r="665" spans="1:20" x14ac:dyDescent="0.2">
      <c r="A665" s="198" t="s">
        <v>565</v>
      </c>
      <c r="B665" s="198" t="s">
        <v>566</v>
      </c>
      <c r="C665" s="198">
        <v>56007</v>
      </c>
      <c r="D665" s="198" t="s">
        <v>258</v>
      </c>
      <c r="E665" s="198" t="s">
        <v>1161</v>
      </c>
      <c r="F665" s="198">
        <v>20200253</v>
      </c>
      <c r="G665" s="198" t="s">
        <v>1175</v>
      </c>
      <c r="H665" s="198" t="s">
        <v>1166</v>
      </c>
      <c r="I665" s="198" t="s">
        <v>254</v>
      </c>
      <c r="J665" s="297">
        <v>20.447269252953742</v>
      </c>
      <c r="K665" s="298">
        <v>1.0237254616350111</v>
      </c>
      <c r="L665" s="298">
        <v>6.8551538535914283</v>
      </c>
      <c r="M665" s="298">
        <v>0</v>
      </c>
      <c r="N665" s="299">
        <v>0.67130105440322851</v>
      </c>
      <c r="O665" s="297">
        <v>17.589336450612539</v>
      </c>
      <c r="P665" s="298">
        <v>0.98624183178216263</v>
      </c>
      <c r="Q665" s="298">
        <v>6.5971189148602791</v>
      </c>
      <c r="R665" s="298">
        <v>0</v>
      </c>
      <c r="S665" s="299">
        <v>0.66946010277586598</v>
      </c>
      <c r="T665" s="438" t="s">
        <v>436</v>
      </c>
    </row>
    <row r="666" spans="1:20" x14ac:dyDescent="0.2">
      <c r="A666" s="198" t="s">
        <v>565</v>
      </c>
      <c r="B666" s="198" t="s">
        <v>566</v>
      </c>
      <c r="C666" s="198">
        <v>56007</v>
      </c>
      <c r="D666" s="198" t="s">
        <v>258</v>
      </c>
      <c r="E666" s="198" t="s">
        <v>1161</v>
      </c>
      <c r="F666" s="198">
        <v>20200253</v>
      </c>
      <c r="G666" s="198" t="s">
        <v>1175</v>
      </c>
      <c r="H666" s="198" t="s">
        <v>1168</v>
      </c>
      <c r="I666" s="198" t="s">
        <v>254</v>
      </c>
      <c r="J666" s="297">
        <v>9.9222428823229478</v>
      </c>
      <c r="K666" s="298">
        <v>0.82893444756028556</v>
      </c>
      <c r="L666" s="298">
        <v>18.674384635645616</v>
      </c>
      <c r="M666" s="298">
        <v>0</v>
      </c>
      <c r="N666" s="299">
        <v>0.54356816307922773</v>
      </c>
      <c r="O666" s="297">
        <v>8.5354022702401924</v>
      </c>
      <c r="P666" s="298">
        <v>0.79858307586049371</v>
      </c>
      <c r="Q666" s="298">
        <v>17.971461871515935</v>
      </c>
      <c r="R666" s="298">
        <v>0</v>
      </c>
      <c r="S666" s="299">
        <v>0.54207750149328282</v>
      </c>
      <c r="T666" s="438" t="s">
        <v>436</v>
      </c>
    </row>
    <row r="667" spans="1:20" x14ac:dyDescent="0.2">
      <c r="A667" s="198" t="s">
        <v>565</v>
      </c>
      <c r="B667" s="198" t="s">
        <v>566</v>
      </c>
      <c r="C667" s="198">
        <v>56007</v>
      </c>
      <c r="D667" s="198" t="s">
        <v>258</v>
      </c>
      <c r="E667" s="198" t="s">
        <v>1161</v>
      </c>
      <c r="F667" s="198">
        <v>20200253</v>
      </c>
      <c r="G667" s="198" t="s">
        <v>1175</v>
      </c>
      <c r="H667" s="198" t="s">
        <v>1174</v>
      </c>
      <c r="I667" s="198" t="s">
        <v>254</v>
      </c>
      <c r="J667" s="297">
        <v>1.4183076938465022</v>
      </c>
      <c r="K667" s="298">
        <v>5.1486611649707158E-2</v>
      </c>
      <c r="L667" s="298">
        <v>1.4183076938465022</v>
      </c>
      <c r="M667" s="298">
        <v>0</v>
      </c>
      <c r="N667" s="299">
        <v>3.376199770678432E-2</v>
      </c>
      <c r="O667" s="297">
        <v>1.2200695803893091</v>
      </c>
      <c r="P667" s="298">
        <v>4.9601433283260464E-2</v>
      </c>
      <c r="Q667" s="298">
        <v>1.3649211547986784</v>
      </c>
      <c r="R667" s="298">
        <v>0</v>
      </c>
      <c r="S667" s="299">
        <v>3.3669410030638676E-2</v>
      </c>
      <c r="T667" s="438" t="s">
        <v>436</v>
      </c>
    </row>
    <row r="668" spans="1:20" x14ac:dyDescent="0.2">
      <c r="A668" s="198" t="s">
        <v>565</v>
      </c>
      <c r="B668" s="198" t="s">
        <v>566</v>
      </c>
      <c r="C668" s="198">
        <v>56007</v>
      </c>
      <c r="D668" s="198" t="s">
        <v>258</v>
      </c>
      <c r="E668" s="198" t="s">
        <v>1161</v>
      </c>
      <c r="F668" s="198">
        <v>20200253</v>
      </c>
      <c r="G668" s="198" t="s">
        <v>1176</v>
      </c>
      <c r="H668" s="198" t="s">
        <v>612</v>
      </c>
      <c r="I668" s="198" t="s">
        <v>254</v>
      </c>
      <c r="J668" s="297">
        <v>22.234846036194227</v>
      </c>
      <c r="K668" s="298">
        <v>2.8366153876930045</v>
      </c>
      <c r="L668" s="298">
        <v>16.665115402696401</v>
      </c>
      <c r="M668" s="298">
        <v>0</v>
      </c>
      <c r="N668" s="299">
        <v>0.549757862658805</v>
      </c>
      <c r="O668" s="297">
        <v>19.127062055080653</v>
      </c>
      <c r="P668" s="298">
        <v>2.732752931192838</v>
      </c>
      <c r="Q668" s="298">
        <v>16.03782356888447</v>
      </c>
      <c r="R668" s="298">
        <v>0</v>
      </c>
      <c r="S668" s="299">
        <v>0.54825022666556678</v>
      </c>
      <c r="T668" s="438" t="s">
        <v>436</v>
      </c>
    </row>
    <row r="669" spans="1:20" x14ac:dyDescent="0.2">
      <c r="A669" s="198" t="s">
        <v>565</v>
      </c>
      <c r="B669" s="198" t="s">
        <v>566</v>
      </c>
      <c r="C669" s="198">
        <v>56007</v>
      </c>
      <c r="D669" s="198" t="s">
        <v>258</v>
      </c>
      <c r="E669" s="198" t="s">
        <v>1161</v>
      </c>
      <c r="F669" s="198">
        <v>20200253</v>
      </c>
      <c r="G669" s="198" t="s">
        <v>1176</v>
      </c>
      <c r="H669" s="198" t="s">
        <v>612</v>
      </c>
      <c r="I669" s="198" t="s">
        <v>254</v>
      </c>
      <c r="J669" s="297">
        <v>20.105103017194857</v>
      </c>
      <c r="K669" s="298">
        <v>6.7369615457708862</v>
      </c>
      <c r="L669" s="298">
        <v>6.7369615457708862</v>
      </c>
      <c r="M669" s="298">
        <v>0</v>
      </c>
      <c r="N669" s="299">
        <v>0.66173515505297298</v>
      </c>
      <c r="O669" s="297">
        <v>17.294995090485283</v>
      </c>
      <c r="P669" s="298">
        <v>6.4902882115829916</v>
      </c>
      <c r="Q669" s="298">
        <v>6.4833754852937231</v>
      </c>
      <c r="R669" s="298">
        <v>0</v>
      </c>
      <c r="S669" s="299">
        <v>0.65992043660051836</v>
      </c>
      <c r="T669" s="438" t="s">
        <v>436</v>
      </c>
    </row>
    <row r="670" spans="1:20" x14ac:dyDescent="0.2">
      <c r="A670" s="198" t="s">
        <v>565</v>
      </c>
      <c r="B670" s="198" t="s">
        <v>566</v>
      </c>
      <c r="C670" s="198">
        <v>56007</v>
      </c>
      <c r="D670" s="198" t="s">
        <v>258</v>
      </c>
      <c r="E670" s="198" t="s">
        <v>1161</v>
      </c>
      <c r="F670" s="198">
        <v>20200254</v>
      </c>
      <c r="G670" s="198" t="s">
        <v>1175</v>
      </c>
      <c r="H670" s="198" t="s">
        <v>1177</v>
      </c>
      <c r="I670" s="198" t="s">
        <v>254</v>
      </c>
      <c r="J670" s="297">
        <v>11.228269242951477</v>
      </c>
      <c r="K670" s="298">
        <v>4.8233910170485803</v>
      </c>
      <c r="L670" s="298">
        <v>4.0185384658984233</v>
      </c>
      <c r="M670" s="298">
        <v>0</v>
      </c>
      <c r="N670" s="299">
        <v>0.40823464768106682</v>
      </c>
      <c r="O670" s="297">
        <v>9.6588841780820314</v>
      </c>
      <c r="P670" s="298">
        <v>4.6467829221108543</v>
      </c>
      <c r="Q670" s="298">
        <v>3.8672766052629224</v>
      </c>
      <c r="R670" s="298">
        <v>0</v>
      </c>
      <c r="S670" s="299">
        <v>0.40711511981191673</v>
      </c>
      <c r="T670" s="438" t="s">
        <v>436</v>
      </c>
    </row>
    <row r="671" spans="1:20" x14ac:dyDescent="0.2">
      <c r="A671" s="198" t="s">
        <v>565</v>
      </c>
      <c r="B671" s="198" t="s">
        <v>566</v>
      </c>
      <c r="C671" s="198">
        <v>56007</v>
      </c>
      <c r="D671" s="198" t="s">
        <v>258</v>
      </c>
      <c r="E671" s="198" t="s">
        <v>1161</v>
      </c>
      <c r="F671" s="198">
        <v>20200253</v>
      </c>
      <c r="G671" s="198" t="s">
        <v>1178</v>
      </c>
      <c r="H671" s="198" t="s">
        <v>1179</v>
      </c>
      <c r="I671" s="198" t="s">
        <v>254</v>
      </c>
      <c r="J671" s="297">
        <v>46.567769281293494</v>
      </c>
      <c r="K671" s="298">
        <v>5.3186538519243838</v>
      </c>
      <c r="L671" s="298">
        <v>46.567769281293494</v>
      </c>
      <c r="M671" s="298">
        <v>0</v>
      </c>
      <c r="N671" s="299">
        <v>0.52331096445515712</v>
      </c>
      <c r="O671" s="297">
        <v>40.058951222782319</v>
      </c>
      <c r="P671" s="298">
        <v>5.1239117459865717</v>
      </c>
      <c r="Q671" s="298">
        <v>44.814911249223279</v>
      </c>
      <c r="R671" s="298">
        <v>0</v>
      </c>
      <c r="S671" s="299">
        <v>0.52187585547489967</v>
      </c>
      <c r="T671" s="438" t="s">
        <v>436</v>
      </c>
    </row>
    <row r="672" spans="1:20" x14ac:dyDescent="0.2">
      <c r="A672" s="198" t="s">
        <v>565</v>
      </c>
      <c r="B672" s="198" t="s">
        <v>566</v>
      </c>
      <c r="C672" s="198">
        <v>56007</v>
      </c>
      <c r="D672" s="198" t="s">
        <v>258</v>
      </c>
      <c r="E672" s="198" t="s">
        <v>1161</v>
      </c>
      <c r="F672" s="198">
        <v>20200254</v>
      </c>
      <c r="G672" s="198" t="s">
        <v>1180</v>
      </c>
      <c r="H672" s="198" t="s">
        <v>1181</v>
      </c>
      <c r="I672" s="198" t="s">
        <v>254</v>
      </c>
      <c r="J672" s="297">
        <v>158.25059614147855</v>
      </c>
      <c r="K672" s="298">
        <v>64.048411607951635</v>
      </c>
      <c r="L672" s="298">
        <v>56.37773083039847</v>
      </c>
      <c r="M672" s="298">
        <v>0</v>
      </c>
      <c r="N672" s="299">
        <v>5.7309195859567614</v>
      </c>
      <c r="O672" s="297">
        <v>136.13177117234736</v>
      </c>
      <c r="P672" s="298">
        <v>61.703283892224967</v>
      </c>
      <c r="Q672" s="298">
        <v>54.255615903247474</v>
      </c>
      <c r="R672" s="298">
        <v>0</v>
      </c>
      <c r="S672" s="299">
        <v>5.715203320253246</v>
      </c>
      <c r="T672" s="438" t="s">
        <v>436</v>
      </c>
    </row>
    <row r="673" spans="1:20" x14ac:dyDescent="0.2">
      <c r="A673" s="198" t="s">
        <v>565</v>
      </c>
      <c r="B673" s="198" t="s">
        <v>566</v>
      </c>
      <c r="C673" s="198">
        <v>56007</v>
      </c>
      <c r="D673" s="198" t="s">
        <v>258</v>
      </c>
      <c r="E673" s="198" t="s">
        <v>1161</v>
      </c>
      <c r="F673" s="198">
        <v>20200254</v>
      </c>
      <c r="G673" s="198" t="s">
        <v>1180</v>
      </c>
      <c r="H673" s="198" t="s">
        <v>1182</v>
      </c>
      <c r="I673" s="198" t="s">
        <v>254</v>
      </c>
      <c r="J673" s="297">
        <v>0.41395641556129814</v>
      </c>
      <c r="K673" s="298">
        <v>0.11819230782054187</v>
      </c>
      <c r="L673" s="298">
        <v>0.23638461564108373</v>
      </c>
      <c r="M673" s="298">
        <v>0</v>
      </c>
      <c r="N673" s="299">
        <v>0.27041926307384134</v>
      </c>
      <c r="O673" s="297">
        <v>0.35609736337508413</v>
      </c>
      <c r="P673" s="298">
        <v>0.11386470546636827</v>
      </c>
      <c r="Q673" s="298">
        <v>0.22748685913311309</v>
      </c>
      <c r="R673" s="298">
        <v>0</v>
      </c>
      <c r="S673" s="299">
        <v>0.26967767510945401</v>
      </c>
      <c r="T673" s="438" t="s">
        <v>436</v>
      </c>
    </row>
    <row r="674" spans="1:20" x14ac:dyDescent="0.2">
      <c r="A674" s="198" t="s">
        <v>565</v>
      </c>
      <c r="B674" s="198" t="s">
        <v>566</v>
      </c>
      <c r="C674" s="198">
        <v>56007</v>
      </c>
      <c r="D674" s="198" t="s">
        <v>258</v>
      </c>
      <c r="E674" s="198" t="s">
        <v>1161</v>
      </c>
      <c r="F674" s="198">
        <v>20200253</v>
      </c>
      <c r="G674" s="198" t="s">
        <v>1183</v>
      </c>
      <c r="H674" s="198" t="s">
        <v>1100</v>
      </c>
      <c r="I674" s="198" t="s">
        <v>254</v>
      </c>
      <c r="J674" s="297">
        <v>9.100807702181724</v>
      </c>
      <c r="K674" s="298">
        <v>3.0730000033340885</v>
      </c>
      <c r="L674" s="298">
        <v>9.8099615491049761</v>
      </c>
      <c r="M674" s="298">
        <v>0</v>
      </c>
      <c r="N674" s="299">
        <v>0.3010444795521604</v>
      </c>
      <c r="O674" s="297">
        <v>7.8287798074980675</v>
      </c>
      <c r="P674" s="298">
        <v>2.9604823421255753</v>
      </c>
      <c r="Q674" s="298">
        <v>9.440704654024195</v>
      </c>
      <c r="R674" s="298">
        <v>0</v>
      </c>
      <c r="S674" s="299">
        <v>0.3002189061065284</v>
      </c>
      <c r="T674" s="438" t="s">
        <v>436</v>
      </c>
    </row>
    <row r="675" spans="1:20" x14ac:dyDescent="0.2">
      <c r="A675" s="198" t="s">
        <v>565</v>
      </c>
      <c r="B675" s="198" t="s">
        <v>566</v>
      </c>
      <c r="C675" s="198">
        <v>56007</v>
      </c>
      <c r="D675" s="198" t="s">
        <v>258</v>
      </c>
      <c r="E675" s="198" t="s">
        <v>1161</v>
      </c>
      <c r="F675" s="198">
        <v>20200253</v>
      </c>
      <c r="G675" s="198" t="s">
        <v>1184</v>
      </c>
      <c r="H675" s="198" t="s">
        <v>1185</v>
      </c>
      <c r="I675" s="198" t="s">
        <v>254</v>
      </c>
      <c r="J675" s="297">
        <v>18.792576943466155</v>
      </c>
      <c r="K675" s="298">
        <v>4.9640769284627586</v>
      </c>
      <c r="L675" s="298">
        <v>6.2641923144887182</v>
      </c>
      <c r="M675" s="298">
        <v>0</v>
      </c>
      <c r="N675" s="299">
        <v>0.6189699579577127</v>
      </c>
      <c r="O675" s="297">
        <v>16.165921940158345</v>
      </c>
      <c r="P675" s="298">
        <v>4.7823176295874674</v>
      </c>
      <c r="Q675" s="298">
        <v>6.0284017670274963</v>
      </c>
      <c r="R675" s="298">
        <v>0</v>
      </c>
      <c r="S675" s="299">
        <v>0.61727251722837584</v>
      </c>
      <c r="T675" s="438" t="s">
        <v>436</v>
      </c>
    </row>
    <row r="676" spans="1:20" x14ac:dyDescent="0.2">
      <c r="A676" s="198" t="s">
        <v>565</v>
      </c>
      <c r="B676" s="198" t="s">
        <v>566</v>
      </c>
      <c r="C676" s="198">
        <v>56007</v>
      </c>
      <c r="D676" s="198" t="s">
        <v>258</v>
      </c>
      <c r="E676" s="198" t="s">
        <v>1161</v>
      </c>
      <c r="F676" s="198">
        <v>20200253</v>
      </c>
      <c r="G676" s="198" t="s">
        <v>728</v>
      </c>
      <c r="H676" s="198" t="s">
        <v>759</v>
      </c>
      <c r="I676" s="198" t="s">
        <v>254</v>
      </c>
      <c r="J676" s="297">
        <v>11.937423089874727</v>
      </c>
      <c r="K676" s="298">
        <v>3.3093846189751721</v>
      </c>
      <c r="L676" s="298">
        <v>11.937423089874727</v>
      </c>
      <c r="M676" s="298">
        <v>0</v>
      </c>
      <c r="N676" s="299">
        <v>0.59083495986872592</v>
      </c>
      <c r="O676" s="297">
        <v>10.268918968276685</v>
      </c>
      <c r="P676" s="298">
        <v>3.1882117530583116</v>
      </c>
      <c r="Q676" s="298">
        <v>11.488086386222209</v>
      </c>
      <c r="R676" s="298">
        <v>0</v>
      </c>
      <c r="S676" s="299">
        <v>0.58921467553617712</v>
      </c>
      <c r="T676" s="438" t="s">
        <v>436</v>
      </c>
    </row>
    <row r="677" spans="1:20" x14ac:dyDescent="0.2">
      <c r="A677" s="198" t="s">
        <v>565</v>
      </c>
      <c r="B677" s="198" t="s">
        <v>566</v>
      </c>
      <c r="C677" s="198">
        <v>56007</v>
      </c>
      <c r="D677" s="198" t="s">
        <v>258</v>
      </c>
      <c r="E677" s="198" t="s">
        <v>1161</v>
      </c>
      <c r="F677" s="198">
        <v>20200253</v>
      </c>
      <c r="G677" s="198" t="s">
        <v>728</v>
      </c>
      <c r="H677" s="198" t="s">
        <v>1186</v>
      </c>
      <c r="I677" s="198" t="s">
        <v>254</v>
      </c>
      <c r="J677" s="297">
        <v>4.2549230815395074</v>
      </c>
      <c r="K677" s="298">
        <v>2.1274615407697537</v>
      </c>
      <c r="L677" s="298">
        <v>4.2549230815395074</v>
      </c>
      <c r="M677" s="298">
        <v>0</v>
      </c>
      <c r="N677" s="299">
        <v>0.20876168582028312</v>
      </c>
      <c r="O677" s="297">
        <v>3.6602087411679278</v>
      </c>
      <c r="P677" s="298">
        <v>2.049564698394629</v>
      </c>
      <c r="Q677" s="298">
        <v>4.0947634643960358</v>
      </c>
      <c r="R677" s="298">
        <v>0</v>
      </c>
      <c r="S677" s="299">
        <v>0.20818918535611589</v>
      </c>
      <c r="T677" s="438" t="s">
        <v>436</v>
      </c>
    </row>
    <row r="678" spans="1:20" x14ac:dyDescent="0.2">
      <c r="A678" s="198" t="s">
        <v>565</v>
      </c>
      <c r="B678" s="198" t="s">
        <v>566</v>
      </c>
      <c r="C678" s="198">
        <v>56007</v>
      </c>
      <c r="D678" s="198" t="s">
        <v>258</v>
      </c>
      <c r="E678" s="198" t="s">
        <v>1161</v>
      </c>
      <c r="F678" s="198">
        <v>20200254</v>
      </c>
      <c r="G678" s="198" t="s">
        <v>728</v>
      </c>
      <c r="H678" s="198" t="s">
        <v>1187</v>
      </c>
      <c r="I678" s="198" t="s">
        <v>254</v>
      </c>
      <c r="J678" s="297">
        <v>14.183076938465025</v>
      </c>
      <c r="K678" s="298">
        <v>10.164538472566599</v>
      </c>
      <c r="L678" s="298">
        <v>6.027807698847635</v>
      </c>
      <c r="M678" s="298">
        <v>0</v>
      </c>
      <c r="N678" s="299">
        <v>0.51391241108786778</v>
      </c>
      <c r="O678" s="297">
        <v>12.200695803893092</v>
      </c>
      <c r="P678" s="298">
        <v>9.7923646701076699</v>
      </c>
      <c r="Q678" s="298">
        <v>5.8009149078943834</v>
      </c>
      <c r="R678" s="298">
        <v>0</v>
      </c>
      <c r="S678" s="299">
        <v>0.51250307635897319</v>
      </c>
      <c r="T678" s="438" t="s">
        <v>436</v>
      </c>
    </row>
    <row r="679" spans="1:20" x14ac:dyDescent="0.2">
      <c r="A679" s="198" t="s">
        <v>565</v>
      </c>
      <c r="B679" s="198" t="s">
        <v>566</v>
      </c>
      <c r="C679" s="198">
        <v>56007</v>
      </c>
      <c r="D679" s="198" t="s">
        <v>258</v>
      </c>
      <c r="E679" s="198" t="s">
        <v>1161</v>
      </c>
      <c r="F679" s="198">
        <v>20200253</v>
      </c>
      <c r="G679" s="198" t="s">
        <v>1188</v>
      </c>
      <c r="H679" s="198" t="s">
        <v>1189</v>
      </c>
      <c r="I679" s="198" t="s">
        <v>254</v>
      </c>
      <c r="J679" s="297">
        <v>80.134384702327381</v>
      </c>
      <c r="K679" s="298">
        <v>7.3279230848735954</v>
      </c>
      <c r="L679" s="298">
        <v>8.7462307787200988</v>
      </c>
      <c r="M679" s="298">
        <v>0</v>
      </c>
      <c r="N679" s="299">
        <v>0.71800515123094677</v>
      </c>
      <c r="O679" s="297">
        <v>68.933931291995961</v>
      </c>
      <c r="P679" s="298">
        <v>7.0596117389148327</v>
      </c>
      <c r="Q679" s="298">
        <v>8.4170137879251854</v>
      </c>
      <c r="R679" s="298">
        <v>0</v>
      </c>
      <c r="S679" s="299">
        <v>0.71603611998491601</v>
      </c>
      <c r="T679" s="438" t="s">
        <v>436</v>
      </c>
    </row>
    <row r="680" spans="1:20" x14ac:dyDescent="0.2">
      <c r="A680" s="198" t="s">
        <v>565</v>
      </c>
      <c r="B680" s="198" t="s">
        <v>566</v>
      </c>
      <c r="C680" s="198">
        <v>56007</v>
      </c>
      <c r="D680" s="198" t="s">
        <v>258</v>
      </c>
      <c r="E680" s="198" t="s">
        <v>1161</v>
      </c>
      <c r="F680" s="198">
        <v>20200254</v>
      </c>
      <c r="G680" s="198" t="s">
        <v>1180</v>
      </c>
      <c r="H680" s="198" t="s">
        <v>1190</v>
      </c>
      <c r="I680" s="198" t="s">
        <v>254</v>
      </c>
      <c r="J680" s="297">
        <v>29.193500031673839</v>
      </c>
      <c r="K680" s="298">
        <v>12.486083129239237</v>
      </c>
      <c r="L680" s="298">
        <v>21.274615407697535</v>
      </c>
      <c r="M680" s="298">
        <v>0</v>
      </c>
      <c r="N680" s="299">
        <v>1.05677763406801</v>
      </c>
      <c r="O680" s="297">
        <v>25.113098863013278</v>
      </c>
      <c r="P680" s="298">
        <v>12.028906145889804</v>
      </c>
      <c r="Q680" s="298">
        <v>20.473817321980178</v>
      </c>
      <c r="R680" s="298">
        <v>0</v>
      </c>
      <c r="S680" s="299">
        <v>1.0538795654705648</v>
      </c>
      <c r="T680" s="438" t="s">
        <v>436</v>
      </c>
    </row>
    <row r="681" spans="1:20" x14ac:dyDescent="0.2">
      <c r="A681" s="198" t="s">
        <v>565</v>
      </c>
      <c r="B681" s="198" t="s">
        <v>566</v>
      </c>
      <c r="C681" s="198">
        <v>56007</v>
      </c>
      <c r="D681" s="198" t="s">
        <v>258</v>
      </c>
      <c r="E681" s="198" t="s">
        <v>1161</v>
      </c>
      <c r="F681" s="198">
        <v>20200253</v>
      </c>
      <c r="G681" s="198" t="s">
        <v>1191</v>
      </c>
      <c r="H681" s="198" t="s">
        <v>765</v>
      </c>
      <c r="I681" s="198" t="s">
        <v>254</v>
      </c>
      <c r="J681" s="297">
        <v>19.147153866927781</v>
      </c>
      <c r="K681" s="298">
        <v>3.7821538502573397</v>
      </c>
      <c r="L681" s="298">
        <v>38.294307733855561</v>
      </c>
      <c r="M681" s="298">
        <v>0</v>
      </c>
      <c r="N681" s="299">
        <v>0.94533593578996133</v>
      </c>
      <c r="O681" s="297">
        <v>16.470939335255672</v>
      </c>
      <c r="P681" s="298">
        <v>3.6436705749237848</v>
      </c>
      <c r="Q681" s="298">
        <v>36.852871179564318</v>
      </c>
      <c r="R681" s="298">
        <v>0</v>
      </c>
      <c r="S681" s="299">
        <v>0.94274348085788329</v>
      </c>
      <c r="T681" s="438" t="s">
        <v>436</v>
      </c>
    </row>
    <row r="682" spans="1:20" x14ac:dyDescent="0.2">
      <c r="A682" s="198" t="s">
        <v>565</v>
      </c>
      <c r="B682" s="198" t="s">
        <v>566</v>
      </c>
      <c r="C682" s="198">
        <v>56007</v>
      </c>
      <c r="D682" s="198" t="s">
        <v>258</v>
      </c>
      <c r="E682" s="198" t="s">
        <v>1161</v>
      </c>
      <c r="F682" s="198">
        <v>20200254</v>
      </c>
      <c r="G682" s="198" t="s">
        <v>1192</v>
      </c>
      <c r="H682" s="198" t="s">
        <v>796</v>
      </c>
      <c r="I682" s="198" t="s">
        <v>254</v>
      </c>
      <c r="J682" s="297">
        <v>56.738327533187942</v>
      </c>
      <c r="K682" s="298">
        <v>81.198115472712246</v>
      </c>
      <c r="L682" s="298">
        <v>24.465807718852169</v>
      </c>
      <c r="M682" s="298">
        <v>0</v>
      </c>
      <c r="N682" s="299">
        <v>2.0585449255406982</v>
      </c>
      <c r="O682" s="297">
        <v>48.807961605050494</v>
      </c>
      <c r="P682" s="298">
        <v>78.22505265539499</v>
      </c>
      <c r="Q682" s="298">
        <v>23.544889920277207</v>
      </c>
      <c r="R682" s="298">
        <v>0</v>
      </c>
      <c r="S682" s="299">
        <v>2.0528996467111544</v>
      </c>
      <c r="T682" s="438" t="s">
        <v>436</v>
      </c>
    </row>
    <row r="683" spans="1:20" x14ac:dyDescent="0.2">
      <c r="A683" s="198" t="s">
        <v>565</v>
      </c>
      <c r="B683" s="198" t="s">
        <v>566</v>
      </c>
      <c r="C683" s="198">
        <v>56007</v>
      </c>
      <c r="D683" s="198" t="s">
        <v>258</v>
      </c>
      <c r="E683" s="198" t="s">
        <v>1161</v>
      </c>
      <c r="F683" s="198">
        <v>20200254</v>
      </c>
      <c r="G683" s="198" t="s">
        <v>1191</v>
      </c>
      <c r="H683" s="198" t="s">
        <v>824</v>
      </c>
      <c r="I683" s="198" t="s">
        <v>254</v>
      </c>
      <c r="J683" s="297">
        <v>14.183076938465025</v>
      </c>
      <c r="K683" s="298">
        <v>4.1367307737189654</v>
      </c>
      <c r="L683" s="298">
        <v>5.2004615441038426</v>
      </c>
      <c r="M683" s="298">
        <v>0</v>
      </c>
      <c r="N683" s="299">
        <v>0.51391241108786778</v>
      </c>
      <c r="O683" s="297">
        <v>12.200695803893092</v>
      </c>
      <c r="P683" s="298">
        <v>3.9852646913228895</v>
      </c>
      <c r="Q683" s="298">
        <v>5.0047109009284885</v>
      </c>
      <c r="R683" s="298">
        <v>0</v>
      </c>
      <c r="S683" s="299">
        <v>0.51250307635897319</v>
      </c>
      <c r="T683" s="438" t="s">
        <v>436</v>
      </c>
    </row>
    <row r="684" spans="1:20" x14ac:dyDescent="0.2">
      <c r="A684" s="198" t="s">
        <v>565</v>
      </c>
      <c r="B684" s="198" t="s">
        <v>566</v>
      </c>
      <c r="C684" s="198">
        <v>56007</v>
      </c>
      <c r="D684" s="198" t="s">
        <v>258</v>
      </c>
      <c r="E684" s="198" t="s">
        <v>1161</v>
      </c>
      <c r="F684" s="198">
        <v>20200201</v>
      </c>
      <c r="G684" s="198" t="s">
        <v>1193</v>
      </c>
      <c r="H684" s="198" t="s">
        <v>1194</v>
      </c>
      <c r="I684" s="198" t="s">
        <v>254</v>
      </c>
      <c r="J684" s="297">
        <v>276.57000030006799</v>
      </c>
      <c r="K684" s="298">
        <v>0.53281685407223978</v>
      </c>
      <c r="L684" s="298">
        <v>32.148307727187387</v>
      </c>
      <c r="M684" s="298">
        <v>0</v>
      </c>
      <c r="N684" s="299">
        <v>1.674567255655611</v>
      </c>
      <c r="O684" s="297">
        <v>237.91356817591532</v>
      </c>
      <c r="P684" s="298">
        <v>0.51330780551784949</v>
      </c>
      <c r="Q684" s="298">
        <v>30.938212842103379</v>
      </c>
      <c r="R684" s="298">
        <v>0</v>
      </c>
      <c r="S684" s="299">
        <v>1.669974983240416</v>
      </c>
      <c r="T684" s="438" t="s">
        <v>436</v>
      </c>
    </row>
    <row r="685" spans="1:20" x14ac:dyDescent="0.2">
      <c r="A685" s="198" t="s">
        <v>565</v>
      </c>
      <c r="B685" s="198" t="s">
        <v>566</v>
      </c>
      <c r="C685" s="198">
        <v>56007</v>
      </c>
      <c r="D685" s="198" t="s">
        <v>258</v>
      </c>
      <c r="E685" s="198" t="s">
        <v>1161</v>
      </c>
      <c r="F685" s="198">
        <v>20200253</v>
      </c>
      <c r="G685" s="198" t="s">
        <v>1193</v>
      </c>
      <c r="H685" s="198" t="s">
        <v>1195</v>
      </c>
      <c r="I685" s="198" t="s">
        <v>254</v>
      </c>
      <c r="J685" s="297">
        <v>385.66150041842809</v>
      </c>
      <c r="K685" s="298">
        <v>12.095090987256626</v>
      </c>
      <c r="L685" s="298">
        <v>70.442615461042948</v>
      </c>
      <c r="M685" s="298">
        <v>0</v>
      </c>
      <c r="N685" s="299">
        <v>7.9312741913057794</v>
      </c>
      <c r="O685" s="297">
        <v>331.75725340085961</v>
      </c>
      <c r="P685" s="298">
        <v>11.652230151423971</v>
      </c>
      <c r="Q685" s="298">
        <v>67.7910840216677</v>
      </c>
      <c r="R685" s="298">
        <v>0</v>
      </c>
      <c r="S685" s="299">
        <v>7.9095237530578864</v>
      </c>
      <c r="T685" s="438" t="s">
        <v>436</v>
      </c>
    </row>
    <row r="686" spans="1:20" x14ac:dyDescent="0.2">
      <c r="A686" s="198" t="s">
        <v>565</v>
      </c>
      <c r="B686" s="198" t="s">
        <v>566</v>
      </c>
      <c r="C686" s="198">
        <v>56007</v>
      </c>
      <c r="D686" s="198" t="s">
        <v>258</v>
      </c>
      <c r="E686" s="198" t="s">
        <v>1161</v>
      </c>
      <c r="F686" s="198">
        <v>20200253</v>
      </c>
      <c r="G686" s="198" t="s">
        <v>1193</v>
      </c>
      <c r="H686" s="198" t="s">
        <v>1196</v>
      </c>
      <c r="I686" s="198" t="s">
        <v>254</v>
      </c>
      <c r="J686" s="297">
        <v>744.6115392694137</v>
      </c>
      <c r="K686" s="298">
        <v>3.8614958737280389</v>
      </c>
      <c r="L686" s="298">
        <v>0</v>
      </c>
      <c r="M686" s="298">
        <v>0</v>
      </c>
      <c r="N686" s="299">
        <v>2.5321498280088255</v>
      </c>
      <c r="O686" s="297">
        <v>640.53652970438725</v>
      </c>
      <c r="P686" s="298">
        <v>3.7201074962445366</v>
      </c>
      <c r="Q686" s="298">
        <v>0</v>
      </c>
      <c r="R686" s="298">
        <v>0</v>
      </c>
      <c r="S686" s="299">
        <v>2.5252057522979023</v>
      </c>
      <c r="T686" s="438" t="s">
        <v>436</v>
      </c>
    </row>
    <row r="687" spans="1:20" x14ac:dyDescent="0.2">
      <c r="A687" s="198" t="s">
        <v>565</v>
      </c>
      <c r="B687" s="198" t="s">
        <v>566</v>
      </c>
      <c r="C687" s="198">
        <v>56007</v>
      </c>
      <c r="D687" s="198" t="s">
        <v>258</v>
      </c>
      <c r="E687" s="198" t="s">
        <v>1161</v>
      </c>
      <c r="F687" s="198">
        <v>20200253</v>
      </c>
      <c r="G687" s="198" t="s">
        <v>1193</v>
      </c>
      <c r="H687" s="198" t="s">
        <v>1197</v>
      </c>
      <c r="I687" s="198" t="s">
        <v>254</v>
      </c>
      <c r="J687" s="297">
        <v>24.584000026672708</v>
      </c>
      <c r="K687" s="298">
        <v>2.0182751766685207</v>
      </c>
      <c r="L687" s="298">
        <v>76.588615467711122</v>
      </c>
      <c r="M687" s="298">
        <v>0</v>
      </c>
      <c r="N687" s="299">
        <v>1.3234703101059457</v>
      </c>
      <c r="O687" s="297">
        <v>21.147872726748027</v>
      </c>
      <c r="P687" s="298">
        <v>1.9443761847038101</v>
      </c>
      <c r="Q687" s="298">
        <v>73.705742359128635</v>
      </c>
      <c r="R687" s="298">
        <v>0</v>
      </c>
      <c r="S687" s="299">
        <v>1.3198408732010365</v>
      </c>
      <c r="T687" s="438" t="s">
        <v>436</v>
      </c>
    </row>
    <row r="688" spans="1:20" x14ac:dyDescent="0.2">
      <c r="A688" s="198" t="s">
        <v>565</v>
      </c>
      <c r="B688" s="198" t="s">
        <v>566</v>
      </c>
      <c r="C688" s="198">
        <v>56007</v>
      </c>
      <c r="D688" s="198" t="s">
        <v>258</v>
      </c>
      <c r="E688" s="198" t="s">
        <v>1161</v>
      </c>
      <c r="F688" s="198">
        <v>20200253</v>
      </c>
      <c r="G688" s="198" t="s">
        <v>1193</v>
      </c>
      <c r="H688" s="198" t="s">
        <v>1198</v>
      </c>
      <c r="I688" s="198" t="s">
        <v>254</v>
      </c>
      <c r="J688" s="297">
        <v>61.696384682322851</v>
      </c>
      <c r="K688" s="298">
        <v>2.3168975242368224</v>
      </c>
      <c r="L688" s="298">
        <v>15.246807708849898</v>
      </c>
      <c r="M688" s="298">
        <v>0</v>
      </c>
      <c r="N688" s="299">
        <v>1.5192898968052946</v>
      </c>
      <c r="O688" s="297">
        <v>53.073026746934943</v>
      </c>
      <c r="P688" s="298">
        <v>2.232064497746721</v>
      </c>
      <c r="Q688" s="298">
        <v>14.672902414085792</v>
      </c>
      <c r="R688" s="298">
        <v>0</v>
      </c>
      <c r="S688" s="299">
        <v>1.5151234513787406</v>
      </c>
      <c r="T688" s="438" t="s">
        <v>436</v>
      </c>
    </row>
    <row r="689" spans="1:20" x14ac:dyDescent="0.2">
      <c r="A689" s="198" t="s">
        <v>565</v>
      </c>
      <c r="B689" s="198" t="s">
        <v>566</v>
      </c>
      <c r="C689" s="198">
        <v>56007</v>
      </c>
      <c r="D689" s="198" t="s">
        <v>258</v>
      </c>
      <c r="E689" s="198" t="s">
        <v>1161</v>
      </c>
      <c r="F689" s="198">
        <v>20200253</v>
      </c>
      <c r="G689" s="198" t="s">
        <v>1193</v>
      </c>
      <c r="H689" s="198" t="s">
        <v>1198</v>
      </c>
      <c r="I689" s="198" t="s">
        <v>254</v>
      </c>
      <c r="J689" s="297">
        <v>22.811115409364582</v>
      </c>
      <c r="K689" s="298">
        <v>0.85811019416178624</v>
      </c>
      <c r="L689" s="298">
        <v>5.673230775386009</v>
      </c>
      <c r="M689" s="298">
        <v>0</v>
      </c>
      <c r="N689" s="299">
        <v>0.56269996177973891</v>
      </c>
      <c r="O689" s="297">
        <v>19.622785751261389</v>
      </c>
      <c r="P689" s="298">
        <v>0.82669055472100794</v>
      </c>
      <c r="Q689" s="298">
        <v>5.4596846191947135</v>
      </c>
      <c r="R689" s="298">
        <v>0</v>
      </c>
      <c r="S689" s="299">
        <v>0.56115683384397819</v>
      </c>
      <c r="T689" s="438" t="s">
        <v>436</v>
      </c>
    </row>
    <row r="690" spans="1:20" x14ac:dyDescent="0.2">
      <c r="A690" s="198" t="s">
        <v>565</v>
      </c>
      <c r="B690" s="198" t="s">
        <v>566</v>
      </c>
      <c r="C690" s="198">
        <v>56007</v>
      </c>
      <c r="D690" s="198" t="s">
        <v>258</v>
      </c>
      <c r="E690" s="198" t="s">
        <v>1161</v>
      </c>
      <c r="F690" s="198">
        <v>20200254</v>
      </c>
      <c r="G690" s="198" t="s">
        <v>1193</v>
      </c>
      <c r="H690" s="198" t="s">
        <v>1199</v>
      </c>
      <c r="I690" s="198" t="s">
        <v>254</v>
      </c>
      <c r="J690" s="297">
        <v>0.8953067317406046</v>
      </c>
      <c r="K690" s="298">
        <v>1.809626842566453</v>
      </c>
      <c r="L690" s="298">
        <v>0.60278076988476348</v>
      </c>
      <c r="M690" s="298">
        <v>0</v>
      </c>
      <c r="N690" s="299">
        <v>0.15316037491013074</v>
      </c>
      <c r="O690" s="297">
        <v>0.77016892262075143</v>
      </c>
      <c r="P690" s="298">
        <v>1.7433674934727954</v>
      </c>
      <c r="Q690" s="298">
        <v>0.58009149078943834</v>
      </c>
      <c r="R690" s="298">
        <v>0</v>
      </c>
      <c r="S690" s="299">
        <v>0.15274035346135031</v>
      </c>
      <c r="T690" s="438" t="s">
        <v>436</v>
      </c>
    </row>
    <row r="691" spans="1:20" x14ac:dyDescent="0.2">
      <c r="A691" s="198" t="s">
        <v>565</v>
      </c>
      <c r="B691" s="198" t="s">
        <v>566</v>
      </c>
      <c r="C691" s="198">
        <v>56007</v>
      </c>
      <c r="D691" s="198" t="s">
        <v>258</v>
      </c>
      <c r="E691" s="198" t="s">
        <v>1161</v>
      </c>
      <c r="F691" s="198">
        <v>20100102</v>
      </c>
      <c r="G691" s="198" t="s">
        <v>1200</v>
      </c>
      <c r="H691" s="198" t="s">
        <v>1201</v>
      </c>
      <c r="I691" s="198" t="s">
        <v>254</v>
      </c>
      <c r="J691" s="297">
        <v>1.4774038477567732</v>
      </c>
      <c r="K691" s="298">
        <v>4.7276923128216748E-2</v>
      </c>
      <c r="L691" s="298">
        <v>0.31911923111546303</v>
      </c>
      <c r="M691" s="298">
        <v>0.18024326942632635</v>
      </c>
      <c r="N691" s="299">
        <v>8.4212019322136081E-2</v>
      </c>
      <c r="O691" s="297">
        <v>1.2709058129055304</v>
      </c>
      <c r="P691" s="298">
        <v>4.5545882186547308E-2</v>
      </c>
      <c r="Q691" s="298">
        <v>0.30710725982970266</v>
      </c>
      <c r="R691" s="298">
        <v>0.18024326942632635</v>
      </c>
      <c r="S691" s="299">
        <v>8.3981079339251072E-2</v>
      </c>
      <c r="T691" s="438" t="s">
        <v>436</v>
      </c>
    </row>
    <row r="692" spans="1:20" x14ac:dyDescent="0.2">
      <c r="A692" s="198" t="s">
        <v>565</v>
      </c>
      <c r="B692" s="198" t="s">
        <v>566</v>
      </c>
      <c r="C692" s="198">
        <v>56007</v>
      </c>
      <c r="D692" s="198" t="s">
        <v>258</v>
      </c>
      <c r="E692" s="198" t="s">
        <v>1161</v>
      </c>
      <c r="F692" s="198">
        <v>20200202</v>
      </c>
      <c r="G692" s="198" t="s">
        <v>1202</v>
      </c>
      <c r="H692" s="198" t="s">
        <v>759</v>
      </c>
      <c r="I692" s="198" t="s">
        <v>254</v>
      </c>
      <c r="J692" s="297">
        <v>51.804559921606391</v>
      </c>
      <c r="K692" s="298">
        <v>35.45769234616256</v>
      </c>
      <c r="L692" s="298">
        <v>111.33715396695044</v>
      </c>
      <c r="M692" s="298">
        <v>0</v>
      </c>
      <c r="N692" s="299">
        <v>0</v>
      </c>
      <c r="O692" s="297">
        <v>44.563791030698283</v>
      </c>
      <c r="P692" s="298">
        <v>34.159411639910481</v>
      </c>
      <c r="Q692" s="298">
        <v>107.14631065169627</v>
      </c>
      <c r="R692" s="298">
        <v>0</v>
      </c>
      <c r="S692" s="299">
        <v>0</v>
      </c>
      <c r="T692" s="438" t="s">
        <v>436</v>
      </c>
    </row>
    <row r="693" spans="1:20" x14ac:dyDescent="0.2">
      <c r="A693" s="198" t="s">
        <v>565</v>
      </c>
      <c r="B693" s="198" t="s">
        <v>566</v>
      </c>
      <c r="C693" s="198">
        <v>56007</v>
      </c>
      <c r="D693" s="198" t="s">
        <v>258</v>
      </c>
      <c r="E693" s="198" t="s">
        <v>1161</v>
      </c>
      <c r="F693" s="198">
        <v>20200202</v>
      </c>
      <c r="G693" s="198" t="s">
        <v>1202</v>
      </c>
      <c r="H693" s="198" t="s">
        <v>1203</v>
      </c>
      <c r="I693" s="198" t="s">
        <v>254</v>
      </c>
      <c r="J693" s="297">
        <v>64.138978950560286</v>
      </c>
      <c r="K693" s="298">
        <v>44.913076971805907</v>
      </c>
      <c r="L693" s="298">
        <v>32.148307727187387</v>
      </c>
      <c r="M693" s="298">
        <v>0</v>
      </c>
      <c r="N693" s="299">
        <v>0</v>
      </c>
      <c r="O693" s="297">
        <v>55.174217466578824</v>
      </c>
      <c r="P693" s="298">
        <v>43.268588077219938</v>
      </c>
      <c r="Q693" s="298">
        <v>30.938212842103379</v>
      </c>
      <c r="R693" s="298">
        <v>0</v>
      </c>
      <c r="S693" s="299">
        <v>0</v>
      </c>
      <c r="T693" s="438" t="s">
        <v>436</v>
      </c>
    </row>
    <row r="694" spans="1:20" x14ac:dyDescent="0.2">
      <c r="A694" s="198" t="s">
        <v>565</v>
      </c>
      <c r="B694" s="198" t="s">
        <v>566</v>
      </c>
      <c r="C694" s="198">
        <v>56007</v>
      </c>
      <c r="D694" s="198" t="s">
        <v>258</v>
      </c>
      <c r="E694" s="198" t="s">
        <v>1161</v>
      </c>
      <c r="F694" s="198">
        <v>20200253</v>
      </c>
      <c r="G694" s="198" t="s">
        <v>1204</v>
      </c>
      <c r="H694" s="198" t="s">
        <v>1205</v>
      </c>
      <c r="I694" s="198" t="s">
        <v>254</v>
      </c>
      <c r="J694" s="297">
        <v>14.419461554106107</v>
      </c>
      <c r="K694" s="298">
        <v>8.0370769317968467</v>
      </c>
      <c r="L694" s="298">
        <v>7.3279230848735954</v>
      </c>
      <c r="M694" s="298">
        <v>0</v>
      </c>
      <c r="N694" s="299">
        <v>0.71575435138382781</v>
      </c>
      <c r="O694" s="297">
        <v>12.404040733957975</v>
      </c>
      <c r="P694" s="298">
        <v>7.7427999717130422</v>
      </c>
      <c r="Q694" s="298">
        <v>7.0520926331265059</v>
      </c>
      <c r="R694" s="298">
        <v>0</v>
      </c>
      <c r="S694" s="299">
        <v>0.71379149264954012</v>
      </c>
      <c r="T694" s="438" t="s">
        <v>436</v>
      </c>
    </row>
    <row r="695" spans="1:20" x14ac:dyDescent="0.2">
      <c r="A695" s="198" t="s">
        <v>565</v>
      </c>
      <c r="B695" s="198" t="s">
        <v>566</v>
      </c>
      <c r="C695" s="198">
        <v>56007</v>
      </c>
      <c r="D695" s="198" t="s">
        <v>258</v>
      </c>
      <c r="E695" s="198" t="s">
        <v>1161</v>
      </c>
      <c r="F695" s="198">
        <v>20200253</v>
      </c>
      <c r="G695" s="198" t="s">
        <v>1204</v>
      </c>
      <c r="H695" s="198" t="s">
        <v>1189</v>
      </c>
      <c r="I695" s="198" t="s">
        <v>254</v>
      </c>
      <c r="J695" s="297">
        <v>76.588615467711122</v>
      </c>
      <c r="K695" s="298">
        <v>31.675538495905222</v>
      </c>
      <c r="L695" s="298">
        <v>33.330230805392802</v>
      </c>
      <c r="M695" s="298">
        <v>0</v>
      </c>
      <c r="N695" s="299">
        <v>0.82154194419841864</v>
      </c>
      <c r="O695" s="297">
        <v>65.883757341022687</v>
      </c>
      <c r="P695" s="298">
        <v>30.515741064986699</v>
      </c>
      <c r="Q695" s="298">
        <v>32.075647137768939</v>
      </c>
      <c r="R695" s="298">
        <v>0</v>
      </c>
      <c r="S695" s="299">
        <v>0.81928897741220796</v>
      </c>
      <c r="T695" s="438" t="s">
        <v>436</v>
      </c>
    </row>
    <row r="696" spans="1:20" x14ac:dyDescent="0.2">
      <c r="A696" s="198" t="s">
        <v>565</v>
      </c>
      <c r="B696" s="198" t="s">
        <v>566</v>
      </c>
      <c r="C696" s="198">
        <v>56007</v>
      </c>
      <c r="D696" s="198" t="s">
        <v>258</v>
      </c>
      <c r="E696" s="198" t="s">
        <v>1161</v>
      </c>
      <c r="F696" s="198">
        <v>20200253</v>
      </c>
      <c r="G696" s="198" t="s">
        <v>1206</v>
      </c>
      <c r="H696" s="198" t="s">
        <v>1207</v>
      </c>
      <c r="I696" s="198" t="s">
        <v>254</v>
      </c>
      <c r="J696" s="297">
        <v>12.882961552439063</v>
      </c>
      <c r="K696" s="298">
        <v>1.1819230782054186</v>
      </c>
      <c r="L696" s="298">
        <v>7.5643077005146795</v>
      </c>
      <c r="M696" s="298">
        <v>0</v>
      </c>
      <c r="N696" s="299">
        <v>0.28810238043122632</v>
      </c>
      <c r="O696" s="297">
        <v>11.082298688536225</v>
      </c>
      <c r="P696" s="298">
        <v>1.1386470546636827</v>
      </c>
      <c r="Q696" s="298">
        <v>7.2795794922596189</v>
      </c>
      <c r="R696" s="298">
        <v>0</v>
      </c>
      <c r="S696" s="299">
        <v>0.28731229892811683</v>
      </c>
      <c r="T696" s="438" t="s">
        <v>436</v>
      </c>
    </row>
    <row r="697" spans="1:20" x14ac:dyDescent="0.2">
      <c r="A697" s="198" t="s">
        <v>565</v>
      </c>
      <c r="B697" s="198" t="s">
        <v>566</v>
      </c>
      <c r="C697" s="198">
        <v>56007</v>
      </c>
      <c r="D697" s="198" t="s">
        <v>258</v>
      </c>
      <c r="E697" s="198" t="s">
        <v>1161</v>
      </c>
      <c r="F697" s="198">
        <v>31000220</v>
      </c>
      <c r="G697" s="198" t="s">
        <v>1188</v>
      </c>
      <c r="H697" s="198" t="s">
        <v>460</v>
      </c>
      <c r="I697" s="198" t="s">
        <v>257</v>
      </c>
      <c r="J697" s="297">
        <v>0</v>
      </c>
      <c r="K697" s="298">
        <v>2.6002307720519209E-2</v>
      </c>
      <c r="L697" s="298">
        <v>0</v>
      </c>
      <c r="M697" s="298">
        <v>0</v>
      </c>
      <c r="N697" s="299">
        <v>0</v>
      </c>
      <c r="O697" s="297">
        <v>0</v>
      </c>
      <c r="P697" s="298">
        <v>2.6002307720519209E-2</v>
      </c>
      <c r="Q697" s="298">
        <v>0</v>
      </c>
      <c r="R697" s="298">
        <v>0</v>
      </c>
      <c r="S697" s="299">
        <v>0</v>
      </c>
      <c r="T697" s="438" t="s">
        <v>434</v>
      </c>
    </row>
    <row r="698" spans="1:20" x14ac:dyDescent="0.2">
      <c r="A698" s="198" t="s">
        <v>565</v>
      </c>
      <c r="B698" s="198" t="s">
        <v>566</v>
      </c>
      <c r="C698" s="198">
        <v>56007</v>
      </c>
      <c r="D698" s="198" t="s">
        <v>258</v>
      </c>
      <c r="E698" s="198" t="s">
        <v>1161</v>
      </c>
      <c r="F698" s="198">
        <v>31000220</v>
      </c>
      <c r="G698" s="198" t="s">
        <v>1188</v>
      </c>
      <c r="H698" s="198" t="s">
        <v>1208</v>
      </c>
      <c r="I698" s="198" t="s">
        <v>257</v>
      </c>
      <c r="J698" s="297">
        <v>0</v>
      </c>
      <c r="K698" s="298">
        <v>0.40185384658984236</v>
      </c>
      <c r="L698" s="298">
        <v>0</v>
      </c>
      <c r="M698" s="298">
        <v>0</v>
      </c>
      <c r="N698" s="299">
        <v>0</v>
      </c>
      <c r="O698" s="297">
        <v>0</v>
      </c>
      <c r="P698" s="298">
        <v>0.40185384658984236</v>
      </c>
      <c r="Q698" s="298">
        <v>0</v>
      </c>
      <c r="R698" s="298">
        <v>0</v>
      </c>
      <c r="S698" s="299">
        <v>0</v>
      </c>
      <c r="T698" s="438" t="s">
        <v>434</v>
      </c>
    </row>
    <row r="699" spans="1:20" x14ac:dyDescent="0.2">
      <c r="A699" s="198" t="s">
        <v>565</v>
      </c>
      <c r="B699" s="198" t="s">
        <v>566</v>
      </c>
      <c r="C699" s="198">
        <v>56007</v>
      </c>
      <c r="D699" s="198" t="s">
        <v>258</v>
      </c>
      <c r="E699" s="198" t="s">
        <v>1161</v>
      </c>
      <c r="F699" s="198">
        <v>31000299</v>
      </c>
      <c r="G699" s="198" t="s">
        <v>1188</v>
      </c>
      <c r="H699" s="198" t="s">
        <v>1209</v>
      </c>
      <c r="I699" s="198" t="s">
        <v>234</v>
      </c>
      <c r="J699" s="297">
        <v>0</v>
      </c>
      <c r="K699" s="298">
        <v>0.40185384658984236</v>
      </c>
      <c r="L699" s="298">
        <v>0</v>
      </c>
      <c r="M699" s="298">
        <v>0</v>
      </c>
      <c r="N699" s="299">
        <v>0</v>
      </c>
      <c r="O699" s="297">
        <v>0</v>
      </c>
      <c r="P699" s="298">
        <v>0.40185384658984236</v>
      </c>
      <c r="Q699" s="298">
        <v>0</v>
      </c>
      <c r="R699" s="298">
        <v>0</v>
      </c>
      <c r="S699" s="299">
        <v>0</v>
      </c>
      <c r="T699" s="438" t="s">
        <v>434</v>
      </c>
    </row>
    <row r="700" spans="1:20" x14ac:dyDescent="0.2">
      <c r="A700" s="198" t="s">
        <v>565</v>
      </c>
      <c r="B700" s="198" t="s">
        <v>566</v>
      </c>
      <c r="C700" s="198">
        <v>56007</v>
      </c>
      <c r="D700" s="198" t="s">
        <v>258</v>
      </c>
      <c r="E700" s="198" t="s">
        <v>1161</v>
      </c>
      <c r="F700" s="198">
        <v>31000301</v>
      </c>
      <c r="G700" s="198" t="s">
        <v>1188</v>
      </c>
      <c r="H700" s="198" t="s">
        <v>1210</v>
      </c>
      <c r="I700" s="198" t="s">
        <v>269</v>
      </c>
      <c r="J700" s="297">
        <v>0</v>
      </c>
      <c r="K700" s="298">
        <v>20.329076945133199</v>
      </c>
      <c r="L700" s="298">
        <v>0</v>
      </c>
      <c r="M700" s="298">
        <v>0</v>
      </c>
      <c r="N700" s="299">
        <v>0</v>
      </c>
      <c r="O700" s="297">
        <v>0</v>
      </c>
      <c r="P700" s="298">
        <v>17.262581538902662</v>
      </c>
      <c r="Q700" s="298">
        <v>0</v>
      </c>
      <c r="R700" s="298">
        <v>0</v>
      </c>
      <c r="S700" s="299">
        <v>0</v>
      </c>
      <c r="T700" s="438" t="s">
        <v>436</v>
      </c>
    </row>
    <row r="701" spans="1:20" x14ac:dyDescent="0.2">
      <c r="A701" s="198" t="s">
        <v>565</v>
      </c>
      <c r="B701" s="198" t="s">
        <v>566</v>
      </c>
      <c r="C701" s="198">
        <v>56007</v>
      </c>
      <c r="D701" s="198" t="s">
        <v>258</v>
      </c>
      <c r="E701" s="198" t="s">
        <v>1161</v>
      </c>
      <c r="F701" s="198">
        <v>31000302</v>
      </c>
      <c r="G701" s="198" t="s">
        <v>1188</v>
      </c>
      <c r="H701" s="198" t="s">
        <v>1211</v>
      </c>
      <c r="I701" s="198" t="s">
        <v>269</v>
      </c>
      <c r="J701" s="297">
        <v>0</v>
      </c>
      <c r="K701" s="298">
        <v>0</v>
      </c>
      <c r="L701" s="298">
        <v>0</v>
      </c>
      <c r="M701" s="298">
        <v>0</v>
      </c>
      <c r="N701" s="299">
        <v>0</v>
      </c>
      <c r="O701" s="297">
        <v>0</v>
      </c>
      <c r="P701" s="298">
        <v>0</v>
      </c>
      <c r="Q701" s="298">
        <v>0</v>
      </c>
      <c r="R701" s="298">
        <v>0</v>
      </c>
      <c r="S701" s="299">
        <v>0</v>
      </c>
      <c r="T701" s="438" t="s">
        <v>434</v>
      </c>
    </row>
    <row r="702" spans="1:20" x14ac:dyDescent="0.2">
      <c r="A702" s="198" t="s">
        <v>565</v>
      </c>
      <c r="B702" s="198" t="s">
        <v>566</v>
      </c>
      <c r="C702" s="198">
        <v>56007</v>
      </c>
      <c r="D702" s="198" t="s">
        <v>258</v>
      </c>
      <c r="E702" s="198" t="s">
        <v>1161</v>
      </c>
      <c r="F702" s="198">
        <v>31000404</v>
      </c>
      <c r="G702" s="198" t="s">
        <v>1188</v>
      </c>
      <c r="H702" s="198" t="s">
        <v>1212</v>
      </c>
      <c r="I702" s="198" t="s">
        <v>244</v>
      </c>
      <c r="J702" s="297">
        <v>1.5955961555773153</v>
      </c>
      <c r="K702" s="298">
        <v>7.0915384692325112E-2</v>
      </c>
      <c r="L702" s="298">
        <v>0.35457692346162556</v>
      </c>
      <c r="M702" s="298">
        <v>0</v>
      </c>
      <c r="N702" s="299">
        <v>0</v>
      </c>
      <c r="O702" s="297">
        <v>1.5955961555773153</v>
      </c>
      <c r="P702" s="298">
        <v>7.0915384692325112E-2</v>
      </c>
      <c r="Q702" s="298">
        <v>0.35457692346162556</v>
      </c>
      <c r="R702" s="298">
        <v>0</v>
      </c>
      <c r="S702" s="299">
        <v>0</v>
      </c>
      <c r="T702" s="438" t="s">
        <v>434</v>
      </c>
    </row>
    <row r="703" spans="1:20" x14ac:dyDescent="0.2">
      <c r="A703" s="198" t="s">
        <v>565</v>
      </c>
      <c r="B703" s="198" t="s">
        <v>566</v>
      </c>
      <c r="C703" s="198">
        <v>56007</v>
      </c>
      <c r="D703" s="198" t="s">
        <v>258</v>
      </c>
      <c r="E703" s="198" t="s">
        <v>1161</v>
      </c>
      <c r="F703" s="198">
        <v>31000201</v>
      </c>
      <c r="G703" s="198" t="s">
        <v>1200</v>
      </c>
      <c r="H703" s="198" t="s">
        <v>1213</v>
      </c>
      <c r="I703" s="198" t="s">
        <v>223</v>
      </c>
      <c r="J703" s="297">
        <v>1.0637307703848768</v>
      </c>
      <c r="K703" s="298">
        <v>1.1819230782054187E-2</v>
      </c>
      <c r="L703" s="298">
        <v>0.11819230782054187</v>
      </c>
      <c r="M703" s="298">
        <v>0</v>
      </c>
      <c r="N703" s="299">
        <v>0</v>
      </c>
      <c r="O703" s="297">
        <v>1.0637307703848768</v>
      </c>
      <c r="P703" s="298">
        <v>1.1819230782054187E-2</v>
      </c>
      <c r="Q703" s="298">
        <v>0.11819230782054187</v>
      </c>
      <c r="R703" s="298">
        <v>0</v>
      </c>
      <c r="S703" s="299">
        <v>0</v>
      </c>
      <c r="T703" s="438" t="s">
        <v>434</v>
      </c>
    </row>
    <row r="704" spans="1:20" x14ac:dyDescent="0.2">
      <c r="A704" s="198" t="s">
        <v>565</v>
      </c>
      <c r="B704" s="198" t="s">
        <v>566</v>
      </c>
      <c r="C704" s="198">
        <v>56007</v>
      </c>
      <c r="D704" s="198" t="s">
        <v>258</v>
      </c>
      <c r="E704" s="198" t="s">
        <v>1161</v>
      </c>
      <c r="F704" s="198">
        <v>31000205</v>
      </c>
      <c r="G704" s="198" t="s">
        <v>1200</v>
      </c>
      <c r="H704" s="198" t="s">
        <v>1214</v>
      </c>
      <c r="I704" s="198" t="s">
        <v>225</v>
      </c>
      <c r="J704" s="297">
        <v>3.6639615424367977</v>
      </c>
      <c r="K704" s="298">
        <v>7.5406692389505707</v>
      </c>
      <c r="L704" s="298">
        <v>19.856307713851034</v>
      </c>
      <c r="M704" s="298">
        <v>3.5457692346162556E-2</v>
      </c>
      <c r="N704" s="299">
        <v>0</v>
      </c>
      <c r="O704" s="297">
        <v>3.6639615424367977</v>
      </c>
      <c r="P704" s="298">
        <v>7.5406692389505707</v>
      </c>
      <c r="Q704" s="298">
        <v>19.856307713851034</v>
      </c>
      <c r="R704" s="298">
        <v>3.5457692346162556E-2</v>
      </c>
      <c r="S704" s="299">
        <v>0</v>
      </c>
      <c r="T704" s="438" t="s">
        <v>434</v>
      </c>
    </row>
    <row r="705" spans="1:20" x14ac:dyDescent="0.2">
      <c r="A705" s="198" t="s">
        <v>565</v>
      </c>
      <c r="B705" s="198" t="s">
        <v>566</v>
      </c>
      <c r="C705" s="198">
        <v>56007</v>
      </c>
      <c r="D705" s="198" t="s">
        <v>258</v>
      </c>
      <c r="E705" s="198" t="s">
        <v>1161</v>
      </c>
      <c r="F705" s="198">
        <v>31000209</v>
      </c>
      <c r="G705" s="198" t="s">
        <v>1200</v>
      </c>
      <c r="H705" s="198" t="s">
        <v>1215</v>
      </c>
      <c r="I705" s="198" t="s">
        <v>226</v>
      </c>
      <c r="J705" s="297">
        <v>9.8099615491049761</v>
      </c>
      <c r="K705" s="298">
        <v>0.14183076938465022</v>
      </c>
      <c r="L705" s="298">
        <v>1.0637307703848768</v>
      </c>
      <c r="M705" s="298">
        <v>33.093846189751723</v>
      </c>
      <c r="N705" s="299">
        <v>0</v>
      </c>
      <c r="O705" s="297">
        <v>9.8099615491049761</v>
      </c>
      <c r="P705" s="298">
        <v>0.14183076938465022</v>
      </c>
      <c r="Q705" s="298">
        <v>1.0637307703848768</v>
      </c>
      <c r="R705" s="298">
        <v>33.093846189751723</v>
      </c>
      <c r="S705" s="299">
        <v>0</v>
      </c>
      <c r="T705" s="438" t="s">
        <v>434</v>
      </c>
    </row>
    <row r="706" spans="1:20" x14ac:dyDescent="0.2">
      <c r="A706" s="198" t="s">
        <v>565</v>
      </c>
      <c r="B706" s="198" t="s">
        <v>566</v>
      </c>
      <c r="C706" s="198">
        <v>56007</v>
      </c>
      <c r="D706" s="198" t="s">
        <v>258</v>
      </c>
      <c r="E706" s="198" t="s">
        <v>1161</v>
      </c>
      <c r="F706" s="198">
        <v>31000404</v>
      </c>
      <c r="G706" s="198" t="s">
        <v>1200</v>
      </c>
      <c r="H706" s="198" t="s">
        <v>1216</v>
      </c>
      <c r="I706" s="198" t="s">
        <v>244</v>
      </c>
      <c r="J706" s="297">
        <v>23.520269256287829</v>
      </c>
      <c r="K706" s="298">
        <v>0.33093846189751724</v>
      </c>
      <c r="L706" s="298">
        <v>4.1367307737189654</v>
      </c>
      <c r="M706" s="298">
        <v>7.0915384692325112E-2</v>
      </c>
      <c r="N706" s="299">
        <v>0</v>
      </c>
      <c r="O706" s="297">
        <v>23.520269256287829</v>
      </c>
      <c r="P706" s="298">
        <v>0.33093846189751724</v>
      </c>
      <c r="Q706" s="298">
        <v>4.1367307737189654</v>
      </c>
      <c r="R706" s="298">
        <v>7.0915384692325112E-2</v>
      </c>
      <c r="S706" s="299">
        <v>0</v>
      </c>
      <c r="T706" s="438" t="s">
        <v>434</v>
      </c>
    </row>
    <row r="707" spans="1:20" x14ac:dyDescent="0.2">
      <c r="A707" s="198" t="s">
        <v>565</v>
      </c>
      <c r="B707" s="198" t="s">
        <v>566</v>
      </c>
      <c r="C707" s="198">
        <v>56007</v>
      </c>
      <c r="D707" s="198" t="s">
        <v>258</v>
      </c>
      <c r="E707" s="198" t="s">
        <v>1161</v>
      </c>
      <c r="F707" s="198">
        <v>31000404</v>
      </c>
      <c r="G707" s="198" t="s">
        <v>1200</v>
      </c>
      <c r="H707" s="198" t="s">
        <v>1217</v>
      </c>
      <c r="I707" s="198" t="s">
        <v>244</v>
      </c>
      <c r="J707" s="297">
        <v>10.519115396028226</v>
      </c>
      <c r="K707" s="298">
        <v>0.15365000016670444</v>
      </c>
      <c r="L707" s="298">
        <v>1.7728846173081281</v>
      </c>
      <c r="M707" s="298">
        <v>3.5457692346162556E-2</v>
      </c>
      <c r="N707" s="299">
        <v>0</v>
      </c>
      <c r="O707" s="297">
        <v>10.519115396028226</v>
      </c>
      <c r="P707" s="298">
        <v>0.15365000016670444</v>
      </c>
      <c r="Q707" s="298">
        <v>1.7728846173081281</v>
      </c>
      <c r="R707" s="298">
        <v>3.5457692346162556E-2</v>
      </c>
      <c r="S707" s="299">
        <v>0</v>
      </c>
      <c r="T707" s="438" t="s">
        <v>434</v>
      </c>
    </row>
    <row r="708" spans="1:20" x14ac:dyDescent="0.2">
      <c r="A708" s="198" t="s">
        <v>565</v>
      </c>
      <c r="B708" s="198" t="s">
        <v>566</v>
      </c>
      <c r="C708" s="198">
        <v>56007</v>
      </c>
      <c r="D708" s="198" t="s">
        <v>258</v>
      </c>
      <c r="E708" s="198" t="s">
        <v>1161</v>
      </c>
      <c r="F708" s="198">
        <v>31000404</v>
      </c>
      <c r="G708" s="198" t="s">
        <v>1200</v>
      </c>
      <c r="H708" s="198" t="s">
        <v>1218</v>
      </c>
      <c r="I708" s="198" t="s">
        <v>244</v>
      </c>
      <c r="J708" s="297">
        <v>10.519115396028226</v>
      </c>
      <c r="K708" s="298">
        <v>0.15365000016670444</v>
      </c>
      <c r="L708" s="298">
        <v>1.7728846173081281</v>
      </c>
      <c r="M708" s="298">
        <v>3.5457692346162556E-2</v>
      </c>
      <c r="N708" s="299">
        <v>0</v>
      </c>
      <c r="O708" s="297">
        <v>10.519115396028226</v>
      </c>
      <c r="P708" s="298">
        <v>0.15365000016670444</v>
      </c>
      <c r="Q708" s="298">
        <v>1.7728846173081281</v>
      </c>
      <c r="R708" s="298">
        <v>3.5457692346162556E-2</v>
      </c>
      <c r="S708" s="299">
        <v>0</v>
      </c>
      <c r="T708" s="438" t="s">
        <v>434</v>
      </c>
    </row>
    <row r="709" spans="1:20" x14ac:dyDescent="0.2">
      <c r="A709" s="198" t="s">
        <v>565</v>
      </c>
      <c r="B709" s="198" t="s">
        <v>566</v>
      </c>
      <c r="C709" s="198">
        <v>56007</v>
      </c>
      <c r="D709" s="198" t="s">
        <v>258</v>
      </c>
      <c r="E709" s="198" t="s">
        <v>1161</v>
      </c>
      <c r="F709" s="198">
        <v>31000404</v>
      </c>
      <c r="G709" s="198" t="s">
        <v>1200</v>
      </c>
      <c r="H709" s="198" t="s">
        <v>1219</v>
      </c>
      <c r="I709" s="198" t="s">
        <v>244</v>
      </c>
      <c r="J709" s="297">
        <v>1.6546923094875861</v>
      </c>
      <c r="K709" s="298">
        <v>3.5457692346162556E-2</v>
      </c>
      <c r="L709" s="298">
        <v>0.23638461564108373</v>
      </c>
      <c r="M709" s="298">
        <v>0</v>
      </c>
      <c r="N709" s="299">
        <v>0</v>
      </c>
      <c r="O709" s="297">
        <v>1.6546923094875861</v>
      </c>
      <c r="P709" s="298">
        <v>3.5457692346162556E-2</v>
      </c>
      <c r="Q709" s="298">
        <v>0.23638461564108373</v>
      </c>
      <c r="R709" s="298">
        <v>0</v>
      </c>
      <c r="S709" s="299">
        <v>0</v>
      </c>
      <c r="T709" s="438" t="s">
        <v>434</v>
      </c>
    </row>
    <row r="710" spans="1:20" x14ac:dyDescent="0.2">
      <c r="A710" s="198" t="s">
        <v>565</v>
      </c>
      <c r="B710" s="198" t="s">
        <v>566</v>
      </c>
      <c r="C710" s="198">
        <v>56007</v>
      </c>
      <c r="D710" s="198" t="s">
        <v>258</v>
      </c>
      <c r="E710" s="198" t="s">
        <v>1161</v>
      </c>
      <c r="F710" s="198">
        <v>31000404</v>
      </c>
      <c r="G710" s="198" t="s">
        <v>1200</v>
      </c>
      <c r="H710" s="198" t="s">
        <v>1220</v>
      </c>
      <c r="I710" s="198" t="s">
        <v>244</v>
      </c>
      <c r="J710" s="297">
        <v>4.3731153893600494</v>
      </c>
      <c r="K710" s="298">
        <v>8.2734615474379311E-2</v>
      </c>
      <c r="L710" s="298">
        <v>0.47276923128216747</v>
      </c>
      <c r="M710" s="298">
        <v>1.1819230782054187E-2</v>
      </c>
      <c r="N710" s="299">
        <v>0</v>
      </c>
      <c r="O710" s="297">
        <v>4.3731153893600494</v>
      </c>
      <c r="P710" s="298">
        <v>8.2734615474379311E-2</v>
      </c>
      <c r="Q710" s="298">
        <v>0.47276923128216747</v>
      </c>
      <c r="R710" s="298">
        <v>1.1819230782054187E-2</v>
      </c>
      <c r="S710" s="299">
        <v>0</v>
      </c>
      <c r="T710" s="438" t="s">
        <v>434</v>
      </c>
    </row>
    <row r="711" spans="1:20" x14ac:dyDescent="0.2">
      <c r="A711" s="198" t="s">
        <v>565</v>
      </c>
      <c r="B711" s="198" t="s">
        <v>566</v>
      </c>
      <c r="C711" s="198">
        <v>56007</v>
      </c>
      <c r="D711" s="198" t="s">
        <v>258</v>
      </c>
      <c r="E711" s="198" t="s">
        <v>1161</v>
      </c>
      <c r="F711" s="198">
        <v>50410310</v>
      </c>
      <c r="G711" s="198" t="s">
        <v>1200</v>
      </c>
      <c r="H711" s="198" t="s">
        <v>1221</v>
      </c>
      <c r="I711" s="198" t="s">
        <v>222</v>
      </c>
      <c r="J711" s="297">
        <v>0</v>
      </c>
      <c r="K711" s="298">
        <v>12.05561539769527</v>
      </c>
      <c r="L711" s="298">
        <v>0</v>
      </c>
      <c r="M711" s="298">
        <v>0</v>
      </c>
      <c r="N711" s="299">
        <v>0</v>
      </c>
      <c r="O711" s="297">
        <v>0</v>
      </c>
      <c r="P711" s="298">
        <v>12.05561539769527</v>
      </c>
      <c r="Q711" s="298">
        <v>0</v>
      </c>
      <c r="R711" s="298">
        <v>0</v>
      </c>
      <c r="S711" s="299">
        <v>0</v>
      </c>
      <c r="T711" s="438" t="s">
        <v>434</v>
      </c>
    </row>
    <row r="712" spans="1:20" x14ac:dyDescent="0.2">
      <c r="A712" s="198" t="s">
        <v>565</v>
      </c>
      <c r="B712" s="198" t="s">
        <v>566</v>
      </c>
      <c r="C712" s="198">
        <v>56037</v>
      </c>
      <c r="D712" s="198" t="s">
        <v>432</v>
      </c>
      <c r="E712" s="198" t="s">
        <v>607</v>
      </c>
      <c r="F712" s="198">
        <v>31000205</v>
      </c>
      <c r="G712" s="198" t="s">
        <v>835</v>
      </c>
      <c r="H712" s="198" t="s">
        <v>1222</v>
      </c>
      <c r="I712" s="198" t="s">
        <v>225</v>
      </c>
      <c r="J712" s="297">
        <v>0</v>
      </c>
      <c r="K712" s="298">
        <v>0</v>
      </c>
      <c r="L712" s="298">
        <v>0</v>
      </c>
      <c r="M712" s="298">
        <v>37.821538502573397</v>
      </c>
      <c r="N712" s="299">
        <v>0</v>
      </c>
      <c r="O712" s="297">
        <v>0</v>
      </c>
      <c r="P712" s="298">
        <v>0</v>
      </c>
      <c r="Q712" s="298">
        <v>0</v>
      </c>
      <c r="R712" s="298">
        <v>37.821538502573397</v>
      </c>
      <c r="S712" s="299">
        <v>0</v>
      </c>
      <c r="T712" s="438" t="s">
        <v>434</v>
      </c>
    </row>
    <row r="713" spans="1:20" x14ac:dyDescent="0.2">
      <c r="A713" s="198" t="s">
        <v>565</v>
      </c>
      <c r="B713" s="198" t="s">
        <v>566</v>
      </c>
      <c r="C713" s="198">
        <v>56037</v>
      </c>
      <c r="D713" s="198" t="s">
        <v>432</v>
      </c>
      <c r="E713" s="198" t="s">
        <v>607</v>
      </c>
      <c r="F713" s="198">
        <v>31000299</v>
      </c>
      <c r="G713" s="198" t="s">
        <v>835</v>
      </c>
      <c r="H713" s="198" t="s">
        <v>1223</v>
      </c>
      <c r="I713" s="198" t="s">
        <v>234</v>
      </c>
      <c r="J713" s="297">
        <v>0</v>
      </c>
      <c r="K713" s="298">
        <v>41.367307737189655</v>
      </c>
      <c r="L713" s="298">
        <v>0</v>
      </c>
      <c r="M713" s="298">
        <v>0</v>
      </c>
      <c r="N713" s="299">
        <v>0</v>
      </c>
      <c r="O713" s="297">
        <v>0</v>
      </c>
      <c r="P713" s="298">
        <v>41.367307737189655</v>
      </c>
      <c r="Q713" s="298">
        <v>0</v>
      </c>
      <c r="R713" s="298">
        <v>0</v>
      </c>
      <c r="S713" s="299">
        <v>0</v>
      </c>
      <c r="T713" s="438" t="s">
        <v>434</v>
      </c>
    </row>
    <row r="714" spans="1:20" x14ac:dyDescent="0.2">
      <c r="A714" s="198" t="s">
        <v>565</v>
      </c>
      <c r="B714" s="198" t="s">
        <v>566</v>
      </c>
      <c r="C714" s="198">
        <v>56037</v>
      </c>
      <c r="D714" s="198" t="s">
        <v>432</v>
      </c>
      <c r="E714" s="198" t="s">
        <v>607</v>
      </c>
      <c r="F714" s="198">
        <v>31000299</v>
      </c>
      <c r="G714" s="198" t="s">
        <v>835</v>
      </c>
      <c r="H714" s="198" t="s">
        <v>1224</v>
      </c>
      <c r="I714" s="198" t="s">
        <v>234</v>
      </c>
      <c r="J714" s="297">
        <v>55.904961599116298</v>
      </c>
      <c r="K714" s="298">
        <v>9.100807702181724</v>
      </c>
      <c r="L714" s="298">
        <v>23.40207694846729</v>
      </c>
      <c r="M714" s="298">
        <v>3.5457692346162561</v>
      </c>
      <c r="N714" s="299">
        <v>0</v>
      </c>
      <c r="O714" s="297">
        <v>55.904961599116298</v>
      </c>
      <c r="P714" s="298">
        <v>9.100807702181724</v>
      </c>
      <c r="Q714" s="298">
        <v>23.40207694846729</v>
      </c>
      <c r="R714" s="298">
        <v>3.5457692346162561</v>
      </c>
      <c r="S714" s="299">
        <v>0</v>
      </c>
      <c r="T714" s="438" t="s">
        <v>434</v>
      </c>
    </row>
    <row r="715" spans="1:20" x14ac:dyDescent="0.2">
      <c r="A715" s="198" t="s">
        <v>565</v>
      </c>
      <c r="B715" s="198" t="s">
        <v>566</v>
      </c>
      <c r="C715" s="198">
        <v>56037</v>
      </c>
      <c r="D715" s="198" t="s">
        <v>432</v>
      </c>
      <c r="E715" s="198" t="s">
        <v>607</v>
      </c>
      <c r="F715" s="198">
        <v>31000299</v>
      </c>
      <c r="G715" s="198" t="s">
        <v>835</v>
      </c>
      <c r="H715" s="198" t="s">
        <v>1225</v>
      </c>
      <c r="I715" s="198" t="s">
        <v>234</v>
      </c>
      <c r="J715" s="297">
        <v>23.874846179749454</v>
      </c>
      <c r="K715" s="298">
        <v>7.0915384692325123</v>
      </c>
      <c r="L715" s="298">
        <v>18.319807712183987</v>
      </c>
      <c r="M715" s="298">
        <v>2.7184230798724625</v>
      </c>
      <c r="N715" s="299">
        <v>0</v>
      </c>
      <c r="O715" s="297">
        <v>23.874846179749454</v>
      </c>
      <c r="P715" s="298">
        <v>7.0915384692325123</v>
      </c>
      <c r="Q715" s="298">
        <v>18.319807712183987</v>
      </c>
      <c r="R715" s="298">
        <v>2.7184230798724625</v>
      </c>
      <c r="S715" s="299">
        <v>0</v>
      </c>
      <c r="T715" s="438" t="s">
        <v>434</v>
      </c>
    </row>
    <row r="716" spans="1:20" x14ac:dyDescent="0.2">
      <c r="A716" s="198" t="s">
        <v>565</v>
      </c>
      <c r="B716" s="198" t="s">
        <v>566</v>
      </c>
      <c r="C716" s="198">
        <v>56037</v>
      </c>
      <c r="D716" s="198" t="s">
        <v>432</v>
      </c>
      <c r="E716" s="198" t="s">
        <v>607</v>
      </c>
      <c r="F716" s="198">
        <v>31000299</v>
      </c>
      <c r="G716" s="198" t="s">
        <v>835</v>
      </c>
      <c r="H716" s="198" t="s">
        <v>1226</v>
      </c>
      <c r="I716" s="198" t="s">
        <v>234</v>
      </c>
      <c r="J716" s="297">
        <v>4.8458846206422157</v>
      </c>
      <c r="K716" s="298">
        <v>0</v>
      </c>
      <c r="L716" s="298">
        <v>1.1819230782054186</v>
      </c>
      <c r="M716" s="298">
        <v>0</v>
      </c>
      <c r="N716" s="299">
        <v>0</v>
      </c>
      <c r="O716" s="297">
        <v>4.8458846206422157</v>
      </c>
      <c r="P716" s="298">
        <v>0</v>
      </c>
      <c r="Q716" s="298">
        <v>1.1819230782054186</v>
      </c>
      <c r="R716" s="298">
        <v>0</v>
      </c>
      <c r="S716" s="299">
        <v>0</v>
      </c>
      <c r="T716" s="438" t="s">
        <v>434</v>
      </c>
    </row>
    <row r="717" spans="1:20" x14ac:dyDescent="0.2">
      <c r="A717" s="198" t="s">
        <v>565</v>
      </c>
      <c r="B717" s="198" t="s">
        <v>566</v>
      </c>
      <c r="C717" s="198">
        <v>56037</v>
      </c>
      <c r="D717" s="198" t="s">
        <v>432</v>
      </c>
      <c r="E717" s="198" t="s">
        <v>607</v>
      </c>
      <c r="F717" s="198">
        <v>31000299</v>
      </c>
      <c r="G717" s="198" t="s">
        <v>835</v>
      </c>
      <c r="H717" s="198" t="s">
        <v>1227</v>
      </c>
      <c r="I717" s="198" t="s">
        <v>234</v>
      </c>
      <c r="J717" s="297">
        <v>26.711461567442463</v>
      </c>
      <c r="K717" s="298">
        <v>14.064884630644482</v>
      </c>
      <c r="L717" s="298">
        <v>24.702192334493247</v>
      </c>
      <c r="M717" s="298">
        <v>55.432192367834134</v>
      </c>
      <c r="N717" s="299">
        <v>0</v>
      </c>
      <c r="O717" s="297">
        <v>26.711461567442463</v>
      </c>
      <c r="P717" s="298">
        <v>14.064884630644482</v>
      </c>
      <c r="Q717" s="298">
        <v>24.702192334493247</v>
      </c>
      <c r="R717" s="298">
        <v>55.432192367834134</v>
      </c>
      <c r="S717" s="299">
        <v>0</v>
      </c>
      <c r="T717" s="438" t="s">
        <v>434</v>
      </c>
    </row>
    <row r="718" spans="1:20" x14ac:dyDescent="0.2">
      <c r="A718" s="198" t="s">
        <v>565</v>
      </c>
      <c r="B718" s="198" t="s">
        <v>566</v>
      </c>
      <c r="C718" s="198">
        <v>56037</v>
      </c>
      <c r="D718" s="198" t="s">
        <v>432</v>
      </c>
      <c r="E718" s="198" t="s">
        <v>607</v>
      </c>
      <c r="F718" s="198">
        <v>31000299</v>
      </c>
      <c r="G718" s="198" t="s">
        <v>829</v>
      </c>
      <c r="H718" s="198" t="s">
        <v>1228</v>
      </c>
      <c r="I718" s="198" t="s">
        <v>234</v>
      </c>
      <c r="J718" s="297">
        <v>1.3147485392726062</v>
      </c>
      <c r="K718" s="298">
        <v>0</v>
      </c>
      <c r="L718" s="298">
        <v>0</v>
      </c>
      <c r="M718" s="298">
        <v>5.1768223733858866E-3</v>
      </c>
      <c r="N718" s="299">
        <v>0</v>
      </c>
      <c r="O718" s="297">
        <v>1.3147485392726062</v>
      </c>
      <c r="P718" s="298">
        <v>0</v>
      </c>
      <c r="Q718" s="298">
        <v>0</v>
      </c>
      <c r="R718" s="298">
        <v>5.1768223733858866E-3</v>
      </c>
      <c r="S718" s="299">
        <v>0</v>
      </c>
      <c r="T718" s="438" t="s">
        <v>434</v>
      </c>
    </row>
    <row r="719" spans="1:20" x14ac:dyDescent="0.2">
      <c r="A719" s="198" t="s">
        <v>565</v>
      </c>
      <c r="B719" s="198" t="s">
        <v>566</v>
      </c>
      <c r="C719" s="198">
        <v>56037</v>
      </c>
      <c r="D719" s="198" t="s">
        <v>432</v>
      </c>
      <c r="E719" s="198" t="s">
        <v>607</v>
      </c>
      <c r="F719" s="198">
        <v>31000299</v>
      </c>
      <c r="G719" s="198" t="s">
        <v>829</v>
      </c>
      <c r="H719" s="198" t="s">
        <v>1229</v>
      </c>
      <c r="I719" s="198" t="s">
        <v>234</v>
      </c>
      <c r="J719" s="297">
        <v>0.49303070222722728</v>
      </c>
      <c r="K719" s="298">
        <v>0</v>
      </c>
      <c r="L719" s="298">
        <v>0</v>
      </c>
      <c r="M719" s="298">
        <v>0.56945046107244757</v>
      </c>
      <c r="N719" s="299">
        <v>0</v>
      </c>
      <c r="O719" s="297">
        <v>0.49303070222722728</v>
      </c>
      <c r="P719" s="298">
        <v>0</v>
      </c>
      <c r="Q719" s="298">
        <v>0</v>
      </c>
      <c r="R719" s="298">
        <v>0.56945046107244757</v>
      </c>
      <c r="S719" s="299">
        <v>0</v>
      </c>
      <c r="T719" s="438" t="s">
        <v>434</v>
      </c>
    </row>
    <row r="720" spans="1:20" x14ac:dyDescent="0.2">
      <c r="A720" s="198" t="s">
        <v>565</v>
      </c>
      <c r="B720" s="198" t="s">
        <v>566</v>
      </c>
      <c r="C720" s="198">
        <v>56037</v>
      </c>
      <c r="D720" s="198" t="s">
        <v>432</v>
      </c>
      <c r="E720" s="198" t="s">
        <v>607</v>
      </c>
      <c r="F720" s="198">
        <v>31000299</v>
      </c>
      <c r="G720" s="198" t="s">
        <v>829</v>
      </c>
      <c r="H720" s="198" t="s">
        <v>1230</v>
      </c>
      <c r="I720" s="198" t="s">
        <v>234</v>
      </c>
      <c r="J720" s="297">
        <v>0.49303070222722728</v>
      </c>
      <c r="K720" s="298">
        <v>0</v>
      </c>
      <c r="L720" s="298">
        <v>0</v>
      </c>
      <c r="M720" s="298">
        <v>0.56945046107244757</v>
      </c>
      <c r="N720" s="299">
        <v>0</v>
      </c>
      <c r="O720" s="297">
        <v>0.49303070222722728</v>
      </c>
      <c r="P720" s="298">
        <v>0</v>
      </c>
      <c r="Q720" s="298">
        <v>0</v>
      </c>
      <c r="R720" s="298">
        <v>0.56945046107244757</v>
      </c>
      <c r="S720" s="299">
        <v>0</v>
      </c>
      <c r="T720" s="438" t="s">
        <v>434</v>
      </c>
    </row>
    <row r="721" spans="1:20" x14ac:dyDescent="0.2">
      <c r="A721" s="198" t="s">
        <v>565</v>
      </c>
      <c r="B721" s="198" t="s">
        <v>566</v>
      </c>
      <c r="C721" s="198">
        <v>56037</v>
      </c>
      <c r="D721" s="198" t="s">
        <v>432</v>
      </c>
      <c r="E721" s="198" t="s">
        <v>607</v>
      </c>
      <c r="F721" s="198">
        <v>31000299</v>
      </c>
      <c r="G721" s="198" t="s">
        <v>829</v>
      </c>
      <c r="H721" s="198" t="s">
        <v>1231</v>
      </c>
      <c r="I721" s="198" t="s">
        <v>234</v>
      </c>
      <c r="J721" s="297">
        <v>0.49303070222722728</v>
      </c>
      <c r="K721" s="298">
        <v>0</v>
      </c>
      <c r="L721" s="298">
        <v>0</v>
      </c>
      <c r="M721" s="298">
        <v>2.0542945926134474E-3</v>
      </c>
      <c r="N721" s="299">
        <v>0</v>
      </c>
      <c r="O721" s="297">
        <v>0.49303070222722728</v>
      </c>
      <c r="P721" s="298">
        <v>0</v>
      </c>
      <c r="Q721" s="298">
        <v>0</v>
      </c>
      <c r="R721" s="298">
        <v>2.0542945926134474E-3</v>
      </c>
      <c r="S721" s="299">
        <v>0</v>
      </c>
      <c r="T721" s="438" t="s">
        <v>434</v>
      </c>
    </row>
    <row r="722" spans="1:20" x14ac:dyDescent="0.2">
      <c r="A722" s="198" t="s">
        <v>565</v>
      </c>
      <c r="B722" s="198" t="s">
        <v>566</v>
      </c>
      <c r="C722" s="198">
        <v>56037</v>
      </c>
      <c r="D722" s="198" t="s">
        <v>432</v>
      </c>
      <c r="E722" s="198" t="s">
        <v>607</v>
      </c>
      <c r="F722" s="198">
        <v>31000299</v>
      </c>
      <c r="G722" s="198" t="s">
        <v>829</v>
      </c>
      <c r="H722" s="198" t="s">
        <v>1232</v>
      </c>
      <c r="I722" s="198" t="s">
        <v>234</v>
      </c>
      <c r="J722" s="297">
        <v>9.337192317822808</v>
      </c>
      <c r="K722" s="298">
        <v>1.4183076938465022</v>
      </c>
      <c r="L722" s="298">
        <v>15.955961555773152</v>
      </c>
      <c r="M722" s="298">
        <v>0.11819230782054187</v>
      </c>
      <c r="N722" s="299">
        <v>0</v>
      </c>
      <c r="O722" s="297">
        <v>9.337192317822808</v>
      </c>
      <c r="P722" s="298">
        <v>1.4183076938465022</v>
      </c>
      <c r="Q722" s="298">
        <v>15.955961555773152</v>
      </c>
      <c r="R722" s="298">
        <v>0.11819230782054187</v>
      </c>
      <c r="S722" s="299">
        <v>0</v>
      </c>
      <c r="T722" s="438" t="s">
        <v>434</v>
      </c>
    </row>
    <row r="723" spans="1:20" x14ac:dyDescent="0.2">
      <c r="A723" s="198" t="s">
        <v>565</v>
      </c>
      <c r="B723" s="198" t="s">
        <v>566</v>
      </c>
      <c r="C723" s="198">
        <v>56037</v>
      </c>
      <c r="D723" s="198" t="s">
        <v>432</v>
      </c>
      <c r="E723" s="198" t="s">
        <v>607</v>
      </c>
      <c r="F723" s="198">
        <v>31000299</v>
      </c>
      <c r="G723" s="198" t="s">
        <v>829</v>
      </c>
      <c r="H723" s="198" t="s">
        <v>1233</v>
      </c>
      <c r="I723" s="198" t="s">
        <v>234</v>
      </c>
      <c r="J723" s="297">
        <v>9.337192317822808</v>
      </c>
      <c r="K723" s="298">
        <v>1.4183076938465022</v>
      </c>
      <c r="L723" s="298">
        <v>15.955961555773152</v>
      </c>
      <c r="M723" s="298">
        <v>0.11819230782054187</v>
      </c>
      <c r="N723" s="299">
        <v>0</v>
      </c>
      <c r="O723" s="297">
        <v>9.337192317822808</v>
      </c>
      <c r="P723" s="298">
        <v>1.4183076938465022</v>
      </c>
      <c r="Q723" s="298">
        <v>15.955961555773152</v>
      </c>
      <c r="R723" s="298">
        <v>0.11819230782054187</v>
      </c>
      <c r="S723" s="299">
        <v>0</v>
      </c>
      <c r="T723" s="438" t="s">
        <v>434</v>
      </c>
    </row>
    <row r="724" spans="1:20" x14ac:dyDescent="0.2">
      <c r="A724" s="198" t="s">
        <v>565</v>
      </c>
      <c r="B724" s="198" t="s">
        <v>566</v>
      </c>
      <c r="C724" s="198">
        <v>56037</v>
      </c>
      <c r="D724" s="198" t="s">
        <v>432</v>
      </c>
      <c r="E724" s="198" t="s">
        <v>607</v>
      </c>
      <c r="F724" s="198">
        <v>31000299</v>
      </c>
      <c r="G724" s="198" t="s">
        <v>829</v>
      </c>
      <c r="H724" s="198" t="s">
        <v>1234</v>
      </c>
      <c r="I724" s="198" t="s">
        <v>234</v>
      </c>
      <c r="J724" s="297">
        <v>21.159234303918506</v>
      </c>
      <c r="K724" s="298">
        <v>0</v>
      </c>
      <c r="L724" s="298">
        <v>0</v>
      </c>
      <c r="M724" s="298">
        <v>94.744066611332173</v>
      </c>
      <c r="N724" s="299">
        <v>0</v>
      </c>
      <c r="O724" s="297">
        <v>21.159234303918506</v>
      </c>
      <c r="P724" s="298">
        <v>0</v>
      </c>
      <c r="Q724" s="298">
        <v>0</v>
      </c>
      <c r="R724" s="298">
        <v>94.744066611332173</v>
      </c>
      <c r="S724" s="299">
        <v>0</v>
      </c>
      <c r="T724" s="438" t="s">
        <v>434</v>
      </c>
    </row>
    <row r="725" spans="1:20" x14ac:dyDescent="0.2">
      <c r="A725" s="198" t="s">
        <v>565</v>
      </c>
      <c r="B725" s="198" t="s">
        <v>566</v>
      </c>
      <c r="C725" s="198">
        <v>56037</v>
      </c>
      <c r="D725" s="198" t="s">
        <v>432</v>
      </c>
      <c r="E725" s="198" t="s">
        <v>607</v>
      </c>
      <c r="F725" s="198">
        <v>31000227</v>
      </c>
      <c r="G725" s="198" t="s">
        <v>1235</v>
      </c>
      <c r="H725" s="198" t="s">
        <v>1236</v>
      </c>
      <c r="I725" s="198" t="s">
        <v>269</v>
      </c>
      <c r="J725" s="297">
        <v>0.51768230825397332</v>
      </c>
      <c r="K725" s="298">
        <v>0</v>
      </c>
      <c r="L725" s="298">
        <v>0</v>
      </c>
      <c r="M725" s="298">
        <v>0</v>
      </c>
      <c r="N725" s="299">
        <v>0</v>
      </c>
      <c r="O725" s="297">
        <v>0.51768230825397332</v>
      </c>
      <c r="P725" s="298">
        <v>0</v>
      </c>
      <c r="Q725" s="298">
        <v>0</v>
      </c>
      <c r="R725" s="298">
        <v>0</v>
      </c>
      <c r="S725" s="299">
        <v>0</v>
      </c>
      <c r="T725" s="438" t="s">
        <v>434</v>
      </c>
    </row>
    <row r="726" spans="1:20" x14ac:dyDescent="0.2">
      <c r="A726" s="198" t="s">
        <v>565</v>
      </c>
      <c r="B726" s="198" t="s">
        <v>566</v>
      </c>
      <c r="C726" s="198">
        <v>56037</v>
      </c>
      <c r="D726" s="198" t="s">
        <v>432</v>
      </c>
      <c r="E726" s="198" t="s">
        <v>607</v>
      </c>
      <c r="F726" s="198">
        <v>31000227</v>
      </c>
      <c r="G726" s="198" t="s">
        <v>1237</v>
      </c>
      <c r="H726" s="198" t="s">
        <v>1236</v>
      </c>
      <c r="I726" s="198" t="s">
        <v>269</v>
      </c>
      <c r="J726" s="297">
        <v>0</v>
      </c>
      <c r="K726" s="298">
        <v>1.0353646165079466</v>
      </c>
      <c r="L726" s="298">
        <v>0</v>
      </c>
      <c r="M726" s="298">
        <v>0</v>
      </c>
      <c r="N726" s="299">
        <v>0</v>
      </c>
      <c r="O726" s="297">
        <v>0</v>
      </c>
      <c r="P726" s="298">
        <v>1.0353646165079466</v>
      </c>
      <c r="Q726" s="298">
        <v>0</v>
      </c>
      <c r="R726" s="298">
        <v>0</v>
      </c>
      <c r="S726" s="299">
        <v>0</v>
      </c>
      <c r="T726" s="438" t="s">
        <v>434</v>
      </c>
    </row>
    <row r="727" spans="1:20" x14ac:dyDescent="0.2">
      <c r="A727" s="198" t="s">
        <v>565</v>
      </c>
      <c r="B727" s="198" t="s">
        <v>566</v>
      </c>
      <c r="C727" s="198">
        <v>56037</v>
      </c>
      <c r="D727" s="198" t="s">
        <v>432</v>
      </c>
      <c r="E727" s="198" t="s">
        <v>607</v>
      </c>
      <c r="F727" s="198">
        <v>31000299</v>
      </c>
      <c r="G727" s="198" t="s">
        <v>1235</v>
      </c>
      <c r="H727" s="198" t="s">
        <v>1238</v>
      </c>
      <c r="I727" s="198" t="s">
        <v>234</v>
      </c>
      <c r="J727" s="297">
        <v>0</v>
      </c>
      <c r="K727" s="298">
        <v>1.0353646165079466</v>
      </c>
      <c r="L727" s="298">
        <v>0</v>
      </c>
      <c r="M727" s="298">
        <v>0</v>
      </c>
      <c r="N727" s="299">
        <v>0</v>
      </c>
      <c r="O727" s="297">
        <v>0</v>
      </c>
      <c r="P727" s="298">
        <v>1.0353646165079466</v>
      </c>
      <c r="Q727" s="298">
        <v>0</v>
      </c>
      <c r="R727" s="298">
        <v>0</v>
      </c>
      <c r="S727" s="299">
        <v>0</v>
      </c>
      <c r="T727" s="438" t="s">
        <v>434</v>
      </c>
    </row>
    <row r="728" spans="1:20" x14ac:dyDescent="0.2">
      <c r="A728" s="198" t="s">
        <v>565</v>
      </c>
      <c r="B728" s="198" t="s">
        <v>566</v>
      </c>
      <c r="C728" s="198">
        <v>56037</v>
      </c>
      <c r="D728" s="198" t="s">
        <v>432</v>
      </c>
      <c r="E728" s="198" t="s">
        <v>607</v>
      </c>
      <c r="F728" s="198">
        <v>31000299</v>
      </c>
      <c r="G728" s="198" t="s">
        <v>1237</v>
      </c>
      <c r="H728" s="198" t="s">
        <v>1238</v>
      </c>
      <c r="I728" s="198" t="s">
        <v>234</v>
      </c>
      <c r="J728" s="297">
        <v>0</v>
      </c>
      <c r="K728" s="298">
        <v>1.0353646165079466</v>
      </c>
      <c r="L728" s="298">
        <v>0</v>
      </c>
      <c r="M728" s="298">
        <v>0</v>
      </c>
      <c r="N728" s="299">
        <v>0</v>
      </c>
      <c r="O728" s="297">
        <v>0</v>
      </c>
      <c r="P728" s="298">
        <v>1.0353646165079466</v>
      </c>
      <c r="Q728" s="298">
        <v>0</v>
      </c>
      <c r="R728" s="298">
        <v>0</v>
      </c>
      <c r="S728" s="299">
        <v>0</v>
      </c>
      <c r="T728" s="438" t="s">
        <v>434</v>
      </c>
    </row>
    <row r="729" spans="1:20" x14ac:dyDescent="0.2">
      <c r="A729" s="198" t="s">
        <v>565</v>
      </c>
      <c r="B729" s="198" t="s">
        <v>566</v>
      </c>
      <c r="C729" s="198">
        <v>56037</v>
      </c>
      <c r="D729" s="198" t="s">
        <v>432</v>
      </c>
      <c r="E729" s="198" t="s">
        <v>607</v>
      </c>
      <c r="F729" s="198">
        <v>31000301</v>
      </c>
      <c r="G729" s="198" t="s">
        <v>1235</v>
      </c>
      <c r="H729" s="198" t="s">
        <v>1239</v>
      </c>
      <c r="I729" s="198" t="s">
        <v>269</v>
      </c>
      <c r="J729" s="297">
        <v>0</v>
      </c>
      <c r="K729" s="298">
        <v>1.0353646165079466</v>
      </c>
      <c r="L729" s="298">
        <v>0</v>
      </c>
      <c r="M729" s="298">
        <v>0</v>
      </c>
      <c r="N729" s="299">
        <v>0</v>
      </c>
      <c r="O729" s="297">
        <v>0</v>
      </c>
      <c r="P729" s="298">
        <v>1.0353646165079466</v>
      </c>
      <c r="Q729" s="298">
        <v>0</v>
      </c>
      <c r="R729" s="298">
        <v>0</v>
      </c>
      <c r="S729" s="299">
        <v>0</v>
      </c>
      <c r="T729" s="438" t="s">
        <v>434</v>
      </c>
    </row>
    <row r="730" spans="1:20" x14ac:dyDescent="0.2">
      <c r="A730" s="198" t="s">
        <v>565</v>
      </c>
      <c r="B730" s="198" t="s">
        <v>566</v>
      </c>
      <c r="C730" s="198">
        <v>56037</v>
      </c>
      <c r="D730" s="198" t="s">
        <v>432</v>
      </c>
      <c r="E730" s="198" t="s">
        <v>607</v>
      </c>
      <c r="F730" s="198">
        <v>31000301</v>
      </c>
      <c r="G730" s="198" t="s">
        <v>1235</v>
      </c>
      <c r="H730" s="198" t="s">
        <v>1240</v>
      </c>
      <c r="I730" s="198" t="s">
        <v>269</v>
      </c>
      <c r="J730" s="297">
        <v>0</v>
      </c>
      <c r="K730" s="298">
        <v>1.0353646165079466</v>
      </c>
      <c r="L730" s="298">
        <v>0</v>
      </c>
      <c r="M730" s="298">
        <v>0</v>
      </c>
      <c r="N730" s="299">
        <v>0</v>
      </c>
      <c r="O730" s="297">
        <v>0</v>
      </c>
      <c r="P730" s="298">
        <v>1.0353646165079466</v>
      </c>
      <c r="Q730" s="298">
        <v>0</v>
      </c>
      <c r="R730" s="298">
        <v>0</v>
      </c>
      <c r="S730" s="299">
        <v>0</v>
      </c>
      <c r="T730" s="438" t="s">
        <v>434</v>
      </c>
    </row>
    <row r="731" spans="1:20" x14ac:dyDescent="0.2">
      <c r="A731" s="198" t="s">
        <v>565</v>
      </c>
      <c r="B731" s="198" t="s">
        <v>566</v>
      </c>
      <c r="C731" s="198">
        <v>56037</v>
      </c>
      <c r="D731" s="198" t="s">
        <v>432</v>
      </c>
      <c r="E731" s="198" t="s">
        <v>607</v>
      </c>
      <c r="F731" s="198">
        <v>31000301</v>
      </c>
      <c r="G731" s="198" t="s">
        <v>1237</v>
      </c>
      <c r="H731" s="198" t="s">
        <v>1239</v>
      </c>
      <c r="I731" s="198" t="s">
        <v>269</v>
      </c>
      <c r="J731" s="297">
        <v>0</v>
      </c>
      <c r="K731" s="298">
        <v>1.0353646165079466</v>
      </c>
      <c r="L731" s="298">
        <v>0</v>
      </c>
      <c r="M731" s="298">
        <v>0</v>
      </c>
      <c r="N731" s="299">
        <v>0</v>
      </c>
      <c r="O731" s="297">
        <v>0</v>
      </c>
      <c r="P731" s="298">
        <v>1.0353646165079466</v>
      </c>
      <c r="Q731" s="298">
        <v>0</v>
      </c>
      <c r="R731" s="298">
        <v>0</v>
      </c>
      <c r="S731" s="299">
        <v>0</v>
      </c>
      <c r="T731" s="438" t="s">
        <v>434</v>
      </c>
    </row>
    <row r="732" spans="1:20" x14ac:dyDescent="0.2">
      <c r="A732" s="198" t="s">
        <v>565</v>
      </c>
      <c r="B732" s="198" t="s">
        <v>566</v>
      </c>
      <c r="C732" s="198">
        <v>56037</v>
      </c>
      <c r="D732" s="198" t="s">
        <v>432</v>
      </c>
      <c r="E732" s="198" t="s">
        <v>607</v>
      </c>
      <c r="F732" s="198">
        <v>31000301</v>
      </c>
      <c r="G732" s="198" t="s">
        <v>1237</v>
      </c>
      <c r="H732" s="198" t="s">
        <v>1240</v>
      </c>
      <c r="I732" s="198" t="s">
        <v>269</v>
      </c>
      <c r="J732" s="297">
        <v>0</v>
      </c>
      <c r="K732" s="298">
        <v>1.0353646165079466</v>
      </c>
      <c r="L732" s="298">
        <v>0</v>
      </c>
      <c r="M732" s="298">
        <v>0</v>
      </c>
      <c r="N732" s="299">
        <v>0</v>
      </c>
      <c r="O732" s="297">
        <v>0</v>
      </c>
      <c r="P732" s="298">
        <v>1.0353646165079466</v>
      </c>
      <c r="Q732" s="298">
        <v>0</v>
      </c>
      <c r="R732" s="298">
        <v>0</v>
      </c>
      <c r="S732" s="299">
        <v>0</v>
      </c>
      <c r="T732" s="438" t="s">
        <v>434</v>
      </c>
    </row>
    <row r="733" spans="1:20" x14ac:dyDescent="0.2">
      <c r="A733" s="198" t="s">
        <v>565</v>
      </c>
      <c r="B733" s="198" t="s">
        <v>566</v>
      </c>
      <c r="C733" s="198">
        <v>56037</v>
      </c>
      <c r="D733" s="198" t="s">
        <v>432</v>
      </c>
      <c r="E733" s="198" t="s">
        <v>607</v>
      </c>
      <c r="F733" s="198">
        <v>31000227</v>
      </c>
      <c r="G733" s="198" t="s">
        <v>1241</v>
      </c>
      <c r="H733" s="198" t="s">
        <v>1242</v>
      </c>
      <c r="I733" s="198" t="s">
        <v>269</v>
      </c>
      <c r="J733" s="297">
        <v>1.5530469247619201</v>
      </c>
      <c r="K733" s="298">
        <v>0</v>
      </c>
      <c r="L733" s="298">
        <v>1.0353646165079466</v>
      </c>
      <c r="M733" s="298">
        <v>0</v>
      </c>
      <c r="N733" s="299">
        <v>0</v>
      </c>
      <c r="O733" s="297">
        <v>1.5530469247619201</v>
      </c>
      <c r="P733" s="298">
        <v>0</v>
      </c>
      <c r="Q733" s="298">
        <v>1.0353646165079466</v>
      </c>
      <c r="R733" s="298">
        <v>0</v>
      </c>
      <c r="S733" s="299">
        <v>0</v>
      </c>
      <c r="T733" s="438" t="s">
        <v>434</v>
      </c>
    </row>
    <row r="734" spans="1:20" x14ac:dyDescent="0.2">
      <c r="A734" s="198" t="s">
        <v>565</v>
      </c>
      <c r="B734" s="198" t="s">
        <v>566</v>
      </c>
      <c r="C734" s="198">
        <v>56037</v>
      </c>
      <c r="D734" s="198" t="s">
        <v>432</v>
      </c>
      <c r="E734" s="198" t="s">
        <v>607</v>
      </c>
      <c r="F734" s="198">
        <v>31000299</v>
      </c>
      <c r="G734" s="198" t="s">
        <v>1241</v>
      </c>
      <c r="H734" s="198" t="s">
        <v>1243</v>
      </c>
      <c r="I734" s="198" t="s">
        <v>234</v>
      </c>
      <c r="J734" s="297">
        <v>0</v>
      </c>
      <c r="K734" s="298">
        <v>46.073725434603631</v>
      </c>
      <c r="L734" s="298">
        <v>0</v>
      </c>
      <c r="M734" s="298">
        <v>0</v>
      </c>
      <c r="N734" s="299">
        <v>0</v>
      </c>
      <c r="O734" s="297">
        <v>0</v>
      </c>
      <c r="P734" s="298">
        <v>46.073725434603631</v>
      </c>
      <c r="Q734" s="298">
        <v>0</v>
      </c>
      <c r="R734" s="298">
        <v>0</v>
      </c>
      <c r="S734" s="299">
        <v>0</v>
      </c>
      <c r="T734" s="438" t="s">
        <v>434</v>
      </c>
    </row>
    <row r="735" spans="1:20" x14ac:dyDescent="0.2">
      <c r="A735" s="198" t="s">
        <v>565</v>
      </c>
      <c r="B735" s="198" t="s">
        <v>566</v>
      </c>
      <c r="C735" s="198">
        <v>56037</v>
      </c>
      <c r="D735" s="198" t="s">
        <v>432</v>
      </c>
      <c r="E735" s="198" t="s">
        <v>607</v>
      </c>
      <c r="F735" s="198">
        <v>31000299</v>
      </c>
      <c r="G735" s="198" t="s">
        <v>1244</v>
      </c>
      <c r="H735" s="198" t="s">
        <v>1245</v>
      </c>
      <c r="I735" s="198" t="s">
        <v>234</v>
      </c>
      <c r="J735" s="297">
        <v>1.0353646165079466</v>
      </c>
      <c r="K735" s="298">
        <v>13.977422322857281</v>
      </c>
      <c r="L735" s="298">
        <v>0</v>
      </c>
      <c r="M735" s="298">
        <v>0</v>
      </c>
      <c r="N735" s="299">
        <v>0</v>
      </c>
      <c r="O735" s="297">
        <v>1.0353646165079466</v>
      </c>
      <c r="P735" s="298">
        <v>13.977422322857281</v>
      </c>
      <c r="Q735" s="298">
        <v>0</v>
      </c>
      <c r="R735" s="298">
        <v>0</v>
      </c>
      <c r="S735" s="299">
        <v>0</v>
      </c>
      <c r="T735" s="438" t="s">
        <v>434</v>
      </c>
    </row>
    <row r="736" spans="1:20" x14ac:dyDescent="0.2">
      <c r="A736" s="198" t="s">
        <v>565</v>
      </c>
      <c r="B736" s="198" t="s">
        <v>566</v>
      </c>
      <c r="C736" s="198">
        <v>56037</v>
      </c>
      <c r="D736" s="198" t="s">
        <v>432</v>
      </c>
      <c r="E736" s="198" t="s">
        <v>607</v>
      </c>
      <c r="F736" s="198">
        <v>31000220</v>
      </c>
      <c r="G736" s="198" t="s">
        <v>646</v>
      </c>
      <c r="H736" s="198" t="s">
        <v>1246</v>
      </c>
      <c r="I736" s="198" t="s">
        <v>257</v>
      </c>
      <c r="J736" s="297">
        <v>0</v>
      </c>
      <c r="K736" s="298">
        <v>1.7601198480635096</v>
      </c>
      <c r="L736" s="298">
        <v>0</v>
      </c>
      <c r="M736" s="298">
        <v>0</v>
      </c>
      <c r="N736" s="299">
        <v>0</v>
      </c>
      <c r="O736" s="297">
        <v>0</v>
      </c>
      <c r="P736" s="298">
        <v>1.7601198480635096</v>
      </c>
      <c r="Q736" s="298">
        <v>0</v>
      </c>
      <c r="R736" s="298">
        <v>0</v>
      </c>
      <c r="S736" s="299">
        <v>0</v>
      </c>
      <c r="T736" s="438" t="s">
        <v>434</v>
      </c>
    </row>
    <row r="737" spans="1:20" x14ac:dyDescent="0.2">
      <c r="A737" s="198" t="s">
        <v>565</v>
      </c>
      <c r="B737" s="198" t="s">
        <v>566</v>
      </c>
      <c r="C737" s="198">
        <v>56037</v>
      </c>
      <c r="D737" s="198" t="s">
        <v>432</v>
      </c>
      <c r="E737" s="198" t="s">
        <v>607</v>
      </c>
      <c r="F737" s="198">
        <v>31000227</v>
      </c>
      <c r="G737" s="198" t="s">
        <v>646</v>
      </c>
      <c r="H737" s="198" t="s">
        <v>1247</v>
      </c>
      <c r="I737" s="198" t="s">
        <v>269</v>
      </c>
      <c r="J737" s="297">
        <v>0</v>
      </c>
      <c r="K737" s="298">
        <v>2.0189610021904962</v>
      </c>
      <c r="L737" s="298">
        <v>0</v>
      </c>
      <c r="M737" s="298">
        <v>0</v>
      </c>
      <c r="N737" s="299">
        <v>0</v>
      </c>
      <c r="O737" s="297">
        <v>0</v>
      </c>
      <c r="P737" s="298">
        <v>2.0189610021904962</v>
      </c>
      <c r="Q737" s="298">
        <v>0</v>
      </c>
      <c r="R737" s="298">
        <v>0</v>
      </c>
      <c r="S737" s="299">
        <v>0</v>
      </c>
      <c r="T737" s="438" t="s">
        <v>434</v>
      </c>
    </row>
    <row r="738" spans="1:20" x14ac:dyDescent="0.2">
      <c r="A738" s="198" t="s">
        <v>565</v>
      </c>
      <c r="B738" s="198" t="s">
        <v>566</v>
      </c>
      <c r="C738" s="198">
        <v>56037</v>
      </c>
      <c r="D738" s="198" t="s">
        <v>432</v>
      </c>
      <c r="E738" s="198" t="s">
        <v>607</v>
      </c>
      <c r="F738" s="198">
        <v>31000404</v>
      </c>
      <c r="G738" s="198" t="s">
        <v>646</v>
      </c>
      <c r="H738" s="198" t="s">
        <v>1248</v>
      </c>
      <c r="I738" s="198" t="s">
        <v>244</v>
      </c>
      <c r="J738" s="297">
        <v>0.23813386179682774</v>
      </c>
      <c r="K738" s="298">
        <v>0</v>
      </c>
      <c r="L738" s="298">
        <v>0.11906693089841387</v>
      </c>
      <c r="M738" s="298">
        <v>0</v>
      </c>
      <c r="N738" s="299">
        <v>0</v>
      </c>
      <c r="O738" s="297">
        <v>0.23813386179682774</v>
      </c>
      <c r="P738" s="298">
        <v>0</v>
      </c>
      <c r="Q738" s="298">
        <v>0.11906693089841387</v>
      </c>
      <c r="R738" s="298">
        <v>0</v>
      </c>
      <c r="S738" s="299">
        <v>0</v>
      </c>
      <c r="T738" s="438" t="s">
        <v>434</v>
      </c>
    </row>
    <row r="739" spans="1:20" x14ac:dyDescent="0.2">
      <c r="A739" s="198" t="s">
        <v>565</v>
      </c>
      <c r="B739" s="198" t="s">
        <v>566</v>
      </c>
      <c r="C739" s="198">
        <v>56037</v>
      </c>
      <c r="D739" s="198" t="s">
        <v>432</v>
      </c>
      <c r="E739" s="198" t="s">
        <v>607</v>
      </c>
      <c r="F739" s="198">
        <v>40400311</v>
      </c>
      <c r="G739" s="198" t="s">
        <v>646</v>
      </c>
      <c r="H739" s="198" t="s">
        <v>1249</v>
      </c>
      <c r="I739" s="198" t="s">
        <v>486</v>
      </c>
      <c r="J739" s="297">
        <v>0</v>
      </c>
      <c r="K739" s="298">
        <v>2.743716233746059</v>
      </c>
      <c r="L739" s="298">
        <v>0</v>
      </c>
      <c r="M739" s="298">
        <v>0</v>
      </c>
      <c r="N739" s="299">
        <v>0</v>
      </c>
      <c r="O739" s="297">
        <v>0</v>
      </c>
      <c r="P739" s="298">
        <v>2.743716233746059</v>
      </c>
      <c r="Q739" s="298">
        <v>0</v>
      </c>
      <c r="R739" s="298">
        <v>0</v>
      </c>
      <c r="S739" s="299">
        <v>0</v>
      </c>
      <c r="T739" s="438" t="s">
        <v>434</v>
      </c>
    </row>
    <row r="740" spans="1:20" x14ac:dyDescent="0.2">
      <c r="A740" s="198" t="s">
        <v>565</v>
      </c>
      <c r="B740" s="198" t="s">
        <v>566</v>
      </c>
      <c r="C740" s="198">
        <v>56037</v>
      </c>
      <c r="D740" s="198" t="s">
        <v>432</v>
      </c>
      <c r="E740" s="198" t="s">
        <v>607</v>
      </c>
      <c r="F740" s="198">
        <v>10500106</v>
      </c>
      <c r="G740" s="198" t="s">
        <v>842</v>
      </c>
      <c r="H740" s="198" t="s">
        <v>1250</v>
      </c>
      <c r="I740" s="198" t="s">
        <v>487</v>
      </c>
      <c r="J740" s="297">
        <v>4.8458846206422157</v>
      </c>
      <c r="K740" s="298">
        <v>0</v>
      </c>
      <c r="L740" s="298">
        <v>21.392807715518078</v>
      </c>
      <c r="M740" s="298">
        <v>0</v>
      </c>
      <c r="N740" s="299">
        <v>0</v>
      </c>
      <c r="O740" s="297">
        <v>4.8458846206422157</v>
      </c>
      <c r="P740" s="298">
        <v>0</v>
      </c>
      <c r="Q740" s="298">
        <v>21.392807715518078</v>
      </c>
      <c r="R740" s="298">
        <v>0</v>
      </c>
      <c r="S740" s="299">
        <v>0</v>
      </c>
      <c r="T740" s="438" t="s">
        <v>434</v>
      </c>
    </row>
    <row r="741" spans="1:20" x14ac:dyDescent="0.2">
      <c r="A741" s="198" t="s">
        <v>565</v>
      </c>
      <c r="B741" s="198" t="s">
        <v>566</v>
      </c>
      <c r="C741" s="198">
        <v>56037</v>
      </c>
      <c r="D741" s="198" t="s">
        <v>432</v>
      </c>
      <c r="E741" s="198" t="s">
        <v>607</v>
      </c>
      <c r="F741" s="198">
        <v>31000205</v>
      </c>
      <c r="G741" s="198" t="s">
        <v>864</v>
      </c>
      <c r="H741" s="198" t="s">
        <v>1251</v>
      </c>
      <c r="I741" s="198" t="s">
        <v>225</v>
      </c>
      <c r="J741" s="297">
        <v>7.0915384692325123</v>
      </c>
      <c r="K741" s="298">
        <v>0</v>
      </c>
      <c r="L741" s="298">
        <v>1.7728846173081281</v>
      </c>
      <c r="M741" s="298">
        <v>0</v>
      </c>
      <c r="N741" s="299">
        <v>0</v>
      </c>
      <c r="O741" s="297">
        <v>7.0915384692325123</v>
      </c>
      <c r="P741" s="298">
        <v>0</v>
      </c>
      <c r="Q741" s="298">
        <v>1.7728846173081281</v>
      </c>
      <c r="R741" s="298">
        <v>0</v>
      </c>
      <c r="S741" s="299">
        <v>0</v>
      </c>
      <c r="T741" s="438" t="s">
        <v>434</v>
      </c>
    </row>
    <row r="742" spans="1:20" x14ac:dyDescent="0.2">
      <c r="A742" s="198" t="s">
        <v>565</v>
      </c>
      <c r="B742" s="198" t="s">
        <v>566</v>
      </c>
      <c r="C742" s="198">
        <v>56037</v>
      </c>
      <c r="D742" s="198" t="s">
        <v>432</v>
      </c>
      <c r="E742" s="198" t="s">
        <v>607</v>
      </c>
      <c r="F742" s="198">
        <v>31000205</v>
      </c>
      <c r="G742" s="198" t="s">
        <v>842</v>
      </c>
      <c r="H742" s="198" t="s">
        <v>1252</v>
      </c>
      <c r="I742" s="198" t="s">
        <v>225</v>
      </c>
      <c r="J742" s="297">
        <v>0.70915384692325112</v>
      </c>
      <c r="K742" s="298">
        <v>0</v>
      </c>
      <c r="L742" s="298">
        <v>1.0637307703848768</v>
      </c>
      <c r="M742" s="298">
        <v>0</v>
      </c>
      <c r="N742" s="299">
        <v>0</v>
      </c>
      <c r="O742" s="297">
        <v>0.70915384692325112</v>
      </c>
      <c r="P742" s="298">
        <v>0</v>
      </c>
      <c r="Q742" s="298">
        <v>1.0637307703848768</v>
      </c>
      <c r="R742" s="298">
        <v>0</v>
      </c>
      <c r="S742" s="299">
        <v>0</v>
      </c>
      <c r="T742" s="438" t="s">
        <v>434</v>
      </c>
    </row>
    <row r="743" spans="1:20" x14ac:dyDescent="0.2">
      <c r="A743" s="198" t="s">
        <v>565</v>
      </c>
      <c r="B743" s="198" t="s">
        <v>566</v>
      </c>
      <c r="C743" s="198">
        <v>56037</v>
      </c>
      <c r="D743" s="198" t="s">
        <v>432</v>
      </c>
      <c r="E743" s="198" t="s">
        <v>607</v>
      </c>
      <c r="F743" s="198">
        <v>31000205</v>
      </c>
      <c r="G743" s="198" t="s">
        <v>674</v>
      </c>
      <c r="H743" s="198" t="s">
        <v>1253</v>
      </c>
      <c r="I743" s="198" t="s">
        <v>225</v>
      </c>
      <c r="J743" s="297">
        <v>3.1060938495238402</v>
      </c>
      <c r="K743" s="298">
        <v>50.215183900635409</v>
      </c>
      <c r="L743" s="298">
        <v>1.0353646165079466</v>
      </c>
      <c r="M743" s="298">
        <v>0</v>
      </c>
      <c r="N743" s="299">
        <v>0</v>
      </c>
      <c r="O743" s="297">
        <v>3.1060938495238402</v>
      </c>
      <c r="P743" s="298">
        <v>50.215183900635409</v>
      </c>
      <c r="Q743" s="298">
        <v>1.0353646165079466</v>
      </c>
      <c r="R743" s="298">
        <v>0</v>
      </c>
      <c r="S743" s="299">
        <v>0</v>
      </c>
      <c r="T743" s="438" t="s">
        <v>434</v>
      </c>
    </row>
    <row r="744" spans="1:20" x14ac:dyDescent="0.2">
      <c r="A744" s="198" t="s">
        <v>565</v>
      </c>
      <c r="B744" s="198" t="s">
        <v>566</v>
      </c>
      <c r="C744" s="198">
        <v>56037</v>
      </c>
      <c r="D744" s="198" t="s">
        <v>432</v>
      </c>
      <c r="E744" s="198" t="s">
        <v>607</v>
      </c>
      <c r="F744" s="198">
        <v>31000220</v>
      </c>
      <c r="G744" s="198" t="s">
        <v>657</v>
      </c>
      <c r="H744" s="198" t="s">
        <v>1254</v>
      </c>
      <c r="I744" s="198" t="s">
        <v>257</v>
      </c>
      <c r="J744" s="297">
        <v>0</v>
      </c>
      <c r="K744" s="298">
        <v>0.25884115412698666</v>
      </c>
      <c r="L744" s="298">
        <v>0</v>
      </c>
      <c r="M744" s="298">
        <v>0</v>
      </c>
      <c r="N744" s="299">
        <v>0</v>
      </c>
      <c r="O744" s="297">
        <v>0</v>
      </c>
      <c r="P744" s="298">
        <v>0.25884115412698666</v>
      </c>
      <c r="Q744" s="298">
        <v>0</v>
      </c>
      <c r="R744" s="298">
        <v>0</v>
      </c>
      <c r="S744" s="299">
        <v>0</v>
      </c>
      <c r="T744" s="438" t="s">
        <v>434</v>
      </c>
    </row>
    <row r="745" spans="1:20" x14ac:dyDescent="0.2">
      <c r="A745" s="198" t="s">
        <v>565</v>
      </c>
      <c r="B745" s="198" t="s">
        <v>566</v>
      </c>
      <c r="C745" s="198">
        <v>56037</v>
      </c>
      <c r="D745" s="198" t="s">
        <v>432</v>
      </c>
      <c r="E745" s="198" t="s">
        <v>607</v>
      </c>
      <c r="F745" s="198">
        <v>31000220</v>
      </c>
      <c r="G745" s="198" t="s">
        <v>659</v>
      </c>
      <c r="H745" s="198" t="s">
        <v>1255</v>
      </c>
      <c r="I745" s="198" t="s">
        <v>257</v>
      </c>
      <c r="J745" s="297">
        <v>0</v>
      </c>
      <c r="K745" s="298">
        <v>0.10353646165079466</v>
      </c>
      <c r="L745" s="298">
        <v>0</v>
      </c>
      <c r="M745" s="298">
        <v>0</v>
      </c>
      <c r="N745" s="299">
        <v>0</v>
      </c>
      <c r="O745" s="297">
        <v>0</v>
      </c>
      <c r="P745" s="298">
        <v>0.10353646165079466</v>
      </c>
      <c r="Q745" s="298">
        <v>0</v>
      </c>
      <c r="R745" s="298">
        <v>0</v>
      </c>
      <c r="S745" s="299">
        <v>0</v>
      </c>
      <c r="T745" s="438" t="s">
        <v>434</v>
      </c>
    </row>
    <row r="746" spans="1:20" x14ac:dyDescent="0.2">
      <c r="A746" s="198" t="s">
        <v>565</v>
      </c>
      <c r="B746" s="198" t="s">
        <v>566</v>
      </c>
      <c r="C746" s="198">
        <v>56037</v>
      </c>
      <c r="D746" s="198" t="s">
        <v>432</v>
      </c>
      <c r="E746" s="198" t="s">
        <v>607</v>
      </c>
      <c r="F746" s="198">
        <v>31000227</v>
      </c>
      <c r="G746" s="198" t="s">
        <v>674</v>
      </c>
      <c r="H746" s="198" t="s">
        <v>1256</v>
      </c>
      <c r="I746" s="198" t="s">
        <v>269</v>
      </c>
      <c r="J746" s="297">
        <v>0.51768230825397332</v>
      </c>
      <c r="K746" s="298">
        <v>0</v>
      </c>
      <c r="L746" s="298">
        <v>0.51768230825397332</v>
      </c>
      <c r="M746" s="298">
        <v>0</v>
      </c>
      <c r="N746" s="299">
        <v>0</v>
      </c>
      <c r="O746" s="297">
        <v>0.51768230825397332</v>
      </c>
      <c r="P746" s="298">
        <v>0</v>
      </c>
      <c r="Q746" s="298">
        <v>0.51768230825397332</v>
      </c>
      <c r="R746" s="298">
        <v>0</v>
      </c>
      <c r="S746" s="299">
        <v>0</v>
      </c>
      <c r="T746" s="438" t="s">
        <v>434</v>
      </c>
    </row>
    <row r="747" spans="1:20" x14ac:dyDescent="0.2">
      <c r="A747" s="198" t="s">
        <v>565</v>
      </c>
      <c r="B747" s="198" t="s">
        <v>566</v>
      </c>
      <c r="C747" s="198">
        <v>56037</v>
      </c>
      <c r="D747" s="198" t="s">
        <v>432</v>
      </c>
      <c r="E747" s="198" t="s">
        <v>607</v>
      </c>
      <c r="F747" s="198">
        <v>31000227</v>
      </c>
      <c r="G747" s="198" t="s">
        <v>674</v>
      </c>
      <c r="H747" s="198" t="s">
        <v>1257</v>
      </c>
      <c r="I747" s="198" t="s">
        <v>269</v>
      </c>
      <c r="J747" s="297">
        <v>0.51768230825397332</v>
      </c>
      <c r="K747" s="298">
        <v>0</v>
      </c>
      <c r="L747" s="298">
        <v>0.51768230825397332</v>
      </c>
      <c r="M747" s="298">
        <v>0</v>
      </c>
      <c r="N747" s="299">
        <v>0</v>
      </c>
      <c r="O747" s="297">
        <v>0.51768230825397332</v>
      </c>
      <c r="P747" s="298">
        <v>0</v>
      </c>
      <c r="Q747" s="298">
        <v>0.51768230825397332</v>
      </c>
      <c r="R747" s="298">
        <v>0</v>
      </c>
      <c r="S747" s="299">
        <v>0</v>
      </c>
      <c r="T747" s="438" t="s">
        <v>434</v>
      </c>
    </row>
    <row r="748" spans="1:20" x14ac:dyDescent="0.2">
      <c r="A748" s="198" t="s">
        <v>565</v>
      </c>
      <c r="B748" s="198" t="s">
        <v>566</v>
      </c>
      <c r="C748" s="198">
        <v>56037</v>
      </c>
      <c r="D748" s="198" t="s">
        <v>432</v>
      </c>
      <c r="E748" s="198" t="s">
        <v>607</v>
      </c>
      <c r="F748" s="198">
        <v>31000228</v>
      </c>
      <c r="G748" s="198" t="s">
        <v>864</v>
      </c>
      <c r="H748" s="198" t="s">
        <v>1258</v>
      </c>
      <c r="I748" s="198" t="s">
        <v>269</v>
      </c>
      <c r="J748" s="297">
        <v>0</v>
      </c>
      <c r="K748" s="298">
        <v>4.6095000050011325</v>
      </c>
      <c r="L748" s="298">
        <v>0</v>
      </c>
      <c r="M748" s="298">
        <v>0</v>
      </c>
      <c r="N748" s="299">
        <v>0</v>
      </c>
      <c r="O748" s="297">
        <v>0</v>
      </c>
      <c r="P748" s="298">
        <v>4.6095000050011325</v>
      </c>
      <c r="Q748" s="298">
        <v>0</v>
      </c>
      <c r="R748" s="298">
        <v>0</v>
      </c>
      <c r="S748" s="299">
        <v>0</v>
      </c>
      <c r="T748" s="438" t="s">
        <v>434</v>
      </c>
    </row>
    <row r="749" spans="1:20" x14ac:dyDescent="0.2">
      <c r="A749" s="198" t="s">
        <v>565</v>
      </c>
      <c r="B749" s="198" t="s">
        <v>566</v>
      </c>
      <c r="C749" s="198">
        <v>56037</v>
      </c>
      <c r="D749" s="198" t="s">
        <v>432</v>
      </c>
      <c r="E749" s="198" t="s">
        <v>607</v>
      </c>
      <c r="F749" s="198">
        <v>31000299</v>
      </c>
      <c r="G749" s="198" t="s">
        <v>762</v>
      </c>
      <c r="H749" s="198" t="s">
        <v>1259</v>
      </c>
      <c r="I749" s="198" t="s">
        <v>234</v>
      </c>
      <c r="J749" s="297">
        <v>2.5884115412698669</v>
      </c>
      <c r="K749" s="298">
        <v>0</v>
      </c>
      <c r="L749" s="298">
        <v>5.909615391027093</v>
      </c>
      <c r="M749" s="298">
        <v>0</v>
      </c>
      <c r="N749" s="299">
        <v>0</v>
      </c>
      <c r="O749" s="297">
        <v>2.5884115412698669</v>
      </c>
      <c r="P749" s="298">
        <v>0</v>
      </c>
      <c r="Q749" s="298">
        <v>5.909615391027093</v>
      </c>
      <c r="R749" s="298">
        <v>0</v>
      </c>
      <c r="S749" s="299">
        <v>0</v>
      </c>
      <c r="T749" s="438" t="s">
        <v>434</v>
      </c>
    </row>
    <row r="750" spans="1:20" x14ac:dyDescent="0.2">
      <c r="A750" s="198" t="s">
        <v>565</v>
      </c>
      <c r="B750" s="198" t="s">
        <v>566</v>
      </c>
      <c r="C750" s="198">
        <v>56037</v>
      </c>
      <c r="D750" s="198" t="s">
        <v>432</v>
      </c>
      <c r="E750" s="198" t="s">
        <v>607</v>
      </c>
      <c r="F750" s="198">
        <v>31000299</v>
      </c>
      <c r="G750" s="198" t="s">
        <v>763</v>
      </c>
      <c r="H750" s="198" t="s">
        <v>1260</v>
      </c>
      <c r="I750" s="198" t="s">
        <v>234</v>
      </c>
      <c r="J750" s="297">
        <v>10.271472963067234</v>
      </c>
      <c r="K750" s="298">
        <v>0</v>
      </c>
      <c r="L750" s="298">
        <v>0</v>
      </c>
      <c r="M750" s="298">
        <v>0</v>
      </c>
      <c r="N750" s="299">
        <v>0</v>
      </c>
      <c r="O750" s="297">
        <v>10.271472963067234</v>
      </c>
      <c r="P750" s="298">
        <v>0</v>
      </c>
      <c r="Q750" s="298">
        <v>0</v>
      </c>
      <c r="R750" s="298">
        <v>0</v>
      </c>
      <c r="S750" s="299">
        <v>0</v>
      </c>
      <c r="T750" s="438" t="s">
        <v>434</v>
      </c>
    </row>
    <row r="751" spans="1:20" x14ac:dyDescent="0.2">
      <c r="A751" s="198" t="s">
        <v>565</v>
      </c>
      <c r="B751" s="198" t="s">
        <v>566</v>
      </c>
      <c r="C751" s="198">
        <v>56037</v>
      </c>
      <c r="D751" s="198" t="s">
        <v>432</v>
      </c>
      <c r="E751" s="198" t="s">
        <v>607</v>
      </c>
      <c r="F751" s="198">
        <v>31000299</v>
      </c>
      <c r="G751" s="198" t="s">
        <v>763</v>
      </c>
      <c r="H751" s="198" t="s">
        <v>1261</v>
      </c>
      <c r="I751" s="198" t="s">
        <v>234</v>
      </c>
      <c r="J751" s="297">
        <v>8.2171783704537891</v>
      </c>
      <c r="K751" s="298">
        <v>0</v>
      </c>
      <c r="L751" s="298">
        <v>0</v>
      </c>
      <c r="M751" s="298">
        <v>0</v>
      </c>
      <c r="N751" s="299">
        <v>0</v>
      </c>
      <c r="O751" s="297">
        <v>8.2171783704537891</v>
      </c>
      <c r="P751" s="298">
        <v>0</v>
      </c>
      <c r="Q751" s="298">
        <v>0</v>
      </c>
      <c r="R751" s="298">
        <v>0</v>
      </c>
      <c r="S751" s="299">
        <v>0</v>
      </c>
      <c r="T751" s="438" t="s">
        <v>434</v>
      </c>
    </row>
    <row r="752" spans="1:20" x14ac:dyDescent="0.2">
      <c r="A752" s="198" t="s">
        <v>565</v>
      </c>
      <c r="B752" s="198" t="s">
        <v>566</v>
      </c>
      <c r="C752" s="198">
        <v>56037</v>
      </c>
      <c r="D752" s="198" t="s">
        <v>432</v>
      </c>
      <c r="E752" s="198" t="s">
        <v>607</v>
      </c>
      <c r="F752" s="198">
        <v>31000299</v>
      </c>
      <c r="G752" s="198" t="s">
        <v>864</v>
      </c>
      <c r="H752" s="198" t="s">
        <v>1262</v>
      </c>
      <c r="I752" s="198" t="s">
        <v>234</v>
      </c>
      <c r="J752" s="297">
        <v>0</v>
      </c>
      <c r="K752" s="298">
        <v>1.5365000016670443</v>
      </c>
      <c r="L752" s="298">
        <v>0</v>
      </c>
      <c r="M752" s="298">
        <v>0</v>
      </c>
      <c r="N752" s="299">
        <v>0</v>
      </c>
      <c r="O752" s="297">
        <v>0</v>
      </c>
      <c r="P752" s="298">
        <v>1.5365000016670443</v>
      </c>
      <c r="Q752" s="298">
        <v>0</v>
      </c>
      <c r="R752" s="298">
        <v>0</v>
      </c>
      <c r="S752" s="299">
        <v>0</v>
      </c>
      <c r="T752" s="438" t="s">
        <v>434</v>
      </c>
    </row>
    <row r="753" spans="1:20" x14ac:dyDescent="0.2">
      <c r="A753" s="198" t="s">
        <v>565</v>
      </c>
      <c r="B753" s="198" t="s">
        <v>566</v>
      </c>
      <c r="C753" s="198">
        <v>56037</v>
      </c>
      <c r="D753" s="198" t="s">
        <v>432</v>
      </c>
      <c r="E753" s="198" t="s">
        <v>607</v>
      </c>
      <c r="F753" s="198">
        <v>31000299</v>
      </c>
      <c r="G753" s="198" t="s">
        <v>864</v>
      </c>
      <c r="H753" s="198" t="s">
        <v>1263</v>
      </c>
      <c r="I753" s="198" t="s">
        <v>234</v>
      </c>
      <c r="J753" s="297">
        <v>0</v>
      </c>
      <c r="K753" s="298">
        <v>6.7369615457708862</v>
      </c>
      <c r="L753" s="298">
        <v>0</v>
      </c>
      <c r="M753" s="298">
        <v>0</v>
      </c>
      <c r="N753" s="299">
        <v>0</v>
      </c>
      <c r="O753" s="297">
        <v>0</v>
      </c>
      <c r="P753" s="298">
        <v>6.7369615457708862</v>
      </c>
      <c r="Q753" s="298">
        <v>0</v>
      </c>
      <c r="R753" s="298">
        <v>0</v>
      </c>
      <c r="S753" s="299">
        <v>0</v>
      </c>
      <c r="T753" s="438" t="s">
        <v>434</v>
      </c>
    </row>
    <row r="754" spans="1:20" x14ac:dyDescent="0.2">
      <c r="A754" s="198" t="s">
        <v>565</v>
      </c>
      <c r="B754" s="198" t="s">
        <v>566</v>
      </c>
      <c r="C754" s="198">
        <v>56037</v>
      </c>
      <c r="D754" s="198" t="s">
        <v>432</v>
      </c>
      <c r="E754" s="198" t="s">
        <v>607</v>
      </c>
      <c r="F754" s="198">
        <v>31000299</v>
      </c>
      <c r="G754" s="198" t="s">
        <v>864</v>
      </c>
      <c r="H754" s="198" t="s">
        <v>1264</v>
      </c>
      <c r="I754" s="198" t="s">
        <v>234</v>
      </c>
      <c r="J754" s="297">
        <v>0</v>
      </c>
      <c r="K754" s="298">
        <v>0.82734615474379303</v>
      </c>
      <c r="L754" s="298">
        <v>0</v>
      </c>
      <c r="M754" s="298">
        <v>0</v>
      </c>
      <c r="N754" s="299">
        <v>0</v>
      </c>
      <c r="O754" s="297">
        <v>0</v>
      </c>
      <c r="P754" s="298">
        <v>0.82734615474379303</v>
      </c>
      <c r="Q754" s="298">
        <v>0</v>
      </c>
      <c r="R754" s="298">
        <v>0</v>
      </c>
      <c r="S754" s="299">
        <v>0</v>
      </c>
      <c r="T754" s="438" t="s">
        <v>434</v>
      </c>
    </row>
    <row r="755" spans="1:20" x14ac:dyDescent="0.2">
      <c r="A755" s="198" t="s">
        <v>565</v>
      </c>
      <c r="B755" s="198" t="s">
        <v>566</v>
      </c>
      <c r="C755" s="198">
        <v>56037</v>
      </c>
      <c r="D755" s="198" t="s">
        <v>432</v>
      </c>
      <c r="E755" s="198" t="s">
        <v>607</v>
      </c>
      <c r="F755" s="198">
        <v>31000299</v>
      </c>
      <c r="G755" s="198" t="s">
        <v>864</v>
      </c>
      <c r="H755" s="198" t="s">
        <v>1265</v>
      </c>
      <c r="I755" s="198" t="s">
        <v>234</v>
      </c>
      <c r="J755" s="297">
        <v>0</v>
      </c>
      <c r="K755" s="298">
        <v>40.658153890266398</v>
      </c>
      <c r="L755" s="298">
        <v>0</v>
      </c>
      <c r="M755" s="298">
        <v>0</v>
      </c>
      <c r="N755" s="299">
        <v>0</v>
      </c>
      <c r="O755" s="297">
        <v>0</v>
      </c>
      <c r="P755" s="298">
        <v>40.658153890266398</v>
      </c>
      <c r="Q755" s="298">
        <v>0</v>
      </c>
      <c r="R755" s="298">
        <v>0</v>
      </c>
      <c r="S755" s="299">
        <v>0</v>
      </c>
      <c r="T755" s="438" t="s">
        <v>434</v>
      </c>
    </row>
    <row r="756" spans="1:20" x14ac:dyDescent="0.2">
      <c r="A756" s="198" t="s">
        <v>565</v>
      </c>
      <c r="B756" s="198" t="s">
        <v>566</v>
      </c>
      <c r="C756" s="198">
        <v>56037</v>
      </c>
      <c r="D756" s="198" t="s">
        <v>432</v>
      </c>
      <c r="E756" s="198" t="s">
        <v>607</v>
      </c>
      <c r="F756" s="198">
        <v>31000299</v>
      </c>
      <c r="G756" s="198" t="s">
        <v>864</v>
      </c>
      <c r="H756" s="198" t="s">
        <v>1266</v>
      </c>
      <c r="I756" s="198" t="s">
        <v>234</v>
      </c>
      <c r="J756" s="297">
        <v>0.94553846256433494</v>
      </c>
      <c r="K756" s="298">
        <v>0</v>
      </c>
      <c r="L756" s="298">
        <v>0.23638461564108373</v>
      </c>
      <c r="M756" s="298">
        <v>0</v>
      </c>
      <c r="N756" s="299">
        <v>0</v>
      </c>
      <c r="O756" s="297">
        <v>0.94553846256433494</v>
      </c>
      <c r="P756" s="298">
        <v>0</v>
      </c>
      <c r="Q756" s="298">
        <v>0.23638461564108373</v>
      </c>
      <c r="R756" s="298">
        <v>0</v>
      </c>
      <c r="S756" s="299">
        <v>0</v>
      </c>
      <c r="T756" s="438" t="s">
        <v>434</v>
      </c>
    </row>
    <row r="757" spans="1:20" x14ac:dyDescent="0.2">
      <c r="A757" s="198" t="s">
        <v>565</v>
      </c>
      <c r="B757" s="198" t="s">
        <v>566</v>
      </c>
      <c r="C757" s="198">
        <v>56037</v>
      </c>
      <c r="D757" s="198" t="s">
        <v>432</v>
      </c>
      <c r="E757" s="198" t="s">
        <v>607</v>
      </c>
      <c r="F757" s="198">
        <v>31000299</v>
      </c>
      <c r="G757" s="198" t="s">
        <v>864</v>
      </c>
      <c r="H757" s="198" t="s">
        <v>1267</v>
      </c>
      <c r="I757" s="198" t="s">
        <v>234</v>
      </c>
      <c r="J757" s="297">
        <v>5.2004615441038426</v>
      </c>
      <c r="K757" s="298">
        <v>0</v>
      </c>
      <c r="L757" s="298">
        <v>4.2549230815395074</v>
      </c>
      <c r="M757" s="298">
        <v>0</v>
      </c>
      <c r="N757" s="299">
        <v>0</v>
      </c>
      <c r="O757" s="297">
        <v>5.2004615441038426</v>
      </c>
      <c r="P757" s="298">
        <v>0</v>
      </c>
      <c r="Q757" s="298">
        <v>4.2549230815395074</v>
      </c>
      <c r="R757" s="298">
        <v>0</v>
      </c>
      <c r="S757" s="299">
        <v>0</v>
      </c>
      <c r="T757" s="438" t="s">
        <v>434</v>
      </c>
    </row>
    <row r="758" spans="1:20" x14ac:dyDescent="0.2">
      <c r="A758" s="198" t="s">
        <v>565</v>
      </c>
      <c r="B758" s="198" t="s">
        <v>566</v>
      </c>
      <c r="C758" s="198">
        <v>56037</v>
      </c>
      <c r="D758" s="198" t="s">
        <v>432</v>
      </c>
      <c r="E758" s="198" t="s">
        <v>607</v>
      </c>
      <c r="F758" s="198">
        <v>31000299</v>
      </c>
      <c r="G758" s="198" t="s">
        <v>864</v>
      </c>
      <c r="H758" s="198" t="s">
        <v>1268</v>
      </c>
      <c r="I758" s="198" t="s">
        <v>234</v>
      </c>
      <c r="J758" s="297">
        <v>13.946692322823941</v>
      </c>
      <c r="K758" s="298">
        <v>0</v>
      </c>
      <c r="L758" s="298">
        <v>11.346461550772018</v>
      </c>
      <c r="M758" s="298">
        <v>0</v>
      </c>
      <c r="N758" s="299">
        <v>0</v>
      </c>
      <c r="O758" s="297">
        <v>13.946692322823941</v>
      </c>
      <c r="P758" s="298">
        <v>0</v>
      </c>
      <c r="Q758" s="298">
        <v>11.346461550772018</v>
      </c>
      <c r="R758" s="298">
        <v>0</v>
      </c>
      <c r="S758" s="299">
        <v>0</v>
      </c>
      <c r="T758" s="438" t="s">
        <v>434</v>
      </c>
    </row>
    <row r="759" spans="1:20" x14ac:dyDescent="0.2">
      <c r="A759" s="198" t="s">
        <v>565</v>
      </c>
      <c r="B759" s="198" t="s">
        <v>566</v>
      </c>
      <c r="C759" s="198">
        <v>56037</v>
      </c>
      <c r="D759" s="198" t="s">
        <v>432</v>
      </c>
      <c r="E759" s="198" t="s">
        <v>607</v>
      </c>
      <c r="F759" s="198">
        <v>31000299</v>
      </c>
      <c r="G759" s="198" t="s">
        <v>864</v>
      </c>
      <c r="H759" s="198" t="s">
        <v>1269</v>
      </c>
      <c r="I759" s="198" t="s">
        <v>234</v>
      </c>
      <c r="J759" s="297">
        <v>4.3731153893600494</v>
      </c>
      <c r="K759" s="298">
        <v>0</v>
      </c>
      <c r="L759" s="298">
        <v>3.5457692346162561</v>
      </c>
      <c r="M759" s="298">
        <v>0</v>
      </c>
      <c r="N759" s="299">
        <v>0</v>
      </c>
      <c r="O759" s="297">
        <v>4.3731153893600494</v>
      </c>
      <c r="P759" s="298">
        <v>0</v>
      </c>
      <c r="Q759" s="298">
        <v>3.5457692346162561</v>
      </c>
      <c r="R759" s="298">
        <v>0</v>
      </c>
      <c r="S759" s="299">
        <v>0</v>
      </c>
      <c r="T759" s="438" t="s">
        <v>434</v>
      </c>
    </row>
    <row r="760" spans="1:20" x14ac:dyDescent="0.2">
      <c r="A760" s="198" t="s">
        <v>565</v>
      </c>
      <c r="B760" s="198" t="s">
        <v>566</v>
      </c>
      <c r="C760" s="198">
        <v>56037</v>
      </c>
      <c r="D760" s="198" t="s">
        <v>432</v>
      </c>
      <c r="E760" s="198" t="s">
        <v>607</v>
      </c>
      <c r="F760" s="198">
        <v>31000299</v>
      </c>
      <c r="G760" s="198" t="s">
        <v>864</v>
      </c>
      <c r="H760" s="198" t="s">
        <v>1270</v>
      </c>
      <c r="I760" s="198" t="s">
        <v>234</v>
      </c>
      <c r="J760" s="297">
        <v>4.1367307737189654</v>
      </c>
      <c r="K760" s="298">
        <v>0</v>
      </c>
      <c r="L760" s="298">
        <v>3.0730000033340885</v>
      </c>
      <c r="M760" s="298">
        <v>0</v>
      </c>
      <c r="N760" s="299">
        <v>0</v>
      </c>
      <c r="O760" s="297">
        <v>4.1367307737189654</v>
      </c>
      <c r="P760" s="298">
        <v>0</v>
      </c>
      <c r="Q760" s="298">
        <v>3.0730000033340885</v>
      </c>
      <c r="R760" s="298">
        <v>0</v>
      </c>
      <c r="S760" s="299">
        <v>0</v>
      </c>
      <c r="T760" s="438" t="s">
        <v>434</v>
      </c>
    </row>
    <row r="761" spans="1:20" x14ac:dyDescent="0.2">
      <c r="A761" s="198" t="s">
        <v>565</v>
      </c>
      <c r="B761" s="198" t="s">
        <v>566</v>
      </c>
      <c r="C761" s="198">
        <v>56037</v>
      </c>
      <c r="D761" s="198" t="s">
        <v>432</v>
      </c>
      <c r="E761" s="198" t="s">
        <v>607</v>
      </c>
      <c r="F761" s="198">
        <v>31000299</v>
      </c>
      <c r="G761" s="198" t="s">
        <v>864</v>
      </c>
      <c r="H761" s="198" t="s">
        <v>1271</v>
      </c>
      <c r="I761" s="198" t="s">
        <v>234</v>
      </c>
      <c r="J761" s="297">
        <v>0.47276923128216747</v>
      </c>
      <c r="K761" s="298">
        <v>0</v>
      </c>
      <c r="L761" s="298">
        <v>0.47276923128216747</v>
      </c>
      <c r="M761" s="298">
        <v>0</v>
      </c>
      <c r="N761" s="299">
        <v>0</v>
      </c>
      <c r="O761" s="297">
        <v>0.47276923128216747</v>
      </c>
      <c r="P761" s="298">
        <v>0</v>
      </c>
      <c r="Q761" s="298">
        <v>0.47276923128216747</v>
      </c>
      <c r="R761" s="298">
        <v>0</v>
      </c>
      <c r="S761" s="299">
        <v>0</v>
      </c>
      <c r="T761" s="438" t="s">
        <v>434</v>
      </c>
    </row>
    <row r="762" spans="1:20" x14ac:dyDescent="0.2">
      <c r="A762" s="198" t="s">
        <v>565</v>
      </c>
      <c r="B762" s="198" t="s">
        <v>566</v>
      </c>
      <c r="C762" s="198">
        <v>56037</v>
      </c>
      <c r="D762" s="198" t="s">
        <v>432</v>
      </c>
      <c r="E762" s="198" t="s">
        <v>607</v>
      </c>
      <c r="F762" s="198">
        <v>31000299</v>
      </c>
      <c r="G762" s="198" t="s">
        <v>864</v>
      </c>
      <c r="H762" s="198" t="s">
        <v>1272</v>
      </c>
      <c r="I762" s="198" t="s">
        <v>234</v>
      </c>
      <c r="J762" s="297">
        <v>1.8910769251286699</v>
      </c>
      <c r="K762" s="298">
        <v>0</v>
      </c>
      <c r="L762" s="298">
        <v>0.35457692346162556</v>
      </c>
      <c r="M762" s="298">
        <v>0</v>
      </c>
      <c r="N762" s="299">
        <v>0</v>
      </c>
      <c r="O762" s="297">
        <v>1.8910769251286699</v>
      </c>
      <c r="P762" s="298">
        <v>0</v>
      </c>
      <c r="Q762" s="298">
        <v>0.35457692346162556</v>
      </c>
      <c r="R762" s="298">
        <v>0</v>
      </c>
      <c r="S762" s="299">
        <v>0</v>
      </c>
      <c r="T762" s="438" t="s">
        <v>434</v>
      </c>
    </row>
    <row r="763" spans="1:20" x14ac:dyDescent="0.2">
      <c r="A763" s="198" t="s">
        <v>565</v>
      </c>
      <c r="B763" s="198" t="s">
        <v>566</v>
      </c>
      <c r="C763" s="198">
        <v>56037</v>
      </c>
      <c r="D763" s="198" t="s">
        <v>432</v>
      </c>
      <c r="E763" s="198" t="s">
        <v>607</v>
      </c>
      <c r="F763" s="198">
        <v>31000299</v>
      </c>
      <c r="G763" s="198" t="s">
        <v>864</v>
      </c>
      <c r="H763" s="198" t="s">
        <v>1273</v>
      </c>
      <c r="I763" s="198" t="s">
        <v>234</v>
      </c>
      <c r="J763" s="297">
        <v>0.11819230782054187</v>
      </c>
      <c r="K763" s="298">
        <v>0</v>
      </c>
      <c r="L763" s="298">
        <v>0.11819230782054187</v>
      </c>
      <c r="M763" s="298">
        <v>0</v>
      </c>
      <c r="N763" s="299">
        <v>0</v>
      </c>
      <c r="O763" s="297">
        <v>0.11819230782054187</v>
      </c>
      <c r="P763" s="298">
        <v>0</v>
      </c>
      <c r="Q763" s="298">
        <v>0.11819230782054187</v>
      </c>
      <c r="R763" s="298">
        <v>0</v>
      </c>
      <c r="S763" s="299">
        <v>0</v>
      </c>
      <c r="T763" s="438" t="s">
        <v>434</v>
      </c>
    </row>
    <row r="764" spans="1:20" x14ac:dyDescent="0.2">
      <c r="A764" s="198" t="s">
        <v>565</v>
      </c>
      <c r="B764" s="198" t="s">
        <v>566</v>
      </c>
      <c r="C764" s="198">
        <v>56037</v>
      </c>
      <c r="D764" s="198" t="s">
        <v>432</v>
      </c>
      <c r="E764" s="198" t="s">
        <v>607</v>
      </c>
      <c r="F764" s="198">
        <v>31000299</v>
      </c>
      <c r="G764" s="198" t="s">
        <v>842</v>
      </c>
      <c r="H764" s="198" t="s">
        <v>1274</v>
      </c>
      <c r="I764" s="198" t="s">
        <v>234</v>
      </c>
      <c r="J764" s="297">
        <v>7.4461153926941375</v>
      </c>
      <c r="K764" s="298">
        <v>1.6546923094875861</v>
      </c>
      <c r="L764" s="298">
        <v>10.046346164746058</v>
      </c>
      <c r="M764" s="298">
        <v>0</v>
      </c>
      <c r="N764" s="299">
        <v>0</v>
      </c>
      <c r="O764" s="297">
        <v>7.4461153926941375</v>
      </c>
      <c r="P764" s="298">
        <v>1.6546923094875861</v>
      </c>
      <c r="Q764" s="298">
        <v>10.046346164746058</v>
      </c>
      <c r="R764" s="298">
        <v>0</v>
      </c>
      <c r="S764" s="299">
        <v>0</v>
      </c>
      <c r="T764" s="438" t="s">
        <v>434</v>
      </c>
    </row>
    <row r="765" spans="1:20" x14ac:dyDescent="0.2">
      <c r="A765" s="198" t="s">
        <v>565</v>
      </c>
      <c r="B765" s="198" t="s">
        <v>566</v>
      </c>
      <c r="C765" s="198">
        <v>56037</v>
      </c>
      <c r="D765" s="198" t="s">
        <v>432</v>
      </c>
      <c r="E765" s="198" t="s">
        <v>607</v>
      </c>
      <c r="F765" s="198">
        <v>31000299</v>
      </c>
      <c r="G765" s="198" t="s">
        <v>842</v>
      </c>
      <c r="H765" s="198" t="s">
        <v>1275</v>
      </c>
      <c r="I765" s="198" t="s">
        <v>234</v>
      </c>
      <c r="J765" s="297">
        <v>2.8366153876930045</v>
      </c>
      <c r="K765" s="298">
        <v>2.8366153876930045</v>
      </c>
      <c r="L765" s="298">
        <v>5.5550384675654678</v>
      </c>
      <c r="M765" s="298">
        <v>0</v>
      </c>
      <c r="N765" s="299">
        <v>0</v>
      </c>
      <c r="O765" s="297">
        <v>2.8366153876930045</v>
      </c>
      <c r="P765" s="298">
        <v>2.8366153876930045</v>
      </c>
      <c r="Q765" s="298">
        <v>5.5550384675654678</v>
      </c>
      <c r="R765" s="298">
        <v>0</v>
      </c>
      <c r="S765" s="299">
        <v>0</v>
      </c>
      <c r="T765" s="438" t="s">
        <v>434</v>
      </c>
    </row>
    <row r="766" spans="1:20" x14ac:dyDescent="0.2">
      <c r="A766" s="198" t="s">
        <v>565</v>
      </c>
      <c r="B766" s="198" t="s">
        <v>566</v>
      </c>
      <c r="C766" s="198">
        <v>56037</v>
      </c>
      <c r="D766" s="198" t="s">
        <v>432</v>
      </c>
      <c r="E766" s="198" t="s">
        <v>607</v>
      </c>
      <c r="F766" s="198">
        <v>31000299</v>
      </c>
      <c r="G766" s="198" t="s">
        <v>842</v>
      </c>
      <c r="H766" s="198" t="s">
        <v>1276</v>
      </c>
      <c r="I766" s="198" t="s">
        <v>234</v>
      </c>
      <c r="J766" s="297">
        <v>2.0092692329492117</v>
      </c>
      <c r="K766" s="298">
        <v>0.11819230782054187</v>
      </c>
      <c r="L766" s="298">
        <v>2.0092692329492117</v>
      </c>
      <c r="M766" s="298">
        <v>0</v>
      </c>
      <c r="N766" s="299">
        <v>0</v>
      </c>
      <c r="O766" s="297">
        <v>2.0092692329492117</v>
      </c>
      <c r="P766" s="298">
        <v>0.11819230782054187</v>
      </c>
      <c r="Q766" s="298">
        <v>2.0092692329492117</v>
      </c>
      <c r="R766" s="298">
        <v>0</v>
      </c>
      <c r="S766" s="299">
        <v>0</v>
      </c>
      <c r="T766" s="438" t="s">
        <v>434</v>
      </c>
    </row>
    <row r="767" spans="1:20" x14ac:dyDescent="0.2">
      <c r="A767" s="198" t="s">
        <v>565</v>
      </c>
      <c r="B767" s="198" t="s">
        <v>566</v>
      </c>
      <c r="C767" s="198">
        <v>56037</v>
      </c>
      <c r="D767" s="198" t="s">
        <v>432</v>
      </c>
      <c r="E767" s="198" t="s">
        <v>607</v>
      </c>
      <c r="F767" s="198">
        <v>31000299</v>
      </c>
      <c r="G767" s="198" t="s">
        <v>842</v>
      </c>
      <c r="H767" s="198" t="s">
        <v>1277</v>
      </c>
      <c r="I767" s="198" t="s">
        <v>234</v>
      </c>
      <c r="J767" s="297">
        <v>3.3093846189751721</v>
      </c>
      <c r="K767" s="298">
        <v>0.11819230782054187</v>
      </c>
      <c r="L767" s="298">
        <v>3.3093846189751721</v>
      </c>
      <c r="M767" s="298">
        <v>0</v>
      </c>
      <c r="N767" s="299">
        <v>0</v>
      </c>
      <c r="O767" s="297">
        <v>3.3093846189751721</v>
      </c>
      <c r="P767" s="298">
        <v>0.11819230782054187</v>
      </c>
      <c r="Q767" s="298">
        <v>3.3093846189751721</v>
      </c>
      <c r="R767" s="298">
        <v>0</v>
      </c>
      <c r="S767" s="299">
        <v>0</v>
      </c>
      <c r="T767" s="438" t="s">
        <v>434</v>
      </c>
    </row>
    <row r="768" spans="1:20" x14ac:dyDescent="0.2">
      <c r="A768" s="198" t="s">
        <v>565</v>
      </c>
      <c r="B768" s="198" t="s">
        <v>566</v>
      </c>
      <c r="C768" s="198">
        <v>56037</v>
      </c>
      <c r="D768" s="198" t="s">
        <v>432</v>
      </c>
      <c r="E768" s="198" t="s">
        <v>607</v>
      </c>
      <c r="F768" s="198">
        <v>31000299</v>
      </c>
      <c r="G768" s="198" t="s">
        <v>842</v>
      </c>
      <c r="H768" s="198" t="s">
        <v>1278</v>
      </c>
      <c r="I768" s="198" t="s">
        <v>234</v>
      </c>
      <c r="J768" s="297">
        <v>4.8458846206422157</v>
      </c>
      <c r="K768" s="298">
        <v>1.1819230782054186</v>
      </c>
      <c r="L768" s="298">
        <v>10.046346164746058</v>
      </c>
      <c r="M768" s="298">
        <v>0</v>
      </c>
      <c r="N768" s="299">
        <v>0</v>
      </c>
      <c r="O768" s="297">
        <v>4.8458846206422157</v>
      </c>
      <c r="P768" s="298">
        <v>1.1819230782054186</v>
      </c>
      <c r="Q768" s="298">
        <v>10.046346164746058</v>
      </c>
      <c r="R768" s="298">
        <v>0</v>
      </c>
      <c r="S768" s="299">
        <v>0</v>
      </c>
      <c r="T768" s="438" t="s">
        <v>434</v>
      </c>
    </row>
    <row r="769" spans="1:20" x14ac:dyDescent="0.2">
      <c r="A769" s="198" t="s">
        <v>565</v>
      </c>
      <c r="B769" s="198" t="s">
        <v>566</v>
      </c>
      <c r="C769" s="198">
        <v>56037</v>
      </c>
      <c r="D769" s="198" t="s">
        <v>432</v>
      </c>
      <c r="E769" s="198" t="s">
        <v>607</v>
      </c>
      <c r="F769" s="198">
        <v>31000299</v>
      </c>
      <c r="G769" s="198" t="s">
        <v>842</v>
      </c>
      <c r="H769" s="198" t="s">
        <v>1279</v>
      </c>
      <c r="I769" s="198" t="s">
        <v>234</v>
      </c>
      <c r="J769" s="297">
        <v>13.592115399362314</v>
      </c>
      <c r="K769" s="298">
        <v>0.47276923128216747</v>
      </c>
      <c r="L769" s="298">
        <v>13.592115399362314</v>
      </c>
      <c r="M769" s="298">
        <v>0</v>
      </c>
      <c r="N769" s="299">
        <v>0</v>
      </c>
      <c r="O769" s="297">
        <v>13.592115399362314</v>
      </c>
      <c r="P769" s="298">
        <v>0.47276923128216747</v>
      </c>
      <c r="Q769" s="298">
        <v>13.592115399362314</v>
      </c>
      <c r="R769" s="298">
        <v>0</v>
      </c>
      <c r="S769" s="299">
        <v>0</v>
      </c>
      <c r="T769" s="438" t="s">
        <v>434</v>
      </c>
    </row>
    <row r="770" spans="1:20" x14ac:dyDescent="0.2">
      <c r="A770" s="198" t="s">
        <v>565</v>
      </c>
      <c r="B770" s="198" t="s">
        <v>566</v>
      </c>
      <c r="C770" s="198">
        <v>56037</v>
      </c>
      <c r="D770" s="198" t="s">
        <v>432</v>
      </c>
      <c r="E770" s="198" t="s">
        <v>607</v>
      </c>
      <c r="F770" s="198">
        <v>31000299</v>
      </c>
      <c r="G770" s="198" t="s">
        <v>842</v>
      </c>
      <c r="H770" s="198" t="s">
        <v>1265</v>
      </c>
      <c r="I770" s="198" t="s">
        <v>234</v>
      </c>
      <c r="J770" s="297">
        <v>0</v>
      </c>
      <c r="K770" s="298">
        <v>23.40207694846729</v>
      </c>
      <c r="L770" s="298">
        <v>0</v>
      </c>
      <c r="M770" s="298">
        <v>0</v>
      </c>
      <c r="N770" s="299">
        <v>0</v>
      </c>
      <c r="O770" s="297">
        <v>0</v>
      </c>
      <c r="P770" s="298">
        <v>23.40207694846729</v>
      </c>
      <c r="Q770" s="298">
        <v>0</v>
      </c>
      <c r="R770" s="298">
        <v>0</v>
      </c>
      <c r="S770" s="299">
        <v>0</v>
      </c>
      <c r="T770" s="438" t="s">
        <v>434</v>
      </c>
    </row>
    <row r="771" spans="1:20" x14ac:dyDescent="0.2">
      <c r="A771" s="198" t="s">
        <v>565</v>
      </c>
      <c r="B771" s="198" t="s">
        <v>566</v>
      </c>
      <c r="C771" s="198">
        <v>56037</v>
      </c>
      <c r="D771" s="198" t="s">
        <v>432</v>
      </c>
      <c r="E771" s="198" t="s">
        <v>607</v>
      </c>
      <c r="F771" s="198">
        <v>31000299</v>
      </c>
      <c r="G771" s="198" t="s">
        <v>842</v>
      </c>
      <c r="H771" s="198" t="s">
        <v>1280</v>
      </c>
      <c r="I771" s="198" t="s">
        <v>234</v>
      </c>
      <c r="J771" s="297">
        <v>17.374269249619655</v>
      </c>
      <c r="K771" s="298">
        <v>3.6639615424367977</v>
      </c>
      <c r="L771" s="298">
        <v>4.3731153893600494</v>
      </c>
      <c r="M771" s="298">
        <v>0</v>
      </c>
      <c r="N771" s="299">
        <v>0</v>
      </c>
      <c r="O771" s="297">
        <v>17.374269249619655</v>
      </c>
      <c r="P771" s="298">
        <v>3.6639615424367977</v>
      </c>
      <c r="Q771" s="298">
        <v>4.3731153893600494</v>
      </c>
      <c r="R771" s="298">
        <v>0</v>
      </c>
      <c r="S771" s="299">
        <v>0</v>
      </c>
      <c r="T771" s="438" t="s">
        <v>434</v>
      </c>
    </row>
    <row r="772" spans="1:20" x14ac:dyDescent="0.2">
      <c r="A772" s="198" t="s">
        <v>565</v>
      </c>
      <c r="B772" s="198" t="s">
        <v>566</v>
      </c>
      <c r="C772" s="198">
        <v>56037</v>
      </c>
      <c r="D772" s="198" t="s">
        <v>432</v>
      </c>
      <c r="E772" s="198" t="s">
        <v>607</v>
      </c>
      <c r="F772" s="198">
        <v>31000299</v>
      </c>
      <c r="G772" s="198" t="s">
        <v>842</v>
      </c>
      <c r="H772" s="198" t="s">
        <v>1281</v>
      </c>
      <c r="I772" s="198" t="s">
        <v>234</v>
      </c>
      <c r="J772" s="297">
        <v>8.2734615474379307</v>
      </c>
      <c r="K772" s="298">
        <v>2.6002307720519213</v>
      </c>
      <c r="L772" s="298">
        <v>2.1274615407697537</v>
      </c>
      <c r="M772" s="298">
        <v>0</v>
      </c>
      <c r="N772" s="299">
        <v>0</v>
      </c>
      <c r="O772" s="297">
        <v>8.2734615474379307</v>
      </c>
      <c r="P772" s="298">
        <v>2.6002307720519213</v>
      </c>
      <c r="Q772" s="298">
        <v>2.1274615407697537</v>
      </c>
      <c r="R772" s="298">
        <v>0</v>
      </c>
      <c r="S772" s="299">
        <v>0</v>
      </c>
      <c r="T772" s="438" t="s">
        <v>434</v>
      </c>
    </row>
    <row r="773" spans="1:20" x14ac:dyDescent="0.2">
      <c r="A773" s="198" t="s">
        <v>565</v>
      </c>
      <c r="B773" s="198" t="s">
        <v>566</v>
      </c>
      <c r="C773" s="198">
        <v>56037</v>
      </c>
      <c r="D773" s="198" t="s">
        <v>432</v>
      </c>
      <c r="E773" s="198" t="s">
        <v>607</v>
      </c>
      <c r="F773" s="198">
        <v>31000299</v>
      </c>
      <c r="G773" s="198" t="s">
        <v>842</v>
      </c>
      <c r="H773" s="198" t="s">
        <v>1282</v>
      </c>
      <c r="I773" s="198" t="s">
        <v>234</v>
      </c>
      <c r="J773" s="297">
        <v>0</v>
      </c>
      <c r="K773" s="298">
        <v>4.9640769284627586</v>
      </c>
      <c r="L773" s="298">
        <v>0</v>
      </c>
      <c r="M773" s="298">
        <v>0</v>
      </c>
      <c r="N773" s="299">
        <v>0</v>
      </c>
      <c r="O773" s="297">
        <v>0</v>
      </c>
      <c r="P773" s="298">
        <v>4.9640769284627586</v>
      </c>
      <c r="Q773" s="298">
        <v>0</v>
      </c>
      <c r="R773" s="298">
        <v>0</v>
      </c>
      <c r="S773" s="299">
        <v>0</v>
      </c>
      <c r="T773" s="438" t="s">
        <v>434</v>
      </c>
    </row>
    <row r="774" spans="1:20" x14ac:dyDescent="0.2">
      <c r="A774" s="198" t="s">
        <v>565</v>
      </c>
      <c r="B774" s="198" t="s">
        <v>566</v>
      </c>
      <c r="C774" s="198">
        <v>56037</v>
      </c>
      <c r="D774" s="198" t="s">
        <v>432</v>
      </c>
      <c r="E774" s="198" t="s">
        <v>607</v>
      </c>
      <c r="F774" s="198">
        <v>31000299</v>
      </c>
      <c r="G774" s="198" t="s">
        <v>842</v>
      </c>
      <c r="H774" s="198" t="s">
        <v>1283</v>
      </c>
      <c r="I774" s="198" t="s">
        <v>234</v>
      </c>
      <c r="J774" s="297">
        <v>0</v>
      </c>
      <c r="K774" s="298">
        <v>1.1819230782054186</v>
      </c>
      <c r="L774" s="298">
        <v>0</v>
      </c>
      <c r="M774" s="298">
        <v>0</v>
      </c>
      <c r="N774" s="299">
        <v>0</v>
      </c>
      <c r="O774" s="297">
        <v>0</v>
      </c>
      <c r="P774" s="298">
        <v>1.1819230782054186</v>
      </c>
      <c r="Q774" s="298">
        <v>0</v>
      </c>
      <c r="R774" s="298">
        <v>0</v>
      </c>
      <c r="S774" s="299">
        <v>0</v>
      </c>
      <c r="T774" s="438" t="s">
        <v>434</v>
      </c>
    </row>
    <row r="775" spans="1:20" x14ac:dyDescent="0.2">
      <c r="A775" s="198" t="s">
        <v>565</v>
      </c>
      <c r="B775" s="198" t="s">
        <v>566</v>
      </c>
      <c r="C775" s="198">
        <v>56037</v>
      </c>
      <c r="D775" s="198" t="s">
        <v>432</v>
      </c>
      <c r="E775" s="198" t="s">
        <v>607</v>
      </c>
      <c r="F775" s="198">
        <v>31000299</v>
      </c>
      <c r="G775" s="198" t="s">
        <v>842</v>
      </c>
      <c r="H775" s="198" t="s">
        <v>1284</v>
      </c>
      <c r="I775" s="198" t="s">
        <v>234</v>
      </c>
      <c r="J775" s="297">
        <v>0</v>
      </c>
      <c r="K775" s="298">
        <v>1.1819230782054186</v>
      </c>
      <c r="L775" s="298">
        <v>0</v>
      </c>
      <c r="M775" s="298">
        <v>0</v>
      </c>
      <c r="N775" s="299">
        <v>0</v>
      </c>
      <c r="O775" s="297">
        <v>0</v>
      </c>
      <c r="P775" s="298">
        <v>1.1819230782054186</v>
      </c>
      <c r="Q775" s="298">
        <v>0</v>
      </c>
      <c r="R775" s="298">
        <v>0</v>
      </c>
      <c r="S775" s="299">
        <v>0</v>
      </c>
      <c r="T775" s="438" t="s">
        <v>434</v>
      </c>
    </row>
    <row r="776" spans="1:20" x14ac:dyDescent="0.2">
      <c r="A776" s="198" t="s">
        <v>565</v>
      </c>
      <c r="B776" s="198" t="s">
        <v>566</v>
      </c>
      <c r="C776" s="198">
        <v>56037</v>
      </c>
      <c r="D776" s="198" t="s">
        <v>432</v>
      </c>
      <c r="E776" s="198" t="s">
        <v>607</v>
      </c>
      <c r="F776" s="198">
        <v>31000299</v>
      </c>
      <c r="G776" s="198" t="s">
        <v>845</v>
      </c>
      <c r="H776" s="198" t="s">
        <v>1285</v>
      </c>
      <c r="I776" s="198" t="s">
        <v>234</v>
      </c>
      <c r="J776" s="297">
        <v>0.70915384692325112</v>
      </c>
      <c r="K776" s="298">
        <v>0.23638461564108373</v>
      </c>
      <c r="L776" s="298">
        <v>3.7821538502573397</v>
      </c>
      <c r="M776" s="298">
        <v>0</v>
      </c>
      <c r="N776" s="299">
        <v>0</v>
      </c>
      <c r="O776" s="297">
        <v>0.70915384692325112</v>
      </c>
      <c r="P776" s="298">
        <v>0.23638461564108373</v>
      </c>
      <c r="Q776" s="298">
        <v>3.7821538502573397</v>
      </c>
      <c r="R776" s="298">
        <v>0</v>
      </c>
      <c r="S776" s="299">
        <v>0</v>
      </c>
      <c r="T776" s="438" t="s">
        <v>434</v>
      </c>
    </row>
    <row r="777" spans="1:20" x14ac:dyDescent="0.2">
      <c r="A777" s="198" t="s">
        <v>565</v>
      </c>
      <c r="B777" s="198" t="s">
        <v>566</v>
      </c>
      <c r="C777" s="198">
        <v>56037</v>
      </c>
      <c r="D777" s="198" t="s">
        <v>432</v>
      </c>
      <c r="E777" s="198" t="s">
        <v>607</v>
      </c>
      <c r="F777" s="198">
        <v>31000299</v>
      </c>
      <c r="G777" s="198" t="s">
        <v>845</v>
      </c>
      <c r="H777" s="198" t="s">
        <v>1286</v>
      </c>
      <c r="I777" s="198" t="s">
        <v>234</v>
      </c>
      <c r="J777" s="297">
        <v>2.9548076955135465</v>
      </c>
      <c r="K777" s="298">
        <v>9.5735769334638903</v>
      </c>
      <c r="L777" s="298">
        <v>0.70915384692325112</v>
      </c>
      <c r="M777" s="298">
        <v>0</v>
      </c>
      <c r="N777" s="299">
        <v>0</v>
      </c>
      <c r="O777" s="297">
        <v>2.9548076955135465</v>
      </c>
      <c r="P777" s="298">
        <v>9.5735769334638903</v>
      </c>
      <c r="Q777" s="298">
        <v>0.70915384692325112</v>
      </c>
      <c r="R777" s="298">
        <v>0</v>
      </c>
      <c r="S777" s="299">
        <v>0</v>
      </c>
      <c r="T777" s="438" t="s">
        <v>434</v>
      </c>
    </row>
    <row r="778" spans="1:20" x14ac:dyDescent="0.2">
      <c r="A778" s="198" t="s">
        <v>565</v>
      </c>
      <c r="B778" s="198" t="s">
        <v>566</v>
      </c>
      <c r="C778" s="198">
        <v>56037</v>
      </c>
      <c r="D778" s="198" t="s">
        <v>432</v>
      </c>
      <c r="E778" s="198" t="s">
        <v>607</v>
      </c>
      <c r="F778" s="198">
        <v>31000299</v>
      </c>
      <c r="G778" s="198" t="s">
        <v>845</v>
      </c>
      <c r="H778" s="198" t="s">
        <v>1287</v>
      </c>
      <c r="I778" s="198" t="s">
        <v>234</v>
      </c>
      <c r="J778" s="297">
        <v>2.9548076955135465</v>
      </c>
      <c r="K778" s="298">
        <v>1.1819230782054186</v>
      </c>
      <c r="L778" s="298">
        <v>0.70915384692325112</v>
      </c>
      <c r="M778" s="298">
        <v>0</v>
      </c>
      <c r="N778" s="299">
        <v>0</v>
      </c>
      <c r="O778" s="297">
        <v>2.9548076955135465</v>
      </c>
      <c r="P778" s="298">
        <v>1.1819230782054186</v>
      </c>
      <c r="Q778" s="298">
        <v>0.70915384692325112</v>
      </c>
      <c r="R778" s="298">
        <v>0</v>
      </c>
      <c r="S778" s="299">
        <v>0</v>
      </c>
      <c r="T778" s="438" t="s">
        <v>434</v>
      </c>
    </row>
    <row r="779" spans="1:20" x14ac:dyDescent="0.2">
      <c r="A779" s="198" t="s">
        <v>565</v>
      </c>
      <c r="B779" s="198" t="s">
        <v>566</v>
      </c>
      <c r="C779" s="198">
        <v>56037</v>
      </c>
      <c r="D779" s="198" t="s">
        <v>432</v>
      </c>
      <c r="E779" s="198" t="s">
        <v>607</v>
      </c>
      <c r="F779" s="198">
        <v>31000299</v>
      </c>
      <c r="G779" s="198" t="s">
        <v>845</v>
      </c>
      <c r="H779" s="198" t="s">
        <v>1280</v>
      </c>
      <c r="I779" s="198" t="s">
        <v>234</v>
      </c>
      <c r="J779" s="297">
        <v>0.59096153910270932</v>
      </c>
      <c r="K779" s="298">
        <v>0</v>
      </c>
      <c r="L779" s="298">
        <v>0.11819230782054187</v>
      </c>
      <c r="M779" s="298">
        <v>0</v>
      </c>
      <c r="N779" s="299">
        <v>0</v>
      </c>
      <c r="O779" s="297">
        <v>0.59096153910270932</v>
      </c>
      <c r="P779" s="298">
        <v>0</v>
      </c>
      <c r="Q779" s="298">
        <v>0.11819230782054187</v>
      </c>
      <c r="R779" s="298">
        <v>0</v>
      </c>
      <c r="S779" s="299">
        <v>0</v>
      </c>
      <c r="T779" s="438" t="s">
        <v>434</v>
      </c>
    </row>
    <row r="780" spans="1:20" x14ac:dyDescent="0.2">
      <c r="A780" s="198" t="s">
        <v>565</v>
      </c>
      <c r="B780" s="198" t="s">
        <v>566</v>
      </c>
      <c r="C780" s="198">
        <v>56037</v>
      </c>
      <c r="D780" s="198" t="s">
        <v>432</v>
      </c>
      <c r="E780" s="198" t="s">
        <v>607</v>
      </c>
      <c r="F780" s="198">
        <v>31000299</v>
      </c>
      <c r="G780" s="198" t="s">
        <v>845</v>
      </c>
      <c r="H780" s="198" t="s">
        <v>1288</v>
      </c>
      <c r="I780" s="198" t="s">
        <v>234</v>
      </c>
      <c r="J780" s="297">
        <v>0.82734615474379303</v>
      </c>
      <c r="K780" s="298">
        <v>0</v>
      </c>
      <c r="L780" s="298">
        <v>0.70915384692325112</v>
      </c>
      <c r="M780" s="298">
        <v>0</v>
      </c>
      <c r="N780" s="299">
        <v>0</v>
      </c>
      <c r="O780" s="297">
        <v>0.82734615474379303</v>
      </c>
      <c r="P780" s="298">
        <v>0</v>
      </c>
      <c r="Q780" s="298">
        <v>0.70915384692325112</v>
      </c>
      <c r="R780" s="298">
        <v>0</v>
      </c>
      <c r="S780" s="299">
        <v>0</v>
      </c>
      <c r="T780" s="438" t="s">
        <v>434</v>
      </c>
    </row>
    <row r="781" spans="1:20" x14ac:dyDescent="0.2">
      <c r="A781" s="198" t="s">
        <v>565</v>
      </c>
      <c r="B781" s="198" t="s">
        <v>566</v>
      </c>
      <c r="C781" s="198">
        <v>56037</v>
      </c>
      <c r="D781" s="198" t="s">
        <v>432</v>
      </c>
      <c r="E781" s="198" t="s">
        <v>607</v>
      </c>
      <c r="F781" s="198">
        <v>31000299</v>
      </c>
      <c r="G781" s="198" t="s">
        <v>845</v>
      </c>
      <c r="H781" s="198" t="s">
        <v>1289</v>
      </c>
      <c r="I781" s="198" t="s">
        <v>234</v>
      </c>
      <c r="J781" s="297">
        <v>13.355730783721231</v>
      </c>
      <c r="K781" s="298">
        <v>0.35457692346162556</v>
      </c>
      <c r="L781" s="298">
        <v>3.3093846189751721</v>
      </c>
      <c r="M781" s="298">
        <v>0</v>
      </c>
      <c r="N781" s="299">
        <v>0</v>
      </c>
      <c r="O781" s="297">
        <v>13.355730783721231</v>
      </c>
      <c r="P781" s="298">
        <v>0.35457692346162556</v>
      </c>
      <c r="Q781" s="298">
        <v>3.3093846189751721</v>
      </c>
      <c r="R781" s="298">
        <v>0</v>
      </c>
      <c r="S781" s="299">
        <v>0</v>
      </c>
      <c r="T781" s="438" t="s">
        <v>434</v>
      </c>
    </row>
    <row r="782" spans="1:20" x14ac:dyDescent="0.2">
      <c r="A782" s="198" t="s">
        <v>565</v>
      </c>
      <c r="B782" s="198" t="s">
        <v>566</v>
      </c>
      <c r="C782" s="198">
        <v>56037</v>
      </c>
      <c r="D782" s="198" t="s">
        <v>432</v>
      </c>
      <c r="E782" s="198" t="s">
        <v>607</v>
      </c>
      <c r="F782" s="198">
        <v>31000299</v>
      </c>
      <c r="G782" s="198" t="s">
        <v>845</v>
      </c>
      <c r="H782" s="198" t="s">
        <v>1290</v>
      </c>
      <c r="I782" s="198" t="s">
        <v>234</v>
      </c>
      <c r="J782" s="297">
        <v>0.47276923128216747</v>
      </c>
      <c r="K782" s="298">
        <v>0</v>
      </c>
      <c r="L782" s="298">
        <v>0.47276923128216747</v>
      </c>
      <c r="M782" s="298">
        <v>0</v>
      </c>
      <c r="N782" s="299">
        <v>0</v>
      </c>
      <c r="O782" s="297">
        <v>0.47276923128216747</v>
      </c>
      <c r="P782" s="298">
        <v>0</v>
      </c>
      <c r="Q782" s="298">
        <v>0.47276923128216747</v>
      </c>
      <c r="R782" s="298">
        <v>0</v>
      </c>
      <c r="S782" s="299">
        <v>0</v>
      </c>
      <c r="T782" s="438" t="s">
        <v>434</v>
      </c>
    </row>
    <row r="783" spans="1:20" x14ac:dyDescent="0.2">
      <c r="A783" s="198" t="s">
        <v>565</v>
      </c>
      <c r="B783" s="198" t="s">
        <v>566</v>
      </c>
      <c r="C783" s="198">
        <v>56037</v>
      </c>
      <c r="D783" s="198" t="s">
        <v>432</v>
      </c>
      <c r="E783" s="198" t="s">
        <v>607</v>
      </c>
      <c r="F783" s="198">
        <v>31000299</v>
      </c>
      <c r="G783" s="198" t="s">
        <v>845</v>
      </c>
      <c r="H783" s="198" t="s">
        <v>1291</v>
      </c>
      <c r="I783" s="198" t="s">
        <v>234</v>
      </c>
      <c r="J783" s="297">
        <v>0.82734615474379303</v>
      </c>
      <c r="K783" s="298">
        <v>0</v>
      </c>
      <c r="L783" s="298">
        <v>0.70915384692325112</v>
      </c>
      <c r="M783" s="298">
        <v>0</v>
      </c>
      <c r="N783" s="299">
        <v>0</v>
      </c>
      <c r="O783" s="297">
        <v>0.82734615474379303</v>
      </c>
      <c r="P783" s="298">
        <v>0</v>
      </c>
      <c r="Q783" s="298">
        <v>0.70915384692325112</v>
      </c>
      <c r="R783" s="298">
        <v>0</v>
      </c>
      <c r="S783" s="299">
        <v>0</v>
      </c>
      <c r="T783" s="438" t="s">
        <v>434</v>
      </c>
    </row>
    <row r="784" spans="1:20" x14ac:dyDescent="0.2">
      <c r="A784" s="198" t="s">
        <v>565</v>
      </c>
      <c r="B784" s="198" t="s">
        <v>566</v>
      </c>
      <c r="C784" s="198">
        <v>56037</v>
      </c>
      <c r="D784" s="198" t="s">
        <v>432</v>
      </c>
      <c r="E784" s="198" t="s">
        <v>607</v>
      </c>
      <c r="F784" s="198">
        <v>31000299</v>
      </c>
      <c r="G784" s="198" t="s">
        <v>845</v>
      </c>
      <c r="H784" s="198" t="s">
        <v>1292</v>
      </c>
      <c r="I784" s="198" t="s">
        <v>234</v>
      </c>
      <c r="J784" s="297">
        <v>5.2004615441038426</v>
      </c>
      <c r="K784" s="298">
        <v>0.59096153910270932</v>
      </c>
      <c r="L784" s="298">
        <v>13.001153860259604</v>
      </c>
      <c r="M784" s="298">
        <v>0</v>
      </c>
      <c r="N784" s="299">
        <v>0</v>
      </c>
      <c r="O784" s="297">
        <v>5.2004615441038426</v>
      </c>
      <c r="P784" s="298">
        <v>0.59096153910270932</v>
      </c>
      <c r="Q784" s="298">
        <v>13.001153860259604</v>
      </c>
      <c r="R784" s="298">
        <v>0</v>
      </c>
      <c r="S784" s="299">
        <v>0</v>
      </c>
      <c r="T784" s="438" t="s">
        <v>434</v>
      </c>
    </row>
    <row r="785" spans="1:20" x14ac:dyDescent="0.2">
      <c r="A785" s="198" t="s">
        <v>565</v>
      </c>
      <c r="B785" s="198" t="s">
        <v>566</v>
      </c>
      <c r="C785" s="198">
        <v>56037</v>
      </c>
      <c r="D785" s="198" t="s">
        <v>432</v>
      </c>
      <c r="E785" s="198" t="s">
        <v>607</v>
      </c>
      <c r="F785" s="198">
        <v>31000299</v>
      </c>
      <c r="G785" s="198" t="s">
        <v>845</v>
      </c>
      <c r="H785" s="198" t="s">
        <v>1293</v>
      </c>
      <c r="I785" s="198" t="s">
        <v>234</v>
      </c>
      <c r="J785" s="297">
        <v>0.82734615474379303</v>
      </c>
      <c r="K785" s="298">
        <v>0</v>
      </c>
      <c r="L785" s="298">
        <v>0.70915384692325112</v>
      </c>
      <c r="M785" s="298">
        <v>0</v>
      </c>
      <c r="N785" s="299">
        <v>0</v>
      </c>
      <c r="O785" s="297">
        <v>0.82734615474379303</v>
      </c>
      <c r="P785" s="298">
        <v>0</v>
      </c>
      <c r="Q785" s="298">
        <v>0.70915384692325112</v>
      </c>
      <c r="R785" s="298">
        <v>0</v>
      </c>
      <c r="S785" s="299">
        <v>0</v>
      </c>
      <c r="T785" s="438" t="s">
        <v>434</v>
      </c>
    </row>
    <row r="786" spans="1:20" x14ac:dyDescent="0.2">
      <c r="A786" s="198" t="s">
        <v>565</v>
      </c>
      <c r="B786" s="198" t="s">
        <v>566</v>
      </c>
      <c r="C786" s="198">
        <v>56037</v>
      </c>
      <c r="D786" s="198" t="s">
        <v>432</v>
      </c>
      <c r="E786" s="198" t="s">
        <v>607</v>
      </c>
      <c r="F786" s="198">
        <v>31000299</v>
      </c>
      <c r="G786" s="198" t="s">
        <v>845</v>
      </c>
      <c r="H786" s="198" t="s">
        <v>1294</v>
      </c>
      <c r="I786" s="198" t="s">
        <v>234</v>
      </c>
      <c r="J786" s="297">
        <v>0.23638461564108373</v>
      </c>
      <c r="K786" s="298">
        <v>0</v>
      </c>
      <c r="L786" s="298">
        <v>0.23638461564108373</v>
      </c>
      <c r="M786" s="298">
        <v>0</v>
      </c>
      <c r="N786" s="299">
        <v>0</v>
      </c>
      <c r="O786" s="297">
        <v>0.23638461564108373</v>
      </c>
      <c r="P786" s="298">
        <v>0</v>
      </c>
      <c r="Q786" s="298">
        <v>0.23638461564108373</v>
      </c>
      <c r="R786" s="298">
        <v>0</v>
      </c>
      <c r="S786" s="299">
        <v>0</v>
      </c>
      <c r="T786" s="438" t="s">
        <v>434</v>
      </c>
    </row>
    <row r="787" spans="1:20" x14ac:dyDescent="0.2">
      <c r="A787" s="198" t="s">
        <v>565</v>
      </c>
      <c r="B787" s="198" t="s">
        <v>566</v>
      </c>
      <c r="C787" s="198">
        <v>56037</v>
      </c>
      <c r="D787" s="198" t="s">
        <v>432</v>
      </c>
      <c r="E787" s="198" t="s">
        <v>607</v>
      </c>
      <c r="F787" s="198">
        <v>31000301</v>
      </c>
      <c r="G787" s="198" t="s">
        <v>659</v>
      </c>
      <c r="H787" s="198" t="s">
        <v>1295</v>
      </c>
      <c r="I787" s="198" t="s">
        <v>269</v>
      </c>
      <c r="J787" s="297">
        <v>1.967192771365099</v>
      </c>
      <c r="K787" s="298">
        <v>0.10353646165079466</v>
      </c>
      <c r="L787" s="298">
        <v>1.6565833864127146</v>
      </c>
      <c r="M787" s="298">
        <v>0</v>
      </c>
      <c r="N787" s="299">
        <v>0</v>
      </c>
      <c r="O787" s="297">
        <v>1.967192771365099</v>
      </c>
      <c r="P787" s="298">
        <v>0.10353646165079466</v>
      </c>
      <c r="Q787" s="298">
        <v>1.6565833864127146</v>
      </c>
      <c r="R787" s="298">
        <v>0</v>
      </c>
      <c r="S787" s="299">
        <v>0</v>
      </c>
      <c r="T787" s="438" t="s">
        <v>434</v>
      </c>
    </row>
    <row r="788" spans="1:20" x14ac:dyDescent="0.2">
      <c r="A788" s="198" t="s">
        <v>565</v>
      </c>
      <c r="B788" s="198" t="s">
        <v>566</v>
      </c>
      <c r="C788" s="198">
        <v>56037</v>
      </c>
      <c r="D788" s="198" t="s">
        <v>432</v>
      </c>
      <c r="E788" s="198" t="s">
        <v>607</v>
      </c>
      <c r="F788" s="198">
        <v>40400311</v>
      </c>
      <c r="G788" s="198" t="s">
        <v>674</v>
      </c>
      <c r="H788" s="198" t="s">
        <v>1296</v>
      </c>
      <c r="I788" s="198" t="s">
        <v>486</v>
      </c>
      <c r="J788" s="297">
        <v>0</v>
      </c>
      <c r="K788" s="298">
        <v>2.0707292330158933</v>
      </c>
      <c r="L788" s="298">
        <v>0</v>
      </c>
      <c r="M788" s="298">
        <v>0</v>
      </c>
      <c r="N788" s="299">
        <v>0</v>
      </c>
      <c r="O788" s="297">
        <v>0</v>
      </c>
      <c r="P788" s="298">
        <v>2.0707292330158933</v>
      </c>
      <c r="Q788" s="298">
        <v>0</v>
      </c>
      <c r="R788" s="298">
        <v>0</v>
      </c>
      <c r="S788" s="299">
        <v>0</v>
      </c>
      <c r="T788" s="438" t="s">
        <v>434</v>
      </c>
    </row>
    <row r="789" spans="1:20" x14ac:dyDescent="0.2">
      <c r="A789" s="198" t="s">
        <v>565</v>
      </c>
      <c r="B789" s="198" t="s">
        <v>566</v>
      </c>
      <c r="C789" s="198">
        <v>56037</v>
      </c>
      <c r="D789" s="198" t="s">
        <v>432</v>
      </c>
      <c r="E789" s="198" t="s">
        <v>607</v>
      </c>
      <c r="F789" s="198">
        <v>40400311</v>
      </c>
      <c r="G789" s="198" t="s">
        <v>674</v>
      </c>
      <c r="H789" s="198" t="s">
        <v>1297</v>
      </c>
      <c r="I789" s="198" t="s">
        <v>486</v>
      </c>
      <c r="J789" s="297">
        <v>0</v>
      </c>
      <c r="K789" s="298">
        <v>2.0707292330158933</v>
      </c>
      <c r="L789" s="298">
        <v>0</v>
      </c>
      <c r="M789" s="298">
        <v>0</v>
      </c>
      <c r="N789" s="299">
        <v>0</v>
      </c>
      <c r="O789" s="297">
        <v>0</v>
      </c>
      <c r="P789" s="298">
        <v>2.0707292330158933</v>
      </c>
      <c r="Q789" s="298">
        <v>0</v>
      </c>
      <c r="R789" s="298">
        <v>0</v>
      </c>
      <c r="S789" s="299">
        <v>0</v>
      </c>
      <c r="T789" s="438" t="s">
        <v>434</v>
      </c>
    </row>
    <row r="790" spans="1:20" x14ac:dyDescent="0.2">
      <c r="A790" s="198" t="s">
        <v>565</v>
      </c>
      <c r="B790" s="198" t="s">
        <v>566</v>
      </c>
      <c r="C790" s="198">
        <v>56037</v>
      </c>
      <c r="D790" s="198" t="s">
        <v>432</v>
      </c>
      <c r="E790" s="198" t="s">
        <v>607</v>
      </c>
      <c r="F790" s="198">
        <v>40400311</v>
      </c>
      <c r="G790" s="198" t="s">
        <v>674</v>
      </c>
      <c r="H790" s="198" t="s">
        <v>1298</v>
      </c>
      <c r="I790" s="198" t="s">
        <v>486</v>
      </c>
      <c r="J790" s="297">
        <v>0</v>
      </c>
      <c r="K790" s="298">
        <v>2.0707292330158933</v>
      </c>
      <c r="L790" s="298">
        <v>0</v>
      </c>
      <c r="M790" s="298">
        <v>0</v>
      </c>
      <c r="N790" s="299">
        <v>0</v>
      </c>
      <c r="O790" s="297">
        <v>0</v>
      </c>
      <c r="P790" s="298">
        <v>2.0707292330158933</v>
      </c>
      <c r="Q790" s="298">
        <v>0</v>
      </c>
      <c r="R790" s="298">
        <v>0</v>
      </c>
      <c r="S790" s="299">
        <v>0</v>
      </c>
      <c r="T790" s="438" t="s">
        <v>434</v>
      </c>
    </row>
    <row r="791" spans="1:20" x14ac:dyDescent="0.2">
      <c r="A791" s="198" t="s">
        <v>565</v>
      </c>
      <c r="B791" s="198" t="s">
        <v>566</v>
      </c>
      <c r="C791" s="198">
        <v>56037</v>
      </c>
      <c r="D791" s="198" t="s">
        <v>432</v>
      </c>
      <c r="E791" s="198" t="s">
        <v>607</v>
      </c>
      <c r="F791" s="198">
        <v>40400311</v>
      </c>
      <c r="G791" s="198" t="s">
        <v>674</v>
      </c>
      <c r="H791" s="198" t="s">
        <v>1299</v>
      </c>
      <c r="I791" s="198" t="s">
        <v>486</v>
      </c>
      <c r="J791" s="297">
        <v>0</v>
      </c>
      <c r="K791" s="298">
        <v>2.0707292330158933</v>
      </c>
      <c r="L791" s="298">
        <v>0</v>
      </c>
      <c r="M791" s="298">
        <v>0</v>
      </c>
      <c r="N791" s="299">
        <v>0</v>
      </c>
      <c r="O791" s="297">
        <v>0</v>
      </c>
      <c r="P791" s="298">
        <v>2.0707292330158933</v>
      </c>
      <c r="Q791" s="298">
        <v>0</v>
      </c>
      <c r="R791" s="298">
        <v>0</v>
      </c>
      <c r="S791" s="299">
        <v>0</v>
      </c>
      <c r="T791" s="438" t="s">
        <v>434</v>
      </c>
    </row>
    <row r="792" spans="1:20" x14ac:dyDescent="0.2">
      <c r="A792" s="198" t="s">
        <v>565</v>
      </c>
      <c r="B792" s="198" t="s">
        <v>566</v>
      </c>
      <c r="C792" s="198">
        <v>56037</v>
      </c>
      <c r="D792" s="198" t="s">
        <v>432</v>
      </c>
      <c r="E792" s="198" t="s">
        <v>607</v>
      </c>
      <c r="F792" s="198">
        <v>31000299</v>
      </c>
      <c r="G792" s="198" t="s">
        <v>1300</v>
      </c>
      <c r="H792" s="198" t="s">
        <v>1301</v>
      </c>
      <c r="I792" s="198" t="s">
        <v>234</v>
      </c>
      <c r="J792" s="297">
        <v>0</v>
      </c>
      <c r="K792" s="298">
        <v>1.0637307703848768</v>
      </c>
      <c r="L792" s="298">
        <v>0</v>
      </c>
      <c r="M792" s="298">
        <v>0</v>
      </c>
      <c r="N792" s="299">
        <v>0</v>
      </c>
      <c r="O792" s="297">
        <v>0</v>
      </c>
      <c r="P792" s="298">
        <v>1.0637307703848768</v>
      </c>
      <c r="Q792" s="298">
        <v>0</v>
      </c>
      <c r="R792" s="298">
        <v>0</v>
      </c>
      <c r="S792" s="299">
        <v>0</v>
      </c>
      <c r="T792" s="438" t="s">
        <v>434</v>
      </c>
    </row>
    <row r="793" spans="1:20" x14ac:dyDescent="0.2">
      <c r="A793" s="198" t="s">
        <v>565</v>
      </c>
      <c r="B793" s="198" t="s">
        <v>566</v>
      </c>
      <c r="C793" s="198">
        <v>56037</v>
      </c>
      <c r="D793" s="198" t="s">
        <v>432</v>
      </c>
      <c r="E793" s="198" t="s">
        <v>607</v>
      </c>
      <c r="F793" s="198">
        <v>31000299</v>
      </c>
      <c r="G793" s="198" t="s">
        <v>1300</v>
      </c>
      <c r="H793" s="198" t="s">
        <v>1302</v>
      </c>
      <c r="I793" s="198" t="s">
        <v>234</v>
      </c>
      <c r="J793" s="297">
        <v>0</v>
      </c>
      <c r="K793" s="298">
        <v>1.4183076938465022</v>
      </c>
      <c r="L793" s="298">
        <v>0</v>
      </c>
      <c r="M793" s="298">
        <v>0</v>
      </c>
      <c r="N793" s="299">
        <v>0</v>
      </c>
      <c r="O793" s="297">
        <v>0</v>
      </c>
      <c r="P793" s="298">
        <v>1.4183076938465022</v>
      </c>
      <c r="Q793" s="298">
        <v>0</v>
      </c>
      <c r="R793" s="298">
        <v>0</v>
      </c>
      <c r="S793" s="299">
        <v>0</v>
      </c>
      <c r="T793" s="438" t="s">
        <v>434</v>
      </c>
    </row>
    <row r="794" spans="1:20" x14ac:dyDescent="0.2">
      <c r="A794" s="198" t="s">
        <v>565</v>
      </c>
      <c r="B794" s="198" t="s">
        <v>566</v>
      </c>
      <c r="C794" s="198">
        <v>56037</v>
      </c>
      <c r="D794" s="198" t="s">
        <v>432</v>
      </c>
      <c r="E794" s="198" t="s">
        <v>607</v>
      </c>
      <c r="F794" s="198">
        <v>31000404</v>
      </c>
      <c r="G794" s="198" t="s">
        <v>1300</v>
      </c>
      <c r="H794" s="198" t="s">
        <v>1303</v>
      </c>
      <c r="I794" s="198" t="s">
        <v>244</v>
      </c>
      <c r="J794" s="297">
        <v>0.35457692346162556</v>
      </c>
      <c r="K794" s="298">
        <v>0</v>
      </c>
      <c r="L794" s="298">
        <v>0.11819230782054187</v>
      </c>
      <c r="M794" s="298">
        <v>0</v>
      </c>
      <c r="N794" s="299">
        <v>0</v>
      </c>
      <c r="O794" s="297">
        <v>0.35457692346162556</v>
      </c>
      <c r="P794" s="298">
        <v>0</v>
      </c>
      <c r="Q794" s="298">
        <v>0.11819230782054187</v>
      </c>
      <c r="R794" s="298">
        <v>0</v>
      </c>
      <c r="S794" s="299">
        <v>0</v>
      </c>
      <c r="T794" s="438" t="s">
        <v>434</v>
      </c>
    </row>
    <row r="795" spans="1:20" x14ac:dyDescent="0.2">
      <c r="A795" s="198" t="s">
        <v>565</v>
      </c>
      <c r="B795" s="198" t="s">
        <v>566</v>
      </c>
      <c r="C795" s="198">
        <v>56037</v>
      </c>
      <c r="D795" s="198" t="s">
        <v>432</v>
      </c>
      <c r="E795" s="198" t="s">
        <v>607</v>
      </c>
      <c r="F795" s="198">
        <v>31000299</v>
      </c>
      <c r="G795" s="198" t="s">
        <v>1304</v>
      </c>
      <c r="H795" s="198" t="s">
        <v>1305</v>
      </c>
      <c r="I795" s="198" t="s">
        <v>234</v>
      </c>
      <c r="J795" s="297">
        <v>0</v>
      </c>
      <c r="K795" s="298">
        <v>2.0707292330158933</v>
      </c>
      <c r="L795" s="298">
        <v>0</v>
      </c>
      <c r="M795" s="298">
        <v>0</v>
      </c>
      <c r="N795" s="299">
        <v>0</v>
      </c>
      <c r="O795" s="297">
        <v>0</v>
      </c>
      <c r="P795" s="298">
        <v>2.0707292330158933</v>
      </c>
      <c r="Q795" s="298">
        <v>0</v>
      </c>
      <c r="R795" s="298">
        <v>0</v>
      </c>
      <c r="S795" s="299">
        <v>0</v>
      </c>
      <c r="T795" s="438" t="s">
        <v>434</v>
      </c>
    </row>
    <row r="796" spans="1:20" x14ac:dyDescent="0.2">
      <c r="A796" s="198" t="s">
        <v>565</v>
      </c>
      <c r="B796" s="198" t="s">
        <v>566</v>
      </c>
      <c r="C796" s="198">
        <v>56037</v>
      </c>
      <c r="D796" s="198" t="s">
        <v>432</v>
      </c>
      <c r="E796" s="198" t="s">
        <v>607</v>
      </c>
      <c r="F796" s="198">
        <v>31000404</v>
      </c>
      <c r="G796" s="198" t="s">
        <v>1304</v>
      </c>
      <c r="H796" s="198" t="s">
        <v>1306</v>
      </c>
      <c r="I796" s="198" t="s">
        <v>244</v>
      </c>
      <c r="J796" s="297">
        <v>0.51768230825397332</v>
      </c>
      <c r="K796" s="298">
        <v>0</v>
      </c>
      <c r="L796" s="298">
        <v>0.41414584660317866</v>
      </c>
      <c r="M796" s="298">
        <v>0</v>
      </c>
      <c r="N796" s="299">
        <v>0</v>
      </c>
      <c r="O796" s="297">
        <v>0.51768230825397332</v>
      </c>
      <c r="P796" s="298">
        <v>0</v>
      </c>
      <c r="Q796" s="298">
        <v>0.41414584660317866</v>
      </c>
      <c r="R796" s="298">
        <v>0</v>
      </c>
      <c r="S796" s="299">
        <v>0</v>
      </c>
      <c r="T796" s="438" t="s">
        <v>434</v>
      </c>
    </row>
    <row r="797" spans="1:20" x14ac:dyDescent="0.2">
      <c r="A797" s="198" t="s">
        <v>565</v>
      </c>
      <c r="B797" s="198" t="s">
        <v>566</v>
      </c>
      <c r="C797" s="198">
        <v>56037</v>
      </c>
      <c r="D797" s="198" t="s">
        <v>432</v>
      </c>
      <c r="E797" s="198" t="s">
        <v>607</v>
      </c>
      <c r="F797" s="198">
        <v>31000404</v>
      </c>
      <c r="G797" s="198" t="s">
        <v>858</v>
      </c>
      <c r="H797" s="198" t="s">
        <v>1307</v>
      </c>
      <c r="I797" s="198" t="s">
        <v>244</v>
      </c>
      <c r="J797" s="297">
        <v>0.41414584660317866</v>
      </c>
      <c r="K797" s="298">
        <v>0</v>
      </c>
      <c r="L797" s="298">
        <v>0</v>
      </c>
      <c r="M797" s="298">
        <v>0</v>
      </c>
      <c r="N797" s="299">
        <v>0</v>
      </c>
      <c r="O797" s="297">
        <v>0.41414584660317866</v>
      </c>
      <c r="P797" s="298">
        <v>0</v>
      </c>
      <c r="Q797" s="298">
        <v>0</v>
      </c>
      <c r="R797" s="298">
        <v>0</v>
      </c>
      <c r="S797" s="299">
        <v>0</v>
      </c>
      <c r="T797" s="438" t="s">
        <v>434</v>
      </c>
    </row>
    <row r="798" spans="1:20" x14ac:dyDescent="0.2">
      <c r="A798" s="198" t="s">
        <v>565</v>
      </c>
      <c r="B798" s="198" t="s">
        <v>566</v>
      </c>
      <c r="C798" s="198">
        <v>56037</v>
      </c>
      <c r="D798" s="198" t="s">
        <v>432</v>
      </c>
      <c r="E798" s="198" t="s">
        <v>607</v>
      </c>
      <c r="F798" s="198">
        <v>31000404</v>
      </c>
      <c r="G798" s="198" t="s">
        <v>858</v>
      </c>
      <c r="H798" s="198" t="s">
        <v>1308</v>
      </c>
      <c r="I798" s="198" t="s">
        <v>244</v>
      </c>
      <c r="J798" s="297">
        <v>7.8170028546349982E-2</v>
      </c>
      <c r="K798" s="298">
        <v>5.1768230825397343E-3</v>
      </c>
      <c r="L798" s="298">
        <v>1.5530469247619201E-2</v>
      </c>
      <c r="M798" s="298">
        <v>0</v>
      </c>
      <c r="N798" s="299">
        <v>0</v>
      </c>
      <c r="O798" s="297">
        <v>7.8170028546349982E-2</v>
      </c>
      <c r="P798" s="298">
        <v>5.1768230825397343E-3</v>
      </c>
      <c r="Q798" s="298">
        <v>1.5530469247619201E-2</v>
      </c>
      <c r="R798" s="298">
        <v>0</v>
      </c>
      <c r="S798" s="299">
        <v>0</v>
      </c>
      <c r="T798" s="438" t="s">
        <v>434</v>
      </c>
    </row>
    <row r="799" spans="1:20" x14ac:dyDescent="0.2">
      <c r="A799" s="198" t="s">
        <v>565</v>
      </c>
      <c r="B799" s="198" t="s">
        <v>566</v>
      </c>
      <c r="C799" s="198">
        <v>56037</v>
      </c>
      <c r="D799" s="198" t="s">
        <v>432</v>
      </c>
      <c r="E799" s="198" t="s">
        <v>607</v>
      </c>
      <c r="F799" s="198">
        <v>31000404</v>
      </c>
      <c r="G799" s="198" t="s">
        <v>1068</v>
      </c>
      <c r="H799" s="198" t="s">
        <v>1309</v>
      </c>
      <c r="I799" s="198" t="s">
        <v>244</v>
      </c>
      <c r="J799" s="297">
        <v>0.31060938495238399</v>
      </c>
      <c r="K799" s="298">
        <v>0</v>
      </c>
      <c r="L799" s="298">
        <v>0</v>
      </c>
      <c r="M799" s="298">
        <v>0</v>
      </c>
      <c r="N799" s="299">
        <v>0</v>
      </c>
      <c r="O799" s="297">
        <v>0.31060938495238399</v>
      </c>
      <c r="P799" s="298">
        <v>0</v>
      </c>
      <c r="Q799" s="298">
        <v>0</v>
      </c>
      <c r="R799" s="298">
        <v>0</v>
      </c>
      <c r="S799" s="299">
        <v>0</v>
      </c>
      <c r="T799" s="438" t="s">
        <v>434</v>
      </c>
    </row>
    <row r="800" spans="1:20" x14ac:dyDescent="0.2">
      <c r="A800" s="198" t="s">
        <v>565</v>
      </c>
      <c r="B800" s="198" t="s">
        <v>566</v>
      </c>
      <c r="C800" s="198">
        <v>56037</v>
      </c>
      <c r="D800" s="198" t="s">
        <v>432</v>
      </c>
      <c r="E800" s="198" t="s">
        <v>607</v>
      </c>
      <c r="F800" s="198">
        <v>31000220</v>
      </c>
      <c r="G800" s="198" t="s">
        <v>740</v>
      </c>
      <c r="H800" s="198" t="s">
        <v>1310</v>
      </c>
      <c r="I800" s="198" t="s">
        <v>257</v>
      </c>
      <c r="J800" s="297">
        <v>0</v>
      </c>
      <c r="K800" s="298">
        <v>7.2475523155556267</v>
      </c>
      <c r="L800" s="298">
        <v>0</v>
      </c>
      <c r="M800" s="298">
        <v>0</v>
      </c>
      <c r="N800" s="299">
        <v>0</v>
      </c>
      <c r="O800" s="297">
        <v>0</v>
      </c>
      <c r="P800" s="298">
        <v>7.2475523155556267</v>
      </c>
      <c r="Q800" s="298">
        <v>0</v>
      </c>
      <c r="R800" s="298">
        <v>0</v>
      </c>
      <c r="S800" s="299">
        <v>0</v>
      </c>
      <c r="T800" s="438" t="s">
        <v>434</v>
      </c>
    </row>
    <row r="801" spans="1:20" x14ac:dyDescent="0.2">
      <c r="A801" s="198" t="s">
        <v>565</v>
      </c>
      <c r="B801" s="198" t="s">
        <v>566</v>
      </c>
      <c r="C801" s="198">
        <v>56037</v>
      </c>
      <c r="D801" s="198" t="s">
        <v>432</v>
      </c>
      <c r="E801" s="198" t="s">
        <v>607</v>
      </c>
      <c r="F801" s="198">
        <v>31000301</v>
      </c>
      <c r="G801" s="198" t="s">
        <v>740</v>
      </c>
      <c r="H801" s="198" t="s">
        <v>1311</v>
      </c>
      <c r="I801" s="198" t="s">
        <v>269</v>
      </c>
      <c r="J801" s="297">
        <v>0.10353646165079466</v>
      </c>
      <c r="K801" s="298">
        <v>8.8005992403175473</v>
      </c>
      <c r="L801" s="298">
        <v>0.10353646165079466</v>
      </c>
      <c r="M801" s="298">
        <v>0</v>
      </c>
      <c r="N801" s="299">
        <v>0</v>
      </c>
      <c r="O801" s="297">
        <v>0.10353646165079466</v>
      </c>
      <c r="P801" s="298">
        <v>7.4730919848063504</v>
      </c>
      <c r="Q801" s="298">
        <v>0.10353646165079466</v>
      </c>
      <c r="R801" s="298">
        <v>0</v>
      </c>
      <c r="S801" s="299">
        <v>0</v>
      </c>
      <c r="T801" s="438" t="s">
        <v>436</v>
      </c>
    </row>
    <row r="802" spans="1:20" x14ac:dyDescent="0.2">
      <c r="A802" s="198" t="s">
        <v>565</v>
      </c>
      <c r="B802" s="198" t="s">
        <v>566</v>
      </c>
      <c r="C802" s="198">
        <v>56037</v>
      </c>
      <c r="D802" s="198" t="s">
        <v>432</v>
      </c>
      <c r="E802" s="198" t="s">
        <v>607</v>
      </c>
      <c r="F802" s="198">
        <v>31000404</v>
      </c>
      <c r="G802" s="198" t="s">
        <v>740</v>
      </c>
      <c r="H802" s="198" t="s">
        <v>1312</v>
      </c>
      <c r="I802" s="198" t="s">
        <v>244</v>
      </c>
      <c r="J802" s="297">
        <v>0.36237761577778133</v>
      </c>
      <c r="K802" s="298">
        <v>0</v>
      </c>
      <c r="L802" s="298">
        <v>0.10353646165079466</v>
      </c>
      <c r="M802" s="298">
        <v>0</v>
      </c>
      <c r="N802" s="299">
        <v>0</v>
      </c>
      <c r="O802" s="297">
        <v>0.36237761577778133</v>
      </c>
      <c r="P802" s="298">
        <v>0</v>
      </c>
      <c r="Q802" s="298">
        <v>0.10353646165079466</v>
      </c>
      <c r="R802" s="298">
        <v>0</v>
      </c>
      <c r="S802" s="299">
        <v>0</v>
      </c>
      <c r="T802" s="438" t="s">
        <v>434</v>
      </c>
    </row>
    <row r="803" spans="1:20" x14ac:dyDescent="0.2">
      <c r="A803" s="198" t="s">
        <v>565</v>
      </c>
      <c r="B803" s="198" t="s">
        <v>566</v>
      </c>
      <c r="C803" s="198">
        <v>56037</v>
      </c>
      <c r="D803" s="198" t="s">
        <v>432</v>
      </c>
      <c r="E803" s="198" t="s">
        <v>607</v>
      </c>
      <c r="F803" s="198">
        <v>31000227</v>
      </c>
      <c r="G803" s="198" t="s">
        <v>743</v>
      </c>
      <c r="H803" s="198" t="s">
        <v>1313</v>
      </c>
      <c r="I803" s="198" t="s">
        <v>269</v>
      </c>
      <c r="J803" s="297">
        <v>0</v>
      </c>
      <c r="K803" s="298">
        <v>2.5884115412698669</v>
      </c>
      <c r="L803" s="298">
        <v>0</v>
      </c>
      <c r="M803" s="298">
        <v>0</v>
      </c>
      <c r="N803" s="299">
        <v>0</v>
      </c>
      <c r="O803" s="297">
        <v>0</v>
      </c>
      <c r="P803" s="298">
        <v>2.5884115412698669</v>
      </c>
      <c r="Q803" s="298">
        <v>0</v>
      </c>
      <c r="R803" s="298">
        <v>0</v>
      </c>
      <c r="S803" s="299">
        <v>0</v>
      </c>
      <c r="T803" s="438" t="s">
        <v>434</v>
      </c>
    </row>
    <row r="804" spans="1:20" x14ac:dyDescent="0.2">
      <c r="A804" s="198" t="s">
        <v>565</v>
      </c>
      <c r="B804" s="198" t="s">
        <v>566</v>
      </c>
      <c r="C804" s="198">
        <v>56037</v>
      </c>
      <c r="D804" s="198" t="s">
        <v>432</v>
      </c>
      <c r="E804" s="198" t="s">
        <v>607</v>
      </c>
      <c r="F804" s="198">
        <v>31000227</v>
      </c>
      <c r="G804" s="198" t="s">
        <v>743</v>
      </c>
      <c r="H804" s="198" t="s">
        <v>1314</v>
      </c>
      <c r="I804" s="198" t="s">
        <v>269</v>
      </c>
      <c r="J804" s="297">
        <v>0</v>
      </c>
      <c r="K804" s="298">
        <v>1.5530469247619201</v>
      </c>
      <c r="L804" s="298">
        <v>0</v>
      </c>
      <c r="M804" s="298">
        <v>0</v>
      </c>
      <c r="N804" s="299">
        <v>0</v>
      </c>
      <c r="O804" s="297">
        <v>0</v>
      </c>
      <c r="P804" s="298">
        <v>1.5530469247619201</v>
      </c>
      <c r="Q804" s="298">
        <v>0</v>
      </c>
      <c r="R804" s="298">
        <v>0</v>
      </c>
      <c r="S804" s="299">
        <v>0</v>
      </c>
      <c r="T804" s="438" t="s">
        <v>434</v>
      </c>
    </row>
    <row r="805" spans="1:20" x14ac:dyDescent="0.2">
      <c r="A805" s="198" t="s">
        <v>565</v>
      </c>
      <c r="B805" s="198" t="s">
        <v>566</v>
      </c>
      <c r="C805" s="198">
        <v>56037</v>
      </c>
      <c r="D805" s="198" t="s">
        <v>432</v>
      </c>
      <c r="E805" s="198" t="s">
        <v>607</v>
      </c>
      <c r="F805" s="198">
        <v>40400311</v>
      </c>
      <c r="G805" s="198" t="s">
        <v>743</v>
      </c>
      <c r="H805" s="198" t="s">
        <v>1315</v>
      </c>
      <c r="I805" s="198" t="s">
        <v>486</v>
      </c>
      <c r="J805" s="297">
        <v>0</v>
      </c>
      <c r="K805" s="298">
        <v>0.51768230825397332</v>
      </c>
      <c r="L805" s="298">
        <v>0</v>
      </c>
      <c r="M805" s="298">
        <v>0</v>
      </c>
      <c r="N805" s="299">
        <v>0</v>
      </c>
      <c r="O805" s="297">
        <v>0</v>
      </c>
      <c r="P805" s="298">
        <v>0.51768230825397332</v>
      </c>
      <c r="Q805" s="298">
        <v>0</v>
      </c>
      <c r="R805" s="298">
        <v>0</v>
      </c>
      <c r="S805" s="299">
        <v>0</v>
      </c>
      <c r="T805" s="438" t="s">
        <v>434</v>
      </c>
    </row>
    <row r="806" spans="1:20" x14ac:dyDescent="0.2">
      <c r="A806" s="198" t="s">
        <v>565</v>
      </c>
      <c r="B806" s="198" t="s">
        <v>566</v>
      </c>
      <c r="C806" s="198">
        <v>56037</v>
      </c>
      <c r="D806" s="198" t="s">
        <v>432</v>
      </c>
      <c r="E806" s="198" t="s">
        <v>607</v>
      </c>
      <c r="F806" s="198">
        <v>40400311</v>
      </c>
      <c r="G806" s="198" t="s">
        <v>743</v>
      </c>
      <c r="H806" s="198" t="s">
        <v>1316</v>
      </c>
      <c r="I806" s="198" t="s">
        <v>486</v>
      </c>
      <c r="J806" s="297">
        <v>0</v>
      </c>
      <c r="K806" s="298">
        <v>0.51768230825397332</v>
      </c>
      <c r="L806" s="298">
        <v>0</v>
      </c>
      <c r="M806" s="298">
        <v>0</v>
      </c>
      <c r="N806" s="299">
        <v>0</v>
      </c>
      <c r="O806" s="297">
        <v>0</v>
      </c>
      <c r="P806" s="298">
        <v>0.51768230825397332</v>
      </c>
      <c r="Q806" s="298">
        <v>0</v>
      </c>
      <c r="R806" s="298">
        <v>0</v>
      </c>
      <c r="S806" s="299">
        <v>0</v>
      </c>
      <c r="T806" s="438" t="s">
        <v>434</v>
      </c>
    </row>
    <row r="807" spans="1:20" x14ac:dyDescent="0.2">
      <c r="A807" s="198" t="s">
        <v>565</v>
      </c>
      <c r="B807" s="198" t="s">
        <v>566</v>
      </c>
      <c r="C807" s="198">
        <v>56037</v>
      </c>
      <c r="D807" s="198" t="s">
        <v>432</v>
      </c>
      <c r="E807" s="198" t="s">
        <v>607</v>
      </c>
      <c r="F807" s="198">
        <v>31000220</v>
      </c>
      <c r="G807" s="198" t="s">
        <v>751</v>
      </c>
      <c r="H807" s="198" t="s">
        <v>1317</v>
      </c>
      <c r="I807" s="198" t="s">
        <v>257</v>
      </c>
      <c r="J807" s="297">
        <v>0</v>
      </c>
      <c r="K807" s="298">
        <v>1.0353646165079466</v>
      </c>
      <c r="L807" s="298">
        <v>0</v>
      </c>
      <c r="M807" s="298">
        <v>0</v>
      </c>
      <c r="N807" s="299">
        <v>0</v>
      </c>
      <c r="O807" s="297">
        <v>0</v>
      </c>
      <c r="P807" s="298">
        <v>1.0353646165079466</v>
      </c>
      <c r="Q807" s="298">
        <v>0</v>
      </c>
      <c r="R807" s="298">
        <v>0</v>
      </c>
      <c r="S807" s="299">
        <v>0</v>
      </c>
      <c r="T807" s="438" t="s">
        <v>434</v>
      </c>
    </row>
    <row r="808" spans="1:20" x14ac:dyDescent="0.2">
      <c r="A808" s="198" t="s">
        <v>565</v>
      </c>
      <c r="B808" s="198" t="s">
        <v>566</v>
      </c>
      <c r="C808" s="198">
        <v>56037</v>
      </c>
      <c r="D808" s="198" t="s">
        <v>432</v>
      </c>
      <c r="E808" s="198" t="s">
        <v>607</v>
      </c>
      <c r="F808" s="198">
        <v>31000227</v>
      </c>
      <c r="G808" s="198" t="s">
        <v>751</v>
      </c>
      <c r="H808" s="198" t="s">
        <v>1318</v>
      </c>
      <c r="I808" s="198" t="s">
        <v>269</v>
      </c>
      <c r="J808" s="297">
        <v>0</v>
      </c>
      <c r="K808" s="298">
        <v>16.048151555873172</v>
      </c>
      <c r="L808" s="298">
        <v>0</v>
      </c>
      <c r="M808" s="298">
        <v>0</v>
      </c>
      <c r="N808" s="299">
        <v>0</v>
      </c>
      <c r="O808" s="297">
        <v>0</v>
      </c>
      <c r="P808" s="298">
        <v>13.627403031117463</v>
      </c>
      <c r="Q808" s="298">
        <v>0</v>
      </c>
      <c r="R808" s="298">
        <v>0</v>
      </c>
      <c r="S808" s="299">
        <v>0</v>
      </c>
      <c r="T808" s="438" t="s">
        <v>436</v>
      </c>
    </row>
    <row r="809" spans="1:20" x14ac:dyDescent="0.2">
      <c r="A809" s="198" t="s">
        <v>565</v>
      </c>
      <c r="B809" s="198" t="s">
        <v>566</v>
      </c>
      <c r="C809" s="198">
        <v>56037</v>
      </c>
      <c r="D809" s="198" t="s">
        <v>432</v>
      </c>
      <c r="E809" s="198" t="s">
        <v>607</v>
      </c>
      <c r="F809" s="198">
        <v>31000310</v>
      </c>
      <c r="G809" s="198" t="s">
        <v>751</v>
      </c>
      <c r="H809" s="198" t="s">
        <v>1319</v>
      </c>
      <c r="I809" s="198" t="s">
        <v>239</v>
      </c>
      <c r="J809" s="297">
        <v>0</v>
      </c>
      <c r="K809" s="298">
        <v>2.0707292330158933</v>
      </c>
      <c r="L809" s="298">
        <v>0</v>
      </c>
      <c r="M809" s="298">
        <v>0</v>
      </c>
      <c r="N809" s="299">
        <v>0</v>
      </c>
      <c r="O809" s="297">
        <v>0</v>
      </c>
      <c r="P809" s="298">
        <v>2.0707292330158933</v>
      </c>
      <c r="Q809" s="298">
        <v>0</v>
      </c>
      <c r="R809" s="298">
        <v>0</v>
      </c>
      <c r="S809" s="299">
        <v>0</v>
      </c>
      <c r="T809" s="438" t="s">
        <v>434</v>
      </c>
    </row>
    <row r="810" spans="1:20" x14ac:dyDescent="0.2">
      <c r="A810" s="198" t="s">
        <v>565</v>
      </c>
      <c r="B810" s="198" t="s">
        <v>566</v>
      </c>
      <c r="C810" s="198">
        <v>56037</v>
      </c>
      <c r="D810" s="198" t="s">
        <v>432</v>
      </c>
      <c r="E810" s="198" t="s">
        <v>607</v>
      </c>
      <c r="F810" s="198">
        <v>40400311</v>
      </c>
      <c r="G810" s="198" t="s">
        <v>751</v>
      </c>
      <c r="H810" s="198" t="s">
        <v>1320</v>
      </c>
      <c r="I810" s="198" t="s">
        <v>486</v>
      </c>
      <c r="J810" s="297">
        <v>0</v>
      </c>
      <c r="K810" s="298">
        <v>0.51768230825397332</v>
      </c>
      <c r="L810" s="298">
        <v>0</v>
      </c>
      <c r="M810" s="298">
        <v>0</v>
      </c>
      <c r="N810" s="299">
        <v>0</v>
      </c>
      <c r="O810" s="297">
        <v>0</v>
      </c>
      <c r="P810" s="298">
        <v>0.51768230825397332</v>
      </c>
      <c r="Q810" s="298">
        <v>0</v>
      </c>
      <c r="R810" s="298">
        <v>0</v>
      </c>
      <c r="S810" s="299">
        <v>0</v>
      </c>
      <c r="T810" s="438" t="s">
        <v>434</v>
      </c>
    </row>
    <row r="811" spans="1:20" x14ac:dyDescent="0.2">
      <c r="A811" s="198" t="s">
        <v>565</v>
      </c>
      <c r="B811" s="198" t="s">
        <v>566</v>
      </c>
      <c r="C811" s="198">
        <v>56037</v>
      </c>
      <c r="D811" s="198" t="s">
        <v>432</v>
      </c>
      <c r="E811" s="198" t="s">
        <v>607</v>
      </c>
      <c r="F811" s="198">
        <v>31000227</v>
      </c>
      <c r="G811" s="198" t="s">
        <v>754</v>
      </c>
      <c r="H811" s="198" t="s">
        <v>1321</v>
      </c>
      <c r="I811" s="198" t="s">
        <v>269</v>
      </c>
      <c r="J811" s="297">
        <v>0.51768230825397332</v>
      </c>
      <c r="K811" s="298">
        <v>0</v>
      </c>
      <c r="L811" s="298">
        <v>0</v>
      </c>
      <c r="M811" s="298">
        <v>0</v>
      </c>
      <c r="N811" s="299">
        <v>0</v>
      </c>
      <c r="O811" s="297">
        <v>0.51768230825397332</v>
      </c>
      <c r="P811" s="298">
        <v>0</v>
      </c>
      <c r="Q811" s="298">
        <v>0</v>
      </c>
      <c r="R811" s="298">
        <v>0</v>
      </c>
      <c r="S811" s="299">
        <v>0</v>
      </c>
      <c r="T811" s="438" t="s">
        <v>434</v>
      </c>
    </row>
    <row r="812" spans="1:20" x14ac:dyDescent="0.2">
      <c r="A812" s="198" t="s">
        <v>565</v>
      </c>
      <c r="B812" s="198" t="s">
        <v>566</v>
      </c>
      <c r="C812" s="198">
        <v>56037</v>
      </c>
      <c r="D812" s="198" t="s">
        <v>432</v>
      </c>
      <c r="E812" s="198" t="s">
        <v>607</v>
      </c>
      <c r="F812" s="198">
        <v>31000227</v>
      </c>
      <c r="G812" s="198" t="s">
        <v>757</v>
      </c>
      <c r="H812" s="198" t="s">
        <v>1322</v>
      </c>
      <c r="I812" s="198" t="s">
        <v>269</v>
      </c>
      <c r="J812" s="297">
        <v>0.51768230825397332</v>
      </c>
      <c r="K812" s="298">
        <v>0</v>
      </c>
      <c r="L812" s="298">
        <v>0</v>
      </c>
      <c r="M812" s="298">
        <v>0</v>
      </c>
      <c r="N812" s="299">
        <v>0</v>
      </c>
      <c r="O812" s="297">
        <v>0.51768230825397332</v>
      </c>
      <c r="P812" s="298">
        <v>0</v>
      </c>
      <c r="Q812" s="298">
        <v>0</v>
      </c>
      <c r="R812" s="298">
        <v>0</v>
      </c>
      <c r="S812" s="299">
        <v>0</v>
      </c>
      <c r="T812" s="438" t="s">
        <v>434</v>
      </c>
    </row>
    <row r="813" spans="1:20" x14ac:dyDescent="0.2">
      <c r="A813" s="198" t="s">
        <v>565</v>
      </c>
      <c r="B813" s="198" t="s">
        <v>566</v>
      </c>
      <c r="C813" s="198">
        <v>56037</v>
      </c>
      <c r="D813" s="198" t="s">
        <v>432</v>
      </c>
      <c r="E813" s="198" t="s">
        <v>607</v>
      </c>
      <c r="F813" s="198">
        <v>31000227</v>
      </c>
      <c r="G813" s="198" t="s">
        <v>760</v>
      </c>
      <c r="H813" s="198" t="s">
        <v>1247</v>
      </c>
      <c r="I813" s="198" t="s">
        <v>269</v>
      </c>
      <c r="J813" s="297">
        <v>0.51768230825397332</v>
      </c>
      <c r="K813" s="298">
        <v>0</v>
      </c>
      <c r="L813" s="298">
        <v>0.51768230825397332</v>
      </c>
      <c r="M813" s="298">
        <v>0</v>
      </c>
      <c r="N813" s="299">
        <v>0</v>
      </c>
      <c r="O813" s="297">
        <v>0.51768230825397332</v>
      </c>
      <c r="P813" s="298">
        <v>0</v>
      </c>
      <c r="Q813" s="298">
        <v>0.51768230825397332</v>
      </c>
      <c r="R813" s="298">
        <v>0</v>
      </c>
      <c r="S813" s="299">
        <v>0</v>
      </c>
      <c r="T813" s="438" t="s">
        <v>434</v>
      </c>
    </row>
    <row r="814" spans="1:20" x14ac:dyDescent="0.2">
      <c r="A814" s="198" t="s">
        <v>565</v>
      </c>
      <c r="B814" s="198" t="s">
        <v>566</v>
      </c>
      <c r="C814" s="198">
        <v>56037</v>
      </c>
      <c r="D814" s="198" t="s">
        <v>432</v>
      </c>
      <c r="E814" s="198" t="s">
        <v>607</v>
      </c>
      <c r="F814" s="198">
        <v>31000404</v>
      </c>
      <c r="G814" s="198" t="s">
        <v>1323</v>
      </c>
      <c r="H814" s="198" t="s">
        <v>1324</v>
      </c>
      <c r="I814" s="198" t="s">
        <v>244</v>
      </c>
      <c r="J814" s="297">
        <v>0.11803156628190592</v>
      </c>
      <c r="K814" s="298">
        <v>0</v>
      </c>
      <c r="L814" s="298">
        <v>4.6591407742857596E-2</v>
      </c>
      <c r="M814" s="298">
        <v>0</v>
      </c>
      <c r="N814" s="299">
        <v>0</v>
      </c>
      <c r="O814" s="297">
        <v>0.11803156628190592</v>
      </c>
      <c r="P814" s="298">
        <v>0</v>
      </c>
      <c r="Q814" s="298">
        <v>4.6591407742857596E-2</v>
      </c>
      <c r="R814" s="298">
        <v>0</v>
      </c>
      <c r="S814" s="299">
        <v>0</v>
      </c>
      <c r="T814" s="438" t="s">
        <v>434</v>
      </c>
    </row>
    <row r="815" spans="1:20" x14ac:dyDescent="0.2">
      <c r="A815" s="198" t="s">
        <v>565</v>
      </c>
      <c r="B815" s="198" t="s">
        <v>566</v>
      </c>
      <c r="C815" s="198">
        <v>56041</v>
      </c>
      <c r="D815" s="198" t="s">
        <v>433</v>
      </c>
      <c r="E815" s="198" t="s">
        <v>797</v>
      </c>
      <c r="F815" s="198">
        <v>31000227</v>
      </c>
      <c r="G815" s="198" t="s">
        <v>814</v>
      </c>
      <c r="H815" s="198" t="s">
        <v>1325</v>
      </c>
      <c r="I815" s="198" t="s">
        <v>269</v>
      </c>
      <c r="J815" s="297">
        <v>0.12823865398528791</v>
      </c>
      <c r="K815" s="298">
        <v>0</v>
      </c>
      <c r="L815" s="298">
        <v>2.6930117336910465E-2</v>
      </c>
      <c r="M815" s="298">
        <v>0</v>
      </c>
      <c r="N815" s="299">
        <v>0</v>
      </c>
      <c r="O815" s="297">
        <v>0.12823865398528791</v>
      </c>
      <c r="P815" s="298">
        <v>0</v>
      </c>
      <c r="Q815" s="298">
        <v>2.6930117336910465E-2</v>
      </c>
      <c r="R815" s="298">
        <v>0</v>
      </c>
      <c r="S815" s="299">
        <v>0</v>
      </c>
      <c r="T815" s="438" t="s">
        <v>434</v>
      </c>
    </row>
    <row r="816" spans="1:20" x14ac:dyDescent="0.2">
      <c r="A816" s="198" t="s">
        <v>565</v>
      </c>
      <c r="B816" s="198" t="s">
        <v>566</v>
      </c>
      <c r="C816" s="198">
        <v>56041</v>
      </c>
      <c r="D816" s="198" t="s">
        <v>433</v>
      </c>
      <c r="E816" s="198" t="s">
        <v>797</v>
      </c>
      <c r="F816" s="198">
        <v>31000299</v>
      </c>
      <c r="G816" s="198" t="s">
        <v>814</v>
      </c>
      <c r="H816" s="198" t="s">
        <v>1326</v>
      </c>
      <c r="I816" s="198" t="s">
        <v>234</v>
      </c>
      <c r="J816" s="297">
        <v>0.17055740980043294</v>
      </c>
      <c r="K816" s="298">
        <v>0</v>
      </c>
      <c r="L816" s="298">
        <v>3.5817056058090914E-2</v>
      </c>
      <c r="M816" s="298">
        <v>0</v>
      </c>
      <c r="N816" s="299">
        <v>0</v>
      </c>
      <c r="O816" s="297">
        <v>0.17055740980043294</v>
      </c>
      <c r="P816" s="298">
        <v>0</v>
      </c>
      <c r="Q816" s="298">
        <v>3.5817056058090914E-2</v>
      </c>
      <c r="R816" s="298">
        <v>0</v>
      </c>
      <c r="S816" s="299">
        <v>0</v>
      </c>
      <c r="T816" s="438" t="s">
        <v>434</v>
      </c>
    </row>
    <row r="817" spans="1:20" x14ac:dyDescent="0.2">
      <c r="A817" s="198" t="s">
        <v>565</v>
      </c>
      <c r="B817" s="198" t="s">
        <v>566</v>
      </c>
      <c r="C817" s="198">
        <v>56041</v>
      </c>
      <c r="D817" s="198" t="s">
        <v>433</v>
      </c>
      <c r="E817" s="198" t="s">
        <v>797</v>
      </c>
      <c r="F817" s="198">
        <v>31000299</v>
      </c>
      <c r="G817" s="198" t="s">
        <v>814</v>
      </c>
      <c r="H817" s="198" t="s">
        <v>1327</v>
      </c>
      <c r="I817" s="198" t="s">
        <v>234</v>
      </c>
      <c r="J817" s="297">
        <v>0.42703471777100876</v>
      </c>
      <c r="K817" s="298">
        <v>0</v>
      </c>
      <c r="L817" s="298">
        <v>8.9677290731911843E-2</v>
      </c>
      <c r="M817" s="298">
        <v>0</v>
      </c>
      <c r="N817" s="299">
        <v>0</v>
      </c>
      <c r="O817" s="297">
        <v>0.42703471777100876</v>
      </c>
      <c r="P817" s="298">
        <v>0</v>
      </c>
      <c r="Q817" s="298">
        <v>8.9677290731911843E-2</v>
      </c>
      <c r="R817" s="298">
        <v>0</v>
      </c>
      <c r="S817" s="299">
        <v>0</v>
      </c>
      <c r="T817" s="438" t="s">
        <v>434</v>
      </c>
    </row>
    <row r="818" spans="1:20" x14ac:dyDescent="0.2">
      <c r="A818" s="198" t="s">
        <v>565</v>
      </c>
      <c r="B818" s="198" t="s">
        <v>566</v>
      </c>
      <c r="C818" s="198">
        <v>56041</v>
      </c>
      <c r="D818" s="198" t="s">
        <v>433</v>
      </c>
      <c r="E818" s="198" t="s">
        <v>797</v>
      </c>
      <c r="F818" s="198">
        <v>31000299</v>
      </c>
      <c r="G818" s="198" t="s">
        <v>814</v>
      </c>
      <c r="H818" s="198" t="s">
        <v>1328</v>
      </c>
      <c r="I818" s="198" t="s">
        <v>234</v>
      </c>
      <c r="J818" s="297">
        <v>0.34175601287079227</v>
      </c>
      <c r="K818" s="298">
        <v>0</v>
      </c>
      <c r="L818" s="298">
        <v>7.176876270286639E-2</v>
      </c>
      <c r="M818" s="298">
        <v>0</v>
      </c>
      <c r="N818" s="299">
        <v>0</v>
      </c>
      <c r="O818" s="297">
        <v>0.34175601287079227</v>
      </c>
      <c r="P818" s="298">
        <v>0</v>
      </c>
      <c r="Q818" s="298">
        <v>7.176876270286639E-2</v>
      </c>
      <c r="R818" s="298">
        <v>0</v>
      </c>
      <c r="S818" s="299">
        <v>0</v>
      </c>
      <c r="T818" s="438" t="s">
        <v>434</v>
      </c>
    </row>
    <row r="819" spans="1:20" x14ac:dyDescent="0.2">
      <c r="A819" s="198" t="s">
        <v>565</v>
      </c>
      <c r="B819" s="198" t="s">
        <v>566</v>
      </c>
      <c r="C819" s="198">
        <v>56041</v>
      </c>
      <c r="D819" s="198" t="s">
        <v>433</v>
      </c>
      <c r="E819" s="198" t="s">
        <v>797</v>
      </c>
      <c r="F819" s="198">
        <v>31000299</v>
      </c>
      <c r="G819" s="198" t="s">
        <v>814</v>
      </c>
      <c r="H819" s="198" t="s">
        <v>1329</v>
      </c>
      <c r="I819" s="198" t="s">
        <v>234</v>
      </c>
      <c r="J819" s="297">
        <v>0.34175601287079227</v>
      </c>
      <c r="K819" s="298">
        <v>0</v>
      </c>
      <c r="L819" s="298">
        <v>7.176876270286639E-2</v>
      </c>
      <c r="M819" s="298">
        <v>0</v>
      </c>
      <c r="N819" s="299">
        <v>0</v>
      </c>
      <c r="O819" s="297">
        <v>0.34175601287079227</v>
      </c>
      <c r="P819" s="298">
        <v>0</v>
      </c>
      <c r="Q819" s="298">
        <v>7.176876270286639E-2</v>
      </c>
      <c r="R819" s="298">
        <v>0</v>
      </c>
      <c r="S819" s="299">
        <v>0</v>
      </c>
      <c r="T819" s="438" t="s">
        <v>434</v>
      </c>
    </row>
    <row r="820" spans="1:20" x14ac:dyDescent="0.2">
      <c r="A820" s="198" t="s">
        <v>565</v>
      </c>
      <c r="B820" s="198" t="s">
        <v>566</v>
      </c>
      <c r="C820" s="198">
        <v>56041</v>
      </c>
      <c r="D820" s="198" t="s">
        <v>433</v>
      </c>
      <c r="E820" s="198" t="s">
        <v>797</v>
      </c>
      <c r="F820" s="198">
        <v>31000299</v>
      </c>
      <c r="G820" s="198" t="s">
        <v>814</v>
      </c>
      <c r="H820" s="198" t="s">
        <v>1330</v>
      </c>
      <c r="I820" s="198" t="s">
        <v>234</v>
      </c>
      <c r="J820" s="297">
        <v>0.34175601287079227</v>
      </c>
      <c r="K820" s="298">
        <v>0</v>
      </c>
      <c r="L820" s="298">
        <v>7.176876270286639E-2</v>
      </c>
      <c r="M820" s="298">
        <v>0</v>
      </c>
      <c r="N820" s="299">
        <v>0</v>
      </c>
      <c r="O820" s="297">
        <v>0.34175601287079227</v>
      </c>
      <c r="P820" s="298">
        <v>0</v>
      </c>
      <c r="Q820" s="298">
        <v>7.176876270286639E-2</v>
      </c>
      <c r="R820" s="298">
        <v>0</v>
      </c>
      <c r="S820" s="299">
        <v>0</v>
      </c>
      <c r="T820" s="438" t="s">
        <v>434</v>
      </c>
    </row>
    <row r="821" spans="1:20" x14ac:dyDescent="0.2">
      <c r="A821" s="198" t="s">
        <v>565</v>
      </c>
      <c r="B821" s="198" t="s">
        <v>566</v>
      </c>
      <c r="C821" s="198">
        <v>56041</v>
      </c>
      <c r="D821" s="198" t="s">
        <v>433</v>
      </c>
      <c r="E821" s="198" t="s">
        <v>797</v>
      </c>
      <c r="F821" s="198">
        <v>31000299</v>
      </c>
      <c r="G821" s="198" t="s">
        <v>814</v>
      </c>
      <c r="H821" s="198" t="s">
        <v>1331</v>
      </c>
      <c r="I821" s="198" t="s">
        <v>234</v>
      </c>
      <c r="J821" s="297">
        <v>0.34175601287079227</v>
      </c>
      <c r="K821" s="298">
        <v>0</v>
      </c>
      <c r="L821" s="298">
        <v>7.176876270286639E-2</v>
      </c>
      <c r="M821" s="298">
        <v>0</v>
      </c>
      <c r="N821" s="299">
        <v>0</v>
      </c>
      <c r="O821" s="297">
        <v>0.34175601287079227</v>
      </c>
      <c r="P821" s="298">
        <v>0</v>
      </c>
      <c r="Q821" s="298">
        <v>7.176876270286639E-2</v>
      </c>
      <c r="R821" s="298">
        <v>0</v>
      </c>
      <c r="S821" s="299">
        <v>0</v>
      </c>
      <c r="T821" s="438" t="s">
        <v>434</v>
      </c>
    </row>
    <row r="822" spans="1:20" x14ac:dyDescent="0.2">
      <c r="A822" s="198" t="s">
        <v>565</v>
      </c>
      <c r="B822" s="198" t="s">
        <v>566</v>
      </c>
      <c r="C822" s="198">
        <v>56041</v>
      </c>
      <c r="D822" s="198" t="s">
        <v>433</v>
      </c>
      <c r="E822" s="198" t="s">
        <v>797</v>
      </c>
      <c r="F822" s="198">
        <v>31000299</v>
      </c>
      <c r="G822" s="198" t="s">
        <v>814</v>
      </c>
      <c r="H822" s="198" t="s">
        <v>1332</v>
      </c>
      <c r="I822" s="198" t="s">
        <v>234</v>
      </c>
      <c r="J822" s="297">
        <v>0.34175601287079227</v>
      </c>
      <c r="K822" s="298">
        <v>0</v>
      </c>
      <c r="L822" s="298">
        <v>7.176876270286639E-2</v>
      </c>
      <c r="M822" s="298">
        <v>0</v>
      </c>
      <c r="N822" s="299">
        <v>0</v>
      </c>
      <c r="O822" s="297">
        <v>0.34175601287079227</v>
      </c>
      <c r="P822" s="298">
        <v>0</v>
      </c>
      <c r="Q822" s="298">
        <v>7.176876270286639E-2</v>
      </c>
      <c r="R822" s="298">
        <v>0</v>
      </c>
      <c r="S822" s="299">
        <v>0</v>
      </c>
      <c r="T822" s="438" t="s">
        <v>434</v>
      </c>
    </row>
    <row r="823" spans="1:20" x14ac:dyDescent="0.2">
      <c r="A823" s="198" t="s">
        <v>565</v>
      </c>
      <c r="B823" s="198" t="s">
        <v>566</v>
      </c>
      <c r="C823" s="198">
        <v>56041</v>
      </c>
      <c r="D823" s="198" t="s">
        <v>433</v>
      </c>
      <c r="E823" s="198" t="s">
        <v>797</v>
      </c>
      <c r="F823" s="198">
        <v>31000299</v>
      </c>
      <c r="G823" s="198" t="s">
        <v>814</v>
      </c>
      <c r="H823" s="198" t="s">
        <v>1333</v>
      </c>
      <c r="I823" s="198" t="s">
        <v>234</v>
      </c>
      <c r="J823" s="297">
        <v>0.34175601287079227</v>
      </c>
      <c r="K823" s="298">
        <v>0</v>
      </c>
      <c r="L823" s="298">
        <v>7.176876270286639E-2</v>
      </c>
      <c r="M823" s="298">
        <v>0</v>
      </c>
      <c r="N823" s="299">
        <v>0</v>
      </c>
      <c r="O823" s="297">
        <v>0.34175601287079227</v>
      </c>
      <c r="P823" s="298">
        <v>0</v>
      </c>
      <c r="Q823" s="298">
        <v>7.176876270286639E-2</v>
      </c>
      <c r="R823" s="298">
        <v>0</v>
      </c>
      <c r="S823" s="299">
        <v>0</v>
      </c>
      <c r="T823" s="438" t="s">
        <v>434</v>
      </c>
    </row>
    <row r="824" spans="1:20" x14ac:dyDescent="0.2">
      <c r="A824" s="198" t="s">
        <v>565</v>
      </c>
      <c r="B824" s="198" t="s">
        <v>566</v>
      </c>
      <c r="C824" s="198">
        <v>56041</v>
      </c>
      <c r="D824" s="198" t="s">
        <v>433</v>
      </c>
      <c r="E824" s="198" t="s">
        <v>797</v>
      </c>
      <c r="F824" s="198">
        <v>31000404</v>
      </c>
      <c r="G824" s="198" t="s">
        <v>814</v>
      </c>
      <c r="H824" s="198" t="s">
        <v>1334</v>
      </c>
      <c r="I824" s="198" t="s">
        <v>244</v>
      </c>
      <c r="J824" s="297">
        <v>0.34175601287079227</v>
      </c>
      <c r="K824" s="298">
        <v>0</v>
      </c>
      <c r="L824" s="298">
        <v>7.176876270286639E-2</v>
      </c>
      <c r="M824" s="298">
        <v>0</v>
      </c>
      <c r="N824" s="299">
        <v>0</v>
      </c>
      <c r="O824" s="297">
        <v>0.34175601287079227</v>
      </c>
      <c r="P824" s="298">
        <v>0</v>
      </c>
      <c r="Q824" s="298">
        <v>7.176876270286639E-2</v>
      </c>
      <c r="R824" s="298">
        <v>0</v>
      </c>
      <c r="S824" s="299">
        <v>0</v>
      </c>
      <c r="T824" s="438" t="s">
        <v>434</v>
      </c>
    </row>
    <row r="825" spans="1:20" x14ac:dyDescent="0.2">
      <c r="A825" s="198" t="s">
        <v>565</v>
      </c>
      <c r="B825" s="198" t="s">
        <v>566</v>
      </c>
      <c r="C825" s="198">
        <v>56041</v>
      </c>
      <c r="D825" s="198" t="s">
        <v>433</v>
      </c>
      <c r="E825" s="198" t="s">
        <v>797</v>
      </c>
      <c r="F825" s="198">
        <v>31000404</v>
      </c>
      <c r="G825" s="198" t="s">
        <v>814</v>
      </c>
      <c r="H825" s="198" t="s">
        <v>1335</v>
      </c>
      <c r="I825" s="198" t="s">
        <v>244</v>
      </c>
      <c r="J825" s="297">
        <v>0.14490967900337537</v>
      </c>
      <c r="K825" s="298">
        <v>0</v>
      </c>
      <c r="L825" s="298">
        <v>3.0431032590708826E-2</v>
      </c>
      <c r="M825" s="298">
        <v>0</v>
      </c>
      <c r="N825" s="299">
        <v>0</v>
      </c>
      <c r="O825" s="297">
        <v>0.14490967900337537</v>
      </c>
      <c r="P825" s="298">
        <v>0</v>
      </c>
      <c r="Q825" s="298">
        <v>3.0431032590708826E-2</v>
      </c>
      <c r="R825" s="298">
        <v>0</v>
      </c>
      <c r="S825" s="299">
        <v>0</v>
      </c>
      <c r="T825" s="438" t="s">
        <v>434</v>
      </c>
    </row>
    <row r="826" spans="1:20" x14ac:dyDescent="0.2">
      <c r="A826" s="198" t="s">
        <v>565</v>
      </c>
      <c r="B826" s="198" t="s">
        <v>566</v>
      </c>
      <c r="C826" s="198">
        <v>56041</v>
      </c>
      <c r="D826" s="198" t="s">
        <v>433</v>
      </c>
      <c r="E826" s="198" t="s">
        <v>797</v>
      </c>
      <c r="F826" s="198">
        <v>31000404</v>
      </c>
      <c r="G826" s="198" t="s">
        <v>814</v>
      </c>
      <c r="H826" s="198" t="s">
        <v>1336</v>
      </c>
      <c r="I826" s="198" t="s">
        <v>244</v>
      </c>
      <c r="J826" s="297">
        <v>0.17055740980043294</v>
      </c>
      <c r="K826" s="298">
        <v>0</v>
      </c>
      <c r="L826" s="298">
        <v>3.5817056058090914E-2</v>
      </c>
      <c r="M826" s="298">
        <v>0</v>
      </c>
      <c r="N826" s="299">
        <v>0</v>
      </c>
      <c r="O826" s="297">
        <v>0.17055740980043294</v>
      </c>
      <c r="P826" s="298">
        <v>0</v>
      </c>
      <c r="Q826" s="298">
        <v>3.5817056058090914E-2</v>
      </c>
      <c r="R826" s="298">
        <v>0</v>
      </c>
      <c r="S826" s="299">
        <v>0</v>
      </c>
      <c r="T826" s="438" t="s">
        <v>434</v>
      </c>
    </row>
    <row r="827" spans="1:20" x14ac:dyDescent="0.2">
      <c r="A827" s="198" t="s">
        <v>565</v>
      </c>
      <c r="B827" s="198" t="s">
        <v>566</v>
      </c>
      <c r="C827" s="198">
        <v>56041</v>
      </c>
      <c r="D827" s="198" t="s">
        <v>433</v>
      </c>
      <c r="E827" s="198" t="s">
        <v>797</v>
      </c>
      <c r="F827" s="198">
        <v>31000404</v>
      </c>
      <c r="G827" s="198" t="s">
        <v>814</v>
      </c>
      <c r="H827" s="198" t="s">
        <v>1337</v>
      </c>
      <c r="I827" s="198" t="s">
        <v>244</v>
      </c>
      <c r="J827" s="297">
        <v>0.17055740980043294</v>
      </c>
      <c r="K827" s="298">
        <v>0</v>
      </c>
      <c r="L827" s="298">
        <v>3.5817056058090914E-2</v>
      </c>
      <c r="M827" s="298">
        <v>0</v>
      </c>
      <c r="N827" s="299">
        <v>0</v>
      </c>
      <c r="O827" s="297">
        <v>0.17055740980043294</v>
      </c>
      <c r="P827" s="298">
        <v>0</v>
      </c>
      <c r="Q827" s="298">
        <v>3.5817056058090914E-2</v>
      </c>
      <c r="R827" s="298">
        <v>0</v>
      </c>
      <c r="S827" s="299">
        <v>0</v>
      </c>
      <c r="T827" s="438" t="s">
        <v>434</v>
      </c>
    </row>
    <row r="828" spans="1:20" x14ac:dyDescent="0.2">
      <c r="A828" s="198" t="s">
        <v>565</v>
      </c>
      <c r="B828" s="198" t="s">
        <v>566</v>
      </c>
      <c r="C828" s="198">
        <v>56041</v>
      </c>
      <c r="D828" s="198" t="s">
        <v>433</v>
      </c>
      <c r="E828" s="198" t="s">
        <v>797</v>
      </c>
      <c r="F828" s="198">
        <v>31000404</v>
      </c>
      <c r="G828" s="198" t="s">
        <v>814</v>
      </c>
      <c r="H828" s="198" t="s">
        <v>1338</v>
      </c>
      <c r="I828" s="198" t="s">
        <v>244</v>
      </c>
      <c r="J828" s="297">
        <v>0</v>
      </c>
      <c r="K828" s="298">
        <v>0</v>
      </c>
      <c r="L828" s="298">
        <v>0</v>
      </c>
      <c r="M828" s="298">
        <v>0</v>
      </c>
      <c r="N828" s="299">
        <v>0</v>
      </c>
      <c r="O828" s="297">
        <v>0</v>
      </c>
      <c r="P828" s="298">
        <v>0</v>
      </c>
      <c r="Q828" s="298">
        <v>0</v>
      </c>
      <c r="R828" s="298">
        <v>0</v>
      </c>
      <c r="S828" s="299">
        <v>0</v>
      </c>
      <c r="T828" s="438" t="s">
        <v>434</v>
      </c>
    </row>
    <row r="829" spans="1:20" x14ac:dyDescent="0.2">
      <c r="A829" s="198" t="s">
        <v>565</v>
      </c>
      <c r="B829" s="198" t="s">
        <v>566</v>
      </c>
      <c r="C829" s="198">
        <v>56041</v>
      </c>
      <c r="D829" s="198" t="s">
        <v>433</v>
      </c>
      <c r="E829" s="198" t="s">
        <v>797</v>
      </c>
      <c r="F829" s="198">
        <v>31000404</v>
      </c>
      <c r="G829" s="198" t="s">
        <v>814</v>
      </c>
      <c r="H829" s="198" t="s">
        <v>1339</v>
      </c>
      <c r="I829" s="198" t="s">
        <v>244</v>
      </c>
      <c r="J829" s="297">
        <v>0.17055740980043294</v>
      </c>
      <c r="K829" s="298">
        <v>0</v>
      </c>
      <c r="L829" s="298">
        <v>3.5817056058090914E-2</v>
      </c>
      <c r="M829" s="298">
        <v>0</v>
      </c>
      <c r="N829" s="299">
        <v>0</v>
      </c>
      <c r="O829" s="297">
        <v>0.17055740980043294</v>
      </c>
      <c r="P829" s="298">
        <v>0</v>
      </c>
      <c r="Q829" s="298">
        <v>3.5817056058090914E-2</v>
      </c>
      <c r="R829" s="298">
        <v>0</v>
      </c>
      <c r="S829" s="299">
        <v>0</v>
      </c>
      <c r="T829" s="438" t="s">
        <v>434</v>
      </c>
    </row>
    <row r="830" spans="1:20" x14ac:dyDescent="0.2">
      <c r="A830" s="198" t="s">
        <v>565</v>
      </c>
      <c r="B830" s="198" t="s">
        <v>566</v>
      </c>
      <c r="C830" s="198">
        <v>56041</v>
      </c>
      <c r="D830" s="198" t="s">
        <v>433</v>
      </c>
      <c r="E830" s="198" t="s">
        <v>797</v>
      </c>
      <c r="F830" s="198">
        <v>31000404</v>
      </c>
      <c r="G830" s="198" t="s">
        <v>814</v>
      </c>
      <c r="H830" s="198" t="s">
        <v>1340</v>
      </c>
      <c r="I830" s="198" t="s">
        <v>244</v>
      </c>
      <c r="J830" s="297">
        <v>0.17055740980043294</v>
      </c>
      <c r="K830" s="298">
        <v>0</v>
      </c>
      <c r="L830" s="298">
        <v>3.5817056058090914E-2</v>
      </c>
      <c r="M830" s="298">
        <v>0</v>
      </c>
      <c r="N830" s="299">
        <v>0</v>
      </c>
      <c r="O830" s="297">
        <v>0.17055740980043294</v>
      </c>
      <c r="P830" s="298">
        <v>0</v>
      </c>
      <c r="Q830" s="298">
        <v>3.5817056058090914E-2</v>
      </c>
      <c r="R830" s="298">
        <v>0</v>
      </c>
      <c r="S830" s="299">
        <v>0</v>
      </c>
      <c r="T830" s="438" t="s">
        <v>434</v>
      </c>
    </row>
    <row r="831" spans="1:20" x14ac:dyDescent="0.2">
      <c r="A831" s="198" t="s">
        <v>565</v>
      </c>
      <c r="B831" s="198" t="s">
        <v>566</v>
      </c>
      <c r="C831" s="198">
        <v>56041</v>
      </c>
      <c r="D831" s="198" t="s">
        <v>433</v>
      </c>
      <c r="E831" s="198" t="s">
        <v>797</v>
      </c>
      <c r="F831" s="198">
        <v>31000404</v>
      </c>
      <c r="G831" s="198" t="s">
        <v>814</v>
      </c>
      <c r="H831" s="198" t="s">
        <v>1341</v>
      </c>
      <c r="I831" s="198" t="s">
        <v>244</v>
      </c>
      <c r="J831" s="297">
        <v>0.20710542618624</v>
      </c>
      <c r="K831" s="298">
        <v>0</v>
      </c>
      <c r="L831" s="298">
        <v>4.3492139499110398E-2</v>
      </c>
      <c r="M831" s="298">
        <v>0</v>
      </c>
      <c r="N831" s="299">
        <v>0</v>
      </c>
      <c r="O831" s="297">
        <v>0.20710542618624</v>
      </c>
      <c r="P831" s="298">
        <v>0</v>
      </c>
      <c r="Q831" s="298">
        <v>4.3492139499110398E-2</v>
      </c>
      <c r="R831" s="298">
        <v>0</v>
      </c>
      <c r="S831" s="299">
        <v>0</v>
      </c>
      <c r="T831" s="438" t="s">
        <v>434</v>
      </c>
    </row>
    <row r="832" spans="1:20" x14ac:dyDescent="0.2">
      <c r="A832" s="198" t="s">
        <v>565</v>
      </c>
      <c r="B832" s="198" t="s">
        <v>566</v>
      </c>
      <c r="C832" s="198">
        <v>56041</v>
      </c>
      <c r="D832" s="198" t="s">
        <v>433</v>
      </c>
      <c r="E832" s="198" t="s">
        <v>797</v>
      </c>
      <c r="F832" s="198">
        <v>31000404</v>
      </c>
      <c r="G832" s="198" t="s">
        <v>814</v>
      </c>
      <c r="H832" s="198" t="s">
        <v>1342</v>
      </c>
      <c r="I832" s="198" t="s">
        <v>244</v>
      </c>
      <c r="J832" s="297">
        <v>0.17055740980043294</v>
      </c>
      <c r="K832" s="298">
        <v>0</v>
      </c>
      <c r="L832" s="298">
        <v>3.5817056058090914E-2</v>
      </c>
      <c r="M832" s="298">
        <v>0</v>
      </c>
      <c r="N832" s="299">
        <v>0</v>
      </c>
      <c r="O832" s="297">
        <v>0.17055740980043294</v>
      </c>
      <c r="P832" s="298">
        <v>0</v>
      </c>
      <c r="Q832" s="298">
        <v>3.5817056058090914E-2</v>
      </c>
      <c r="R832" s="298">
        <v>0</v>
      </c>
      <c r="S832" s="299">
        <v>0</v>
      </c>
      <c r="T832" s="438" t="s">
        <v>434</v>
      </c>
    </row>
    <row r="833" spans="1:20" x14ac:dyDescent="0.2">
      <c r="A833" s="198" t="s">
        <v>565</v>
      </c>
      <c r="B833" s="198" t="s">
        <v>566</v>
      </c>
      <c r="C833" s="198">
        <v>56041</v>
      </c>
      <c r="D833" s="198" t="s">
        <v>433</v>
      </c>
      <c r="E833" s="198" t="s">
        <v>797</v>
      </c>
      <c r="F833" s="198">
        <v>31000404</v>
      </c>
      <c r="G833" s="198" t="s">
        <v>814</v>
      </c>
      <c r="H833" s="198" t="s">
        <v>1343</v>
      </c>
      <c r="I833" s="198" t="s">
        <v>244</v>
      </c>
      <c r="J833" s="297">
        <v>0.17055740980043294</v>
      </c>
      <c r="K833" s="298">
        <v>0</v>
      </c>
      <c r="L833" s="298">
        <v>3.5817056058090914E-2</v>
      </c>
      <c r="M833" s="298">
        <v>0</v>
      </c>
      <c r="N833" s="299">
        <v>0</v>
      </c>
      <c r="O833" s="297">
        <v>0.17055740980043294</v>
      </c>
      <c r="P833" s="298">
        <v>0</v>
      </c>
      <c r="Q833" s="298">
        <v>3.5817056058090914E-2</v>
      </c>
      <c r="R833" s="298">
        <v>0</v>
      </c>
      <c r="S833" s="299">
        <v>0</v>
      </c>
      <c r="T833" s="438" t="s">
        <v>434</v>
      </c>
    </row>
    <row r="834" spans="1:20" x14ac:dyDescent="0.2">
      <c r="A834" s="198" t="s">
        <v>565</v>
      </c>
      <c r="B834" s="198" t="s">
        <v>566</v>
      </c>
      <c r="C834" s="198">
        <v>56041</v>
      </c>
      <c r="D834" s="198" t="s">
        <v>433</v>
      </c>
      <c r="E834" s="198" t="s">
        <v>797</v>
      </c>
      <c r="F834" s="198">
        <v>31000404</v>
      </c>
      <c r="G834" s="198" t="s">
        <v>814</v>
      </c>
      <c r="H834" s="198" t="s">
        <v>1344</v>
      </c>
      <c r="I834" s="198" t="s">
        <v>244</v>
      </c>
      <c r="J834" s="297">
        <v>0</v>
      </c>
      <c r="K834" s="298">
        <v>0</v>
      </c>
      <c r="L834" s="298">
        <v>0</v>
      </c>
      <c r="M834" s="298">
        <v>0</v>
      </c>
      <c r="N834" s="299">
        <v>0</v>
      </c>
      <c r="O834" s="297">
        <v>0</v>
      </c>
      <c r="P834" s="298">
        <v>0</v>
      </c>
      <c r="Q834" s="298">
        <v>0</v>
      </c>
      <c r="R834" s="298">
        <v>0</v>
      </c>
      <c r="S834" s="299">
        <v>0</v>
      </c>
      <c r="T834" s="438" t="s">
        <v>434</v>
      </c>
    </row>
    <row r="835" spans="1:20" x14ac:dyDescent="0.2">
      <c r="A835" s="198" t="s">
        <v>565</v>
      </c>
      <c r="B835" s="198" t="s">
        <v>566</v>
      </c>
      <c r="C835" s="198">
        <v>56041</v>
      </c>
      <c r="D835" s="198" t="s">
        <v>433</v>
      </c>
      <c r="E835" s="198" t="s">
        <v>797</v>
      </c>
      <c r="F835" s="198">
        <v>31000299</v>
      </c>
      <c r="G835" s="198" t="s">
        <v>798</v>
      </c>
      <c r="H835" s="198" t="s">
        <v>1345</v>
      </c>
      <c r="I835" s="198" t="s">
        <v>234</v>
      </c>
      <c r="J835" s="297">
        <v>0</v>
      </c>
      <c r="K835" s="298">
        <v>18.636563097143043</v>
      </c>
      <c r="L835" s="298">
        <v>0</v>
      </c>
      <c r="M835" s="298">
        <v>0</v>
      </c>
      <c r="N835" s="299">
        <v>0</v>
      </c>
      <c r="O835" s="297">
        <v>0</v>
      </c>
      <c r="P835" s="298">
        <v>18.636563097143043</v>
      </c>
      <c r="Q835" s="298">
        <v>0</v>
      </c>
      <c r="R835" s="298">
        <v>0</v>
      </c>
      <c r="S835" s="299">
        <v>0</v>
      </c>
      <c r="T835" s="438" t="s">
        <v>434</v>
      </c>
    </row>
    <row r="836" spans="1:20" x14ac:dyDescent="0.2">
      <c r="A836" s="198" t="s">
        <v>565</v>
      </c>
      <c r="B836" s="198" t="s">
        <v>566</v>
      </c>
      <c r="C836" s="198">
        <v>56041</v>
      </c>
      <c r="D836" s="198" t="s">
        <v>433</v>
      </c>
      <c r="E836" s="198" t="s">
        <v>797</v>
      </c>
      <c r="F836" s="198">
        <v>31000299</v>
      </c>
      <c r="G836" s="198" t="s">
        <v>798</v>
      </c>
      <c r="H836" s="198" t="s">
        <v>1346</v>
      </c>
      <c r="I836" s="198" t="s">
        <v>234</v>
      </c>
      <c r="J836" s="297">
        <v>0</v>
      </c>
      <c r="K836" s="298">
        <v>9.3182815485715214</v>
      </c>
      <c r="L836" s="298">
        <v>0</v>
      </c>
      <c r="M836" s="298">
        <v>0</v>
      </c>
      <c r="N836" s="299">
        <v>0</v>
      </c>
      <c r="O836" s="297">
        <v>0</v>
      </c>
      <c r="P836" s="298">
        <v>9.3182815485715214</v>
      </c>
      <c r="Q836" s="298">
        <v>0</v>
      </c>
      <c r="R836" s="298">
        <v>0</v>
      </c>
      <c r="S836" s="299">
        <v>0</v>
      </c>
      <c r="T836" s="438" t="s">
        <v>434</v>
      </c>
    </row>
    <row r="837" spans="1:20" x14ac:dyDescent="0.2">
      <c r="A837" s="198" t="s">
        <v>565</v>
      </c>
      <c r="B837" s="198" t="s">
        <v>566</v>
      </c>
      <c r="C837" s="198">
        <v>56041</v>
      </c>
      <c r="D837" s="198" t="s">
        <v>433</v>
      </c>
      <c r="E837" s="198" t="s">
        <v>797</v>
      </c>
      <c r="F837" s="198">
        <v>31000404</v>
      </c>
      <c r="G837" s="198" t="s">
        <v>798</v>
      </c>
      <c r="H837" s="198" t="s">
        <v>1347</v>
      </c>
      <c r="I837" s="198" t="s">
        <v>244</v>
      </c>
      <c r="J837" s="297">
        <v>0</v>
      </c>
      <c r="K837" s="298">
        <v>17.601198480635095</v>
      </c>
      <c r="L837" s="298">
        <v>0</v>
      </c>
      <c r="M837" s="298">
        <v>0</v>
      </c>
      <c r="N837" s="299">
        <v>0</v>
      </c>
      <c r="O837" s="297">
        <v>0</v>
      </c>
      <c r="P837" s="298">
        <v>17.601198480635095</v>
      </c>
      <c r="Q837" s="298">
        <v>0</v>
      </c>
      <c r="R837" s="298">
        <v>0</v>
      </c>
      <c r="S837" s="299">
        <v>0</v>
      </c>
      <c r="T837" s="438" t="s">
        <v>434</v>
      </c>
    </row>
    <row r="838" spans="1:20" x14ac:dyDescent="0.2">
      <c r="A838" s="198" t="s">
        <v>565</v>
      </c>
      <c r="B838" s="198" t="s">
        <v>566</v>
      </c>
      <c r="C838" s="198">
        <v>56041</v>
      </c>
      <c r="D838" s="198" t="s">
        <v>433</v>
      </c>
      <c r="E838" s="198" t="s">
        <v>797</v>
      </c>
      <c r="F838" s="198">
        <v>31000404</v>
      </c>
      <c r="G838" s="198" t="s">
        <v>800</v>
      </c>
      <c r="H838" s="198" t="s">
        <v>1348</v>
      </c>
      <c r="I838" s="198" t="s">
        <v>244</v>
      </c>
      <c r="J838" s="297">
        <v>2.0707292330158933</v>
      </c>
      <c r="K838" s="298">
        <v>0.10353646165079466</v>
      </c>
      <c r="L838" s="298">
        <v>1.5530469247619201</v>
      </c>
      <c r="M838" s="298">
        <v>0</v>
      </c>
      <c r="N838" s="299">
        <v>0</v>
      </c>
      <c r="O838" s="297">
        <v>2.0707292330158933</v>
      </c>
      <c r="P838" s="298">
        <v>0.10353646165079466</v>
      </c>
      <c r="Q838" s="298">
        <v>1.5530469247619201</v>
      </c>
      <c r="R838" s="298">
        <v>0</v>
      </c>
      <c r="S838" s="299">
        <v>0</v>
      </c>
      <c r="T838" s="438" t="s">
        <v>434</v>
      </c>
    </row>
    <row r="839" spans="1:20" x14ac:dyDescent="0.2">
      <c r="A839" s="198" t="s">
        <v>565</v>
      </c>
      <c r="B839" s="198" t="s">
        <v>566</v>
      </c>
      <c r="C839" s="198">
        <v>56041</v>
      </c>
      <c r="D839" s="198" t="s">
        <v>433</v>
      </c>
      <c r="E839" s="198" t="s">
        <v>797</v>
      </c>
      <c r="F839" s="198">
        <v>31000227</v>
      </c>
      <c r="G839" s="198" t="s">
        <v>980</v>
      </c>
      <c r="H839" s="198" t="s">
        <v>1349</v>
      </c>
      <c r="I839" s="198" t="s">
        <v>269</v>
      </c>
      <c r="J839" s="297">
        <v>0.36237761577778133</v>
      </c>
      <c r="K839" s="298">
        <v>0</v>
      </c>
      <c r="L839" s="298">
        <v>0.10353646165079466</v>
      </c>
      <c r="M839" s="298">
        <v>0</v>
      </c>
      <c r="N839" s="299">
        <v>0</v>
      </c>
      <c r="O839" s="297">
        <v>0.36237761577778133</v>
      </c>
      <c r="P839" s="298">
        <v>0</v>
      </c>
      <c r="Q839" s="298">
        <v>0.10353646165079466</v>
      </c>
      <c r="R839" s="298">
        <v>0</v>
      </c>
      <c r="S839" s="299">
        <v>0</v>
      </c>
      <c r="T839" s="438" t="s">
        <v>434</v>
      </c>
    </row>
    <row r="840" spans="1:20" x14ac:dyDescent="0.2">
      <c r="A840" s="198" t="s">
        <v>565</v>
      </c>
      <c r="B840" s="198" t="s">
        <v>566</v>
      </c>
      <c r="C840" s="198">
        <v>56041</v>
      </c>
      <c r="D840" s="198" t="s">
        <v>433</v>
      </c>
      <c r="E840" s="198" t="s">
        <v>797</v>
      </c>
      <c r="F840" s="198">
        <v>31000227</v>
      </c>
      <c r="G840" s="198" t="s">
        <v>980</v>
      </c>
      <c r="H840" s="198" t="s">
        <v>1350</v>
      </c>
      <c r="I840" s="198" t="s">
        <v>269</v>
      </c>
      <c r="J840" s="297">
        <v>0</v>
      </c>
      <c r="K840" s="298">
        <v>3.8826173119048004</v>
      </c>
      <c r="L840" s="298">
        <v>0</v>
      </c>
      <c r="M840" s="298">
        <v>0</v>
      </c>
      <c r="N840" s="299">
        <v>0</v>
      </c>
      <c r="O840" s="297">
        <v>0</v>
      </c>
      <c r="P840" s="298">
        <v>3.8826173119048004</v>
      </c>
      <c r="Q840" s="298">
        <v>0</v>
      </c>
      <c r="R840" s="298">
        <v>0</v>
      </c>
      <c r="S840" s="299">
        <v>0</v>
      </c>
      <c r="T840" s="438" t="s">
        <v>434</v>
      </c>
    </row>
    <row r="841" spans="1:20" x14ac:dyDescent="0.2">
      <c r="A841" s="198" t="s">
        <v>565</v>
      </c>
      <c r="B841" s="198" t="s">
        <v>566</v>
      </c>
      <c r="C841" s="198">
        <v>56041</v>
      </c>
      <c r="D841" s="198" t="s">
        <v>433</v>
      </c>
      <c r="E841" s="198" t="s">
        <v>797</v>
      </c>
      <c r="F841" s="198">
        <v>31000227</v>
      </c>
      <c r="G841" s="198" t="s">
        <v>980</v>
      </c>
      <c r="H841" s="198" t="s">
        <v>1351</v>
      </c>
      <c r="I841" s="198" t="s">
        <v>269</v>
      </c>
      <c r="J841" s="297">
        <v>0.56945053907937071</v>
      </c>
      <c r="K841" s="298">
        <v>0</v>
      </c>
      <c r="L841" s="298">
        <v>0.10353646165079466</v>
      </c>
      <c r="M841" s="298">
        <v>0</v>
      </c>
      <c r="N841" s="299">
        <v>0</v>
      </c>
      <c r="O841" s="297">
        <v>0.56945053907937071</v>
      </c>
      <c r="P841" s="298">
        <v>0</v>
      </c>
      <c r="Q841" s="298">
        <v>0.10353646165079466</v>
      </c>
      <c r="R841" s="298">
        <v>0</v>
      </c>
      <c r="S841" s="299">
        <v>0</v>
      </c>
      <c r="T841" s="438" t="s">
        <v>434</v>
      </c>
    </row>
    <row r="842" spans="1:20" x14ac:dyDescent="0.2">
      <c r="A842" s="198" t="s">
        <v>565</v>
      </c>
      <c r="B842" s="198" t="s">
        <v>566</v>
      </c>
      <c r="C842" s="198">
        <v>56041</v>
      </c>
      <c r="D842" s="198" t="s">
        <v>433</v>
      </c>
      <c r="E842" s="198" t="s">
        <v>797</v>
      </c>
      <c r="F842" s="198">
        <v>31000299</v>
      </c>
      <c r="G842" s="198" t="s">
        <v>980</v>
      </c>
      <c r="H842" s="198" t="s">
        <v>1352</v>
      </c>
      <c r="I842" s="198" t="s">
        <v>234</v>
      </c>
      <c r="J842" s="297">
        <v>3.6755443886032109</v>
      </c>
      <c r="K842" s="298">
        <v>0</v>
      </c>
      <c r="L842" s="298">
        <v>0.25884115412698666</v>
      </c>
      <c r="M842" s="298">
        <v>0</v>
      </c>
      <c r="N842" s="299">
        <v>0</v>
      </c>
      <c r="O842" s="297">
        <v>3.6755443886032109</v>
      </c>
      <c r="P842" s="298">
        <v>0</v>
      </c>
      <c r="Q842" s="298">
        <v>0.25884115412698666</v>
      </c>
      <c r="R842" s="298">
        <v>0</v>
      </c>
      <c r="S842" s="299">
        <v>0</v>
      </c>
      <c r="T842" s="438" t="s">
        <v>434</v>
      </c>
    </row>
    <row r="843" spans="1:20" x14ac:dyDescent="0.2">
      <c r="A843" s="198" t="s">
        <v>565</v>
      </c>
      <c r="B843" s="198" t="s">
        <v>566</v>
      </c>
      <c r="C843" s="198">
        <v>56041</v>
      </c>
      <c r="D843" s="198" t="s">
        <v>433</v>
      </c>
      <c r="E843" s="198" t="s">
        <v>797</v>
      </c>
      <c r="F843" s="198">
        <v>31000299</v>
      </c>
      <c r="G843" s="198" t="s">
        <v>980</v>
      </c>
      <c r="H843" s="198" t="s">
        <v>1353</v>
      </c>
      <c r="I843" s="198" t="s">
        <v>234</v>
      </c>
      <c r="J843" s="297">
        <v>0</v>
      </c>
      <c r="K843" s="298">
        <v>15.944615094222378</v>
      </c>
      <c r="L843" s="298">
        <v>0</v>
      </c>
      <c r="M843" s="298">
        <v>0</v>
      </c>
      <c r="N843" s="299">
        <v>0</v>
      </c>
      <c r="O843" s="297">
        <v>0</v>
      </c>
      <c r="P843" s="298">
        <v>15.944615094222378</v>
      </c>
      <c r="Q843" s="298">
        <v>0</v>
      </c>
      <c r="R843" s="298">
        <v>0</v>
      </c>
      <c r="S843" s="299">
        <v>0</v>
      </c>
      <c r="T843" s="438" t="s">
        <v>434</v>
      </c>
    </row>
    <row r="844" spans="1:20" x14ac:dyDescent="0.2">
      <c r="A844" s="198" t="s">
        <v>565</v>
      </c>
      <c r="B844" s="198" t="s">
        <v>566</v>
      </c>
      <c r="C844" s="198">
        <v>56007</v>
      </c>
      <c r="D844" s="198" t="s">
        <v>258</v>
      </c>
      <c r="E844" s="198" t="s">
        <v>1161</v>
      </c>
      <c r="F844" s="198">
        <v>31000228</v>
      </c>
      <c r="G844" s="198" t="s">
        <v>1354</v>
      </c>
      <c r="H844" s="198" t="s">
        <v>1355</v>
      </c>
      <c r="I844" s="198" t="s">
        <v>269</v>
      </c>
      <c r="J844" s="297">
        <v>0.11819230782054187</v>
      </c>
      <c r="K844" s="298">
        <v>0</v>
      </c>
      <c r="L844" s="298">
        <v>0.11819230782054187</v>
      </c>
      <c r="M844" s="298">
        <v>0</v>
      </c>
      <c r="N844" s="299">
        <v>0</v>
      </c>
      <c r="O844" s="297">
        <v>0.11819230782054187</v>
      </c>
      <c r="P844" s="298">
        <v>0</v>
      </c>
      <c r="Q844" s="298">
        <v>0.11819230782054187</v>
      </c>
      <c r="R844" s="298">
        <v>0</v>
      </c>
      <c r="S844" s="299">
        <v>0</v>
      </c>
      <c r="T844" s="438" t="s">
        <v>434</v>
      </c>
    </row>
    <row r="845" spans="1:20" x14ac:dyDescent="0.2">
      <c r="A845" s="198" t="s">
        <v>565</v>
      </c>
      <c r="B845" s="198" t="s">
        <v>566</v>
      </c>
      <c r="C845" s="198">
        <v>56007</v>
      </c>
      <c r="D845" s="198" t="s">
        <v>258</v>
      </c>
      <c r="E845" s="198" t="s">
        <v>1161</v>
      </c>
      <c r="F845" s="198">
        <v>31000228</v>
      </c>
      <c r="G845" s="198" t="s">
        <v>1356</v>
      </c>
      <c r="H845" s="198" t="s">
        <v>1357</v>
      </c>
      <c r="I845" s="198" t="s">
        <v>269</v>
      </c>
      <c r="J845" s="297">
        <v>0.59096153910270932</v>
      </c>
      <c r="K845" s="298">
        <v>0</v>
      </c>
      <c r="L845" s="298">
        <v>0.47276923128216747</v>
      </c>
      <c r="M845" s="298">
        <v>0</v>
      </c>
      <c r="N845" s="299">
        <v>0</v>
      </c>
      <c r="O845" s="297">
        <v>0.59096153910270932</v>
      </c>
      <c r="P845" s="298">
        <v>0</v>
      </c>
      <c r="Q845" s="298">
        <v>0.47276923128216747</v>
      </c>
      <c r="R845" s="298">
        <v>0</v>
      </c>
      <c r="S845" s="299">
        <v>0</v>
      </c>
      <c r="T845" s="438" t="s">
        <v>434</v>
      </c>
    </row>
    <row r="846" spans="1:20" x14ac:dyDescent="0.2">
      <c r="A846" s="198" t="s">
        <v>565</v>
      </c>
      <c r="B846" s="198" t="s">
        <v>566</v>
      </c>
      <c r="C846" s="198">
        <v>56007</v>
      </c>
      <c r="D846" s="198" t="s">
        <v>258</v>
      </c>
      <c r="E846" s="198" t="s">
        <v>1161</v>
      </c>
      <c r="F846" s="198">
        <v>31000404</v>
      </c>
      <c r="G846" s="198" t="s">
        <v>1356</v>
      </c>
      <c r="H846" s="198" t="s">
        <v>1355</v>
      </c>
      <c r="I846" s="198" t="s">
        <v>244</v>
      </c>
      <c r="J846" s="297">
        <v>0.35457692346162556</v>
      </c>
      <c r="K846" s="298">
        <v>0</v>
      </c>
      <c r="L846" s="298">
        <v>0.35457692346162556</v>
      </c>
      <c r="M846" s="298">
        <v>0</v>
      </c>
      <c r="N846" s="299">
        <v>0</v>
      </c>
      <c r="O846" s="297">
        <v>0.35457692346162556</v>
      </c>
      <c r="P846" s="298">
        <v>0</v>
      </c>
      <c r="Q846" s="298">
        <v>0.35457692346162556</v>
      </c>
      <c r="R846" s="298">
        <v>0</v>
      </c>
      <c r="S846" s="299">
        <v>0</v>
      </c>
      <c r="T846" s="438" t="s">
        <v>434</v>
      </c>
    </row>
    <row r="847" spans="1:20" x14ac:dyDescent="0.2">
      <c r="A847" s="198" t="s">
        <v>565</v>
      </c>
      <c r="B847" s="198" t="s">
        <v>566</v>
      </c>
      <c r="C847" s="198">
        <v>56007</v>
      </c>
      <c r="D847" s="198" t="s">
        <v>258</v>
      </c>
      <c r="E847" s="198" t="s">
        <v>1161</v>
      </c>
      <c r="F847" s="198">
        <v>31000227</v>
      </c>
      <c r="G847" s="198" t="s">
        <v>1356</v>
      </c>
      <c r="H847" s="198" t="s">
        <v>1358</v>
      </c>
      <c r="I847" s="198" t="s">
        <v>269</v>
      </c>
      <c r="J847" s="297">
        <v>0</v>
      </c>
      <c r="K847" s="298">
        <v>2.1274615407697537</v>
      </c>
      <c r="L847" s="298">
        <v>0</v>
      </c>
      <c r="M847" s="298">
        <v>0</v>
      </c>
      <c r="N847" s="299">
        <v>0</v>
      </c>
      <c r="O847" s="297">
        <v>0</v>
      </c>
      <c r="P847" s="298">
        <v>2.1274615407697537</v>
      </c>
      <c r="Q847" s="298">
        <v>0</v>
      </c>
      <c r="R847" s="298">
        <v>0</v>
      </c>
      <c r="S847" s="299">
        <v>0</v>
      </c>
      <c r="T847" s="438" t="s">
        <v>434</v>
      </c>
    </row>
    <row r="848" spans="1:20" x14ac:dyDescent="0.2">
      <c r="A848" s="198" t="s">
        <v>565</v>
      </c>
      <c r="B848" s="198" t="s">
        <v>566</v>
      </c>
      <c r="C848" s="198">
        <v>56007</v>
      </c>
      <c r="D848" s="198" t="s">
        <v>258</v>
      </c>
      <c r="E848" s="198" t="s">
        <v>1161</v>
      </c>
      <c r="F848" s="198">
        <v>31000299</v>
      </c>
      <c r="G848" s="198" t="s">
        <v>1178</v>
      </c>
      <c r="H848" s="198" t="s">
        <v>1359</v>
      </c>
      <c r="I848" s="198" t="s">
        <v>234</v>
      </c>
      <c r="J848" s="297">
        <v>0.23638461564108373</v>
      </c>
      <c r="K848" s="298">
        <v>0.47276923128216747</v>
      </c>
      <c r="L848" s="298">
        <v>0.11819230782054187</v>
      </c>
      <c r="M848" s="298">
        <v>0</v>
      </c>
      <c r="N848" s="299">
        <v>0</v>
      </c>
      <c r="O848" s="297">
        <v>0.23638461564108373</v>
      </c>
      <c r="P848" s="298">
        <v>0.47276923128216747</v>
      </c>
      <c r="Q848" s="298">
        <v>0.11819230782054187</v>
      </c>
      <c r="R848" s="298">
        <v>0</v>
      </c>
      <c r="S848" s="299">
        <v>0</v>
      </c>
      <c r="T848" s="438" t="s">
        <v>434</v>
      </c>
    </row>
    <row r="849" spans="1:20" x14ac:dyDescent="0.2">
      <c r="A849" s="198" t="s">
        <v>565</v>
      </c>
      <c r="B849" s="198" t="s">
        <v>566</v>
      </c>
      <c r="C849" s="198">
        <v>56007</v>
      </c>
      <c r="D849" s="198" t="s">
        <v>258</v>
      </c>
      <c r="E849" s="198" t="s">
        <v>1161</v>
      </c>
      <c r="F849" s="198">
        <v>31000302</v>
      </c>
      <c r="G849" s="198" t="s">
        <v>1178</v>
      </c>
      <c r="H849" s="198" t="s">
        <v>1360</v>
      </c>
      <c r="I849" s="198" t="s">
        <v>269</v>
      </c>
      <c r="J849" s="297">
        <v>0.23638461564108373</v>
      </c>
      <c r="K849" s="298">
        <v>5.3186538519243838</v>
      </c>
      <c r="L849" s="298">
        <v>0.23638461564108373</v>
      </c>
      <c r="M849" s="298">
        <v>0</v>
      </c>
      <c r="N849" s="299">
        <v>0</v>
      </c>
      <c r="O849" s="297">
        <v>0.23638461564108373</v>
      </c>
      <c r="P849" s="298">
        <v>4.5163730770384873</v>
      </c>
      <c r="Q849" s="298">
        <v>0.23638461564108373</v>
      </c>
      <c r="R849" s="298">
        <v>0</v>
      </c>
      <c r="S849" s="299">
        <v>0</v>
      </c>
      <c r="T849" s="438" t="s">
        <v>436</v>
      </c>
    </row>
    <row r="850" spans="1:20" x14ac:dyDescent="0.2">
      <c r="A850" s="198" t="s">
        <v>565</v>
      </c>
      <c r="B850" s="198" t="s">
        <v>566</v>
      </c>
      <c r="C850" s="198">
        <v>56007</v>
      </c>
      <c r="D850" s="198" t="s">
        <v>258</v>
      </c>
      <c r="E850" s="198" t="s">
        <v>1161</v>
      </c>
      <c r="F850" s="198">
        <v>31000228</v>
      </c>
      <c r="G850" s="198" t="s">
        <v>1191</v>
      </c>
      <c r="H850" s="198" t="s">
        <v>1361</v>
      </c>
      <c r="I850" s="198" t="s">
        <v>269</v>
      </c>
      <c r="J850" s="297">
        <v>0.24702192334493248</v>
      </c>
      <c r="K850" s="298">
        <v>0</v>
      </c>
      <c r="L850" s="298">
        <v>0.24702192334493248</v>
      </c>
      <c r="M850" s="298">
        <v>0</v>
      </c>
      <c r="N850" s="299">
        <v>0</v>
      </c>
      <c r="O850" s="297">
        <v>0.24702192334493248</v>
      </c>
      <c r="P850" s="298">
        <v>0</v>
      </c>
      <c r="Q850" s="298">
        <v>0.24702192334493248</v>
      </c>
      <c r="R850" s="298">
        <v>0</v>
      </c>
      <c r="S850" s="299">
        <v>0</v>
      </c>
      <c r="T850" s="438" t="s">
        <v>434</v>
      </c>
    </row>
    <row r="851" spans="1:20" x14ac:dyDescent="0.2">
      <c r="A851" s="198" t="s">
        <v>565</v>
      </c>
      <c r="B851" s="198" t="s">
        <v>566</v>
      </c>
      <c r="C851" s="198">
        <v>56007</v>
      </c>
      <c r="D851" s="198" t="s">
        <v>258</v>
      </c>
      <c r="E851" s="198" t="s">
        <v>1161</v>
      </c>
      <c r="F851" s="198">
        <v>31000404</v>
      </c>
      <c r="G851" s="198" t="s">
        <v>1191</v>
      </c>
      <c r="H851" s="198" t="s">
        <v>1362</v>
      </c>
      <c r="I851" s="198" t="s">
        <v>244</v>
      </c>
      <c r="J851" s="297">
        <v>0.12292000013336353</v>
      </c>
      <c r="K851" s="298">
        <v>0</v>
      </c>
      <c r="L851" s="298">
        <v>0</v>
      </c>
      <c r="M851" s="298">
        <v>0</v>
      </c>
      <c r="N851" s="299">
        <v>0</v>
      </c>
      <c r="O851" s="297">
        <v>0.12292000013336353</v>
      </c>
      <c r="P851" s="298">
        <v>0</v>
      </c>
      <c r="Q851" s="298">
        <v>0</v>
      </c>
      <c r="R851" s="298">
        <v>0</v>
      </c>
      <c r="S851" s="299">
        <v>0</v>
      </c>
      <c r="T851" s="438" t="s">
        <v>434</v>
      </c>
    </row>
    <row r="852" spans="1:20" x14ac:dyDescent="0.2">
      <c r="A852" s="198" t="s">
        <v>565</v>
      </c>
      <c r="B852" s="198" t="s">
        <v>566</v>
      </c>
      <c r="C852" s="198">
        <v>56007</v>
      </c>
      <c r="D852" s="198" t="s">
        <v>258</v>
      </c>
      <c r="E852" s="198" t="s">
        <v>1161</v>
      </c>
      <c r="F852" s="198">
        <v>31000205</v>
      </c>
      <c r="G852" s="198" t="s">
        <v>1191</v>
      </c>
      <c r="H852" s="198" t="s">
        <v>1363</v>
      </c>
      <c r="I852" s="198" t="s">
        <v>225</v>
      </c>
      <c r="J852" s="297">
        <v>0.11819230782054187</v>
      </c>
      <c r="K852" s="298">
        <v>11.110076935130936</v>
      </c>
      <c r="L852" s="298">
        <v>0.11819230782054187</v>
      </c>
      <c r="M852" s="298">
        <v>0</v>
      </c>
      <c r="N852" s="299">
        <v>0</v>
      </c>
      <c r="O852" s="297">
        <v>0.11819230782054187</v>
      </c>
      <c r="P852" s="298">
        <v>11.110076935130936</v>
      </c>
      <c r="Q852" s="298">
        <v>0.11819230782054187</v>
      </c>
      <c r="R852" s="298">
        <v>0</v>
      </c>
      <c r="S852" s="299">
        <v>0</v>
      </c>
      <c r="T852" s="438" t="s">
        <v>434</v>
      </c>
    </row>
    <row r="853" spans="1:20" x14ac:dyDescent="0.2">
      <c r="A853" s="198" t="s">
        <v>565</v>
      </c>
      <c r="B853" s="198" t="s">
        <v>566</v>
      </c>
      <c r="C853" s="198">
        <v>56007</v>
      </c>
      <c r="D853" s="198" t="s">
        <v>258</v>
      </c>
      <c r="E853" s="198" t="s">
        <v>1161</v>
      </c>
      <c r="F853" s="198">
        <v>31000220</v>
      </c>
      <c r="G853" s="198" t="s">
        <v>1193</v>
      </c>
      <c r="H853" s="198" t="s">
        <v>1364</v>
      </c>
      <c r="I853" s="198" t="s">
        <v>257</v>
      </c>
      <c r="J853" s="297">
        <v>0</v>
      </c>
      <c r="K853" s="298">
        <v>0</v>
      </c>
      <c r="L853" s="298">
        <v>0</v>
      </c>
      <c r="M853" s="298">
        <v>0</v>
      </c>
      <c r="N853" s="299">
        <v>0</v>
      </c>
      <c r="O853" s="297">
        <v>0</v>
      </c>
      <c r="P853" s="298">
        <v>0</v>
      </c>
      <c r="Q853" s="298">
        <v>0</v>
      </c>
      <c r="R853" s="298">
        <v>0</v>
      </c>
      <c r="S853" s="299">
        <v>0</v>
      </c>
      <c r="T853" s="438" t="s">
        <v>434</v>
      </c>
    </row>
    <row r="854" spans="1:20" x14ac:dyDescent="0.2">
      <c r="A854" s="198" t="s">
        <v>565</v>
      </c>
      <c r="B854" s="198" t="s">
        <v>566</v>
      </c>
      <c r="C854" s="198">
        <v>56007</v>
      </c>
      <c r="D854" s="198" t="s">
        <v>258</v>
      </c>
      <c r="E854" s="198" t="s">
        <v>1161</v>
      </c>
      <c r="F854" s="198">
        <v>31000299</v>
      </c>
      <c r="G854" s="198" t="s">
        <v>1193</v>
      </c>
      <c r="H854" s="198" t="s">
        <v>1365</v>
      </c>
      <c r="I854" s="198" t="s">
        <v>234</v>
      </c>
      <c r="J854" s="297">
        <v>1.7601198480635096</v>
      </c>
      <c r="K854" s="298">
        <v>0</v>
      </c>
      <c r="L854" s="298">
        <v>0</v>
      </c>
      <c r="M854" s="298">
        <v>0</v>
      </c>
      <c r="N854" s="299">
        <v>0</v>
      </c>
      <c r="O854" s="297">
        <v>1.7601198480635096</v>
      </c>
      <c r="P854" s="298">
        <v>0</v>
      </c>
      <c r="Q854" s="298">
        <v>0</v>
      </c>
      <c r="R854" s="298">
        <v>0</v>
      </c>
      <c r="S854" s="299">
        <v>0</v>
      </c>
      <c r="T854" s="438" t="s">
        <v>434</v>
      </c>
    </row>
    <row r="855" spans="1:20" x14ac:dyDescent="0.2">
      <c r="A855" s="198" t="s">
        <v>565</v>
      </c>
      <c r="B855" s="198" t="s">
        <v>566</v>
      </c>
      <c r="C855" s="198">
        <v>56007</v>
      </c>
      <c r="D855" s="198" t="s">
        <v>258</v>
      </c>
      <c r="E855" s="198" t="s">
        <v>1161</v>
      </c>
      <c r="F855" s="198">
        <v>31000404</v>
      </c>
      <c r="G855" s="198" t="s">
        <v>1193</v>
      </c>
      <c r="H855" s="198" t="s">
        <v>1366</v>
      </c>
      <c r="I855" s="198" t="s">
        <v>244</v>
      </c>
      <c r="J855" s="297">
        <v>1.7601198480635096</v>
      </c>
      <c r="K855" s="298">
        <v>0</v>
      </c>
      <c r="L855" s="298">
        <v>0</v>
      </c>
      <c r="M855" s="298">
        <v>0</v>
      </c>
      <c r="N855" s="299">
        <v>0</v>
      </c>
      <c r="O855" s="297">
        <v>1.7601198480635096</v>
      </c>
      <c r="P855" s="298">
        <v>0</v>
      </c>
      <c r="Q855" s="298">
        <v>0</v>
      </c>
      <c r="R855" s="298">
        <v>0</v>
      </c>
      <c r="S855" s="299">
        <v>0</v>
      </c>
      <c r="T855" s="438" t="s">
        <v>434</v>
      </c>
    </row>
    <row r="856" spans="1:20" x14ac:dyDescent="0.2">
      <c r="A856" s="198" t="s">
        <v>565</v>
      </c>
      <c r="B856" s="198" t="s">
        <v>566</v>
      </c>
      <c r="C856" s="198">
        <v>56007</v>
      </c>
      <c r="D856" s="198" t="s">
        <v>258</v>
      </c>
      <c r="E856" s="198" t="s">
        <v>1161</v>
      </c>
      <c r="F856" s="198">
        <v>31000404</v>
      </c>
      <c r="G856" s="198" t="s">
        <v>1193</v>
      </c>
      <c r="H856" s="198" t="s">
        <v>1367</v>
      </c>
      <c r="I856" s="198" t="s">
        <v>244</v>
      </c>
      <c r="J856" s="297">
        <v>1.7497662018984299</v>
      </c>
      <c r="K856" s="298">
        <v>0</v>
      </c>
      <c r="L856" s="298">
        <v>0</v>
      </c>
      <c r="M856" s="298">
        <v>0</v>
      </c>
      <c r="N856" s="299">
        <v>0</v>
      </c>
      <c r="O856" s="297">
        <v>1.7497662018984299</v>
      </c>
      <c r="P856" s="298">
        <v>0</v>
      </c>
      <c r="Q856" s="298">
        <v>0</v>
      </c>
      <c r="R856" s="298">
        <v>0</v>
      </c>
      <c r="S856" s="299">
        <v>0</v>
      </c>
      <c r="T856" s="438" t="s">
        <v>434</v>
      </c>
    </row>
    <row r="857" spans="1:20" x14ac:dyDescent="0.2">
      <c r="A857" s="198" t="s">
        <v>565</v>
      </c>
      <c r="B857" s="198" t="s">
        <v>566</v>
      </c>
      <c r="C857" s="198">
        <v>56007</v>
      </c>
      <c r="D857" s="198" t="s">
        <v>258</v>
      </c>
      <c r="E857" s="198" t="s">
        <v>1161</v>
      </c>
      <c r="F857" s="198">
        <v>31000302</v>
      </c>
      <c r="G857" s="198" t="s">
        <v>1193</v>
      </c>
      <c r="H857" s="198" t="s">
        <v>1368</v>
      </c>
      <c r="I857" s="198" t="s">
        <v>269</v>
      </c>
      <c r="J857" s="297">
        <v>0</v>
      </c>
      <c r="K857" s="298">
        <v>0</v>
      </c>
      <c r="L857" s="298">
        <v>0</v>
      </c>
      <c r="M857" s="298">
        <v>0</v>
      </c>
      <c r="N857" s="299">
        <v>0</v>
      </c>
      <c r="O857" s="297">
        <v>0</v>
      </c>
      <c r="P857" s="298">
        <v>0</v>
      </c>
      <c r="Q857" s="298">
        <v>0</v>
      </c>
      <c r="R857" s="298">
        <v>0</v>
      </c>
      <c r="S857" s="299">
        <v>0</v>
      </c>
      <c r="T857" s="438" t="s">
        <v>434</v>
      </c>
    </row>
    <row r="858" spans="1:20" x14ac:dyDescent="0.2">
      <c r="A858" s="198" t="s">
        <v>565</v>
      </c>
      <c r="B858" s="198" t="s">
        <v>566</v>
      </c>
      <c r="C858" s="198">
        <v>56007</v>
      </c>
      <c r="D858" s="198" t="s">
        <v>258</v>
      </c>
      <c r="E858" s="198" t="s">
        <v>1161</v>
      </c>
      <c r="F858" s="198">
        <v>31000209</v>
      </c>
      <c r="G858" s="198" t="s">
        <v>1193</v>
      </c>
      <c r="H858" s="198" t="s">
        <v>1369</v>
      </c>
      <c r="I858" s="198" t="s">
        <v>226</v>
      </c>
      <c r="J858" s="297">
        <v>0</v>
      </c>
      <c r="K858" s="298">
        <v>0</v>
      </c>
      <c r="L858" s="298">
        <v>0</v>
      </c>
      <c r="M858" s="298">
        <v>0</v>
      </c>
      <c r="N858" s="299">
        <v>3.0730000033340883E-2</v>
      </c>
      <c r="O858" s="297">
        <v>0</v>
      </c>
      <c r="P858" s="298">
        <v>0</v>
      </c>
      <c r="Q858" s="298">
        <v>0</v>
      </c>
      <c r="R858" s="298">
        <v>0</v>
      </c>
      <c r="S858" s="299">
        <v>3.0730000033340883E-2</v>
      </c>
      <c r="T858" s="438" t="s">
        <v>434</v>
      </c>
    </row>
    <row r="859" spans="1:20" x14ac:dyDescent="0.2">
      <c r="A859" s="198" t="s">
        <v>565</v>
      </c>
      <c r="B859" s="198" t="s">
        <v>566</v>
      </c>
      <c r="C859" s="198">
        <v>56007</v>
      </c>
      <c r="D859" s="198" t="s">
        <v>258</v>
      </c>
      <c r="E859" s="198" t="s">
        <v>1161</v>
      </c>
      <c r="F859" s="198">
        <v>31000205</v>
      </c>
      <c r="G859" s="198" t="s">
        <v>1193</v>
      </c>
      <c r="H859" s="198" t="s">
        <v>1370</v>
      </c>
      <c r="I859" s="198" t="s">
        <v>225</v>
      </c>
      <c r="J859" s="297">
        <v>0</v>
      </c>
      <c r="K859" s="298">
        <v>0</v>
      </c>
      <c r="L859" s="298">
        <v>0</v>
      </c>
      <c r="M859" s="298">
        <v>0</v>
      </c>
      <c r="N859" s="299">
        <v>0</v>
      </c>
      <c r="O859" s="297">
        <v>0</v>
      </c>
      <c r="P859" s="298">
        <v>0</v>
      </c>
      <c r="Q859" s="298">
        <v>0</v>
      </c>
      <c r="R859" s="298">
        <v>0</v>
      </c>
      <c r="S859" s="299">
        <v>0</v>
      </c>
      <c r="T859" s="438" t="s">
        <v>434</v>
      </c>
    </row>
    <row r="860" spans="1:20" x14ac:dyDescent="0.2">
      <c r="A860" s="198" t="s">
        <v>565</v>
      </c>
      <c r="B860" s="198" t="s">
        <v>566</v>
      </c>
      <c r="C860" s="198">
        <v>56007</v>
      </c>
      <c r="D860" s="198" t="s">
        <v>258</v>
      </c>
      <c r="E860" s="198" t="s">
        <v>1161</v>
      </c>
      <c r="F860" s="198">
        <v>39900601</v>
      </c>
      <c r="G860" s="198" t="s">
        <v>1193</v>
      </c>
      <c r="H860" s="198" t="s">
        <v>1371</v>
      </c>
      <c r="I860" s="198" t="s">
        <v>244</v>
      </c>
      <c r="J860" s="297">
        <v>41.673425814444855</v>
      </c>
      <c r="K860" s="298">
        <v>0</v>
      </c>
      <c r="L860" s="298">
        <v>0</v>
      </c>
      <c r="M860" s="298">
        <v>0</v>
      </c>
      <c r="N860" s="299">
        <v>0</v>
      </c>
      <c r="O860" s="297">
        <v>41.673425814444855</v>
      </c>
      <c r="P860" s="298">
        <v>0</v>
      </c>
      <c r="Q860" s="298">
        <v>0</v>
      </c>
      <c r="R860" s="298">
        <v>0</v>
      </c>
      <c r="S860" s="299">
        <v>0</v>
      </c>
      <c r="T860" s="438" t="s">
        <v>434</v>
      </c>
    </row>
    <row r="861" spans="1:20" x14ac:dyDescent="0.2">
      <c r="A861" s="198" t="s">
        <v>565</v>
      </c>
      <c r="B861" s="198" t="s">
        <v>566</v>
      </c>
      <c r="C861" s="198">
        <v>56007</v>
      </c>
      <c r="D861" s="198" t="s">
        <v>258</v>
      </c>
      <c r="E861" s="198" t="s">
        <v>1161</v>
      </c>
      <c r="F861" s="198">
        <v>39900601</v>
      </c>
      <c r="G861" s="198" t="s">
        <v>1193</v>
      </c>
      <c r="H861" s="198" t="s">
        <v>1372</v>
      </c>
      <c r="I861" s="198" t="s">
        <v>244</v>
      </c>
      <c r="J861" s="297">
        <v>12.942057706349333</v>
      </c>
      <c r="K861" s="298">
        <v>0</v>
      </c>
      <c r="L861" s="298">
        <v>0</v>
      </c>
      <c r="M861" s="298">
        <v>0</v>
      </c>
      <c r="N861" s="299">
        <v>0</v>
      </c>
      <c r="O861" s="297">
        <v>12.942057706349333</v>
      </c>
      <c r="P861" s="298">
        <v>0</v>
      </c>
      <c r="Q861" s="298">
        <v>0</v>
      </c>
      <c r="R861" s="298">
        <v>0</v>
      </c>
      <c r="S861" s="299">
        <v>0</v>
      </c>
      <c r="T861" s="438" t="s">
        <v>434</v>
      </c>
    </row>
    <row r="862" spans="1:20" x14ac:dyDescent="0.2">
      <c r="A862" s="198" t="s">
        <v>565</v>
      </c>
      <c r="B862" s="198" t="s">
        <v>566</v>
      </c>
      <c r="C862" s="198">
        <v>56007</v>
      </c>
      <c r="D862" s="198" t="s">
        <v>258</v>
      </c>
      <c r="E862" s="198" t="s">
        <v>1161</v>
      </c>
      <c r="F862" s="198">
        <v>10300603</v>
      </c>
      <c r="G862" s="198" t="s">
        <v>1193</v>
      </c>
      <c r="H862" s="198" t="s">
        <v>1373</v>
      </c>
      <c r="I862" s="198" t="s">
        <v>244</v>
      </c>
      <c r="J862" s="297">
        <v>1.4308739000139823</v>
      </c>
      <c r="K862" s="298">
        <v>0</v>
      </c>
      <c r="L862" s="298">
        <v>0</v>
      </c>
      <c r="M862" s="298">
        <v>0</v>
      </c>
      <c r="N862" s="299">
        <v>0</v>
      </c>
      <c r="O862" s="297">
        <v>1.4308739000139823</v>
      </c>
      <c r="P862" s="298">
        <v>0</v>
      </c>
      <c r="Q862" s="298">
        <v>0</v>
      </c>
      <c r="R862" s="298">
        <v>0</v>
      </c>
      <c r="S862" s="299">
        <v>0</v>
      </c>
      <c r="T862" s="438" t="s">
        <v>434</v>
      </c>
    </row>
    <row r="863" spans="1:20" x14ac:dyDescent="0.2">
      <c r="A863" s="198" t="s">
        <v>565</v>
      </c>
      <c r="B863" s="198" t="s">
        <v>566</v>
      </c>
      <c r="C863" s="198">
        <v>56007</v>
      </c>
      <c r="D863" s="198" t="s">
        <v>258</v>
      </c>
      <c r="E863" s="198" t="s">
        <v>1161</v>
      </c>
      <c r="F863" s="198">
        <v>10300603</v>
      </c>
      <c r="G863" s="198" t="s">
        <v>1193</v>
      </c>
      <c r="H863" s="198" t="s">
        <v>1374</v>
      </c>
      <c r="I863" s="198" t="s">
        <v>244</v>
      </c>
      <c r="J863" s="297">
        <v>2.5884115412698669</v>
      </c>
      <c r="K863" s="298">
        <v>0</v>
      </c>
      <c r="L863" s="298">
        <v>0</v>
      </c>
      <c r="M863" s="298">
        <v>0</v>
      </c>
      <c r="N863" s="299">
        <v>0</v>
      </c>
      <c r="O863" s="297">
        <v>2.5884115412698669</v>
      </c>
      <c r="P863" s="298">
        <v>0</v>
      </c>
      <c r="Q863" s="298">
        <v>0</v>
      </c>
      <c r="R863" s="298">
        <v>0</v>
      </c>
      <c r="S863" s="299">
        <v>0</v>
      </c>
      <c r="T863" s="438" t="s">
        <v>434</v>
      </c>
    </row>
    <row r="864" spans="1:20" x14ac:dyDescent="0.2">
      <c r="A864" s="198" t="s">
        <v>565</v>
      </c>
      <c r="B864" s="198" t="s">
        <v>566</v>
      </c>
      <c r="C864" s="198">
        <v>56007</v>
      </c>
      <c r="D864" s="198" t="s">
        <v>258</v>
      </c>
      <c r="E864" s="198" t="s">
        <v>1161</v>
      </c>
      <c r="F864" s="198">
        <v>10300603</v>
      </c>
      <c r="G864" s="198" t="s">
        <v>1193</v>
      </c>
      <c r="H864" s="198" t="s">
        <v>1375</v>
      </c>
      <c r="I864" s="198" t="s">
        <v>244</v>
      </c>
      <c r="J864" s="297">
        <v>5.1768230825397339</v>
      </c>
      <c r="K864" s="298">
        <v>0</v>
      </c>
      <c r="L864" s="298">
        <v>0</v>
      </c>
      <c r="M864" s="298">
        <v>0</v>
      </c>
      <c r="N864" s="299">
        <v>0</v>
      </c>
      <c r="O864" s="297">
        <v>5.1768230825397339</v>
      </c>
      <c r="P864" s="298">
        <v>0</v>
      </c>
      <c r="Q864" s="298">
        <v>0</v>
      </c>
      <c r="R864" s="298">
        <v>0</v>
      </c>
      <c r="S864" s="299">
        <v>0</v>
      </c>
      <c r="T864" s="438" t="s">
        <v>434</v>
      </c>
    </row>
    <row r="865" spans="1:20" x14ac:dyDescent="0.2">
      <c r="A865" s="198" t="s">
        <v>565</v>
      </c>
      <c r="B865" s="198" t="s">
        <v>566</v>
      </c>
      <c r="C865" s="198">
        <v>56007</v>
      </c>
      <c r="D865" s="198" t="s">
        <v>258</v>
      </c>
      <c r="E865" s="198" t="s">
        <v>1161</v>
      </c>
      <c r="F865" s="198">
        <v>31000205</v>
      </c>
      <c r="G865" s="198" t="s">
        <v>1376</v>
      </c>
      <c r="H865" s="198" t="s">
        <v>1377</v>
      </c>
      <c r="I865" s="198" t="s">
        <v>225</v>
      </c>
      <c r="J865" s="297">
        <v>5.3411659407949621</v>
      </c>
      <c r="K865" s="298">
        <v>0</v>
      </c>
      <c r="L865" s="298">
        <v>0</v>
      </c>
      <c r="M865" s="298">
        <v>0</v>
      </c>
      <c r="N865" s="299">
        <v>0</v>
      </c>
      <c r="O865" s="297">
        <v>5.3411659407949621</v>
      </c>
      <c r="P865" s="298">
        <v>0</v>
      </c>
      <c r="Q865" s="298">
        <v>0</v>
      </c>
      <c r="R865" s="298">
        <v>0</v>
      </c>
      <c r="S865" s="299">
        <v>0</v>
      </c>
      <c r="T865" s="438" t="s">
        <v>434</v>
      </c>
    </row>
    <row r="866" spans="1:20" x14ac:dyDescent="0.2">
      <c r="A866" s="198" t="s">
        <v>565</v>
      </c>
      <c r="B866" s="198" t="s">
        <v>566</v>
      </c>
      <c r="C866" s="198">
        <v>56007</v>
      </c>
      <c r="D866" s="198" t="s">
        <v>258</v>
      </c>
      <c r="E866" s="198" t="s">
        <v>1161</v>
      </c>
      <c r="F866" s="198">
        <v>31000205</v>
      </c>
      <c r="G866" s="198" t="s">
        <v>1376</v>
      </c>
      <c r="H866" s="198" t="s">
        <v>1378</v>
      </c>
      <c r="I866" s="198" t="s">
        <v>225</v>
      </c>
      <c r="J866" s="297">
        <v>29.581842133633639</v>
      </c>
      <c r="K866" s="298">
        <v>0</v>
      </c>
      <c r="L866" s="298">
        <v>0</v>
      </c>
      <c r="M866" s="298">
        <v>0</v>
      </c>
      <c r="N866" s="299">
        <v>0</v>
      </c>
      <c r="O866" s="297">
        <v>29.581842133633639</v>
      </c>
      <c r="P866" s="298">
        <v>0</v>
      </c>
      <c r="Q866" s="298">
        <v>0</v>
      </c>
      <c r="R866" s="298">
        <v>0</v>
      </c>
      <c r="S866" s="299">
        <v>0</v>
      </c>
      <c r="T866" s="438" t="s">
        <v>434</v>
      </c>
    </row>
    <row r="867" spans="1:20" x14ac:dyDescent="0.2">
      <c r="A867" s="198" t="s">
        <v>565</v>
      </c>
      <c r="B867" s="198" t="s">
        <v>566</v>
      </c>
      <c r="C867" s="198">
        <v>56007</v>
      </c>
      <c r="D867" s="198" t="s">
        <v>258</v>
      </c>
      <c r="E867" s="198" t="s">
        <v>1161</v>
      </c>
      <c r="F867" s="198">
        <v>31000301</v>
      </c>
      <c r="G867" s="198" t="s">
        <v>1376</v>
      </c>
      <c r="H867" s="198" t="s">
        <v>1379</v>
      </c>
      <c r="I867" s="198" t="s">
        <v>269</v>
      </c>
      <c r="J867" s="297">
        <v>4.4906879794529955</v>
      </c>
      <c r="K867" s="298">
        <v>0</v>
      </c>
      <c r="L867" s="298">
        <v>0</v>
      </c>
      <c r="M867" s="298">
        <v>0</v>
      </c>
      <c r="N867" s="299">
        <v>0</v>
      </c>
      <c r="O867" s="297">
        <v>4.4906879794529955</v>
      </c>
      <c r="P867" s="298">
        <v>0</v>
      </c>
      <c r="Q867" s="298">
        <v>0</v>
      </c>
      <c r="R867" s="298">
        <v>0</v>
      </c>
      <c r="S867" s="299">
        <v>0</v>
      </c>
      <c r="T867" s="438" t="s">
        <v>434</v>
      </c>
    </row>
    <row r="868" spans="1:20" x14ac:dyDescent="0.2">
      <c r="A868" s="198" t="s">
        <v>565</v>
      </c>
      <c r="B868" s="198" t="s">
        <v>566</v>
      </c>
      <c r="C868" s="198">
        <v>56007</v>
      </c>
      <c r="D868" s="198" t="s">
        <v>258</v>
      </c>
      <c r="E868" s="198" t="s">
        <v>1161</v>
      </c>
      <c r="F868" s="198">
        <v>31000301</v>
      </c>
      <c r="G868" s="198" t="s">
        <v>1376</v>
      </c>
      <c r="H868" s="198" t="s">
        <v>1380</v>
      </c>
      <c r="I868" s="198" t="s">
        <v>269</v>
      </c>
      <c r="J868" s="297">
        <v>4.9631757357540875</v>
      </c>
      <c r="K868" s="298">
        <v>0</v>
      </c>
      <c r="L868" s="298">
        <v>0</v>
      </c>
      <c r="M868" s="298">
        <v>0</v>
      </c>
      <c r="N868" s="299">
        <v>0</v>
      </c>
      <c r="O868" s="297">
        <v>4.9631757357540875</v>
      </c>
      <c r="P868" s="298">
        <v>0</v>
      </c>
      <c r="Q868" s="298">
        <v>0</v>
      </c>
      <c r="R868" s="298">
        <v>0</v>
      </c>
      <c r="S868" s="299">
        <v>0</v>
      </c>
      <c r="T868" s="438" t="s">
        <v>434</v>
      </c>
    </row>
    <row r="869" spans="1:20" x14ac:dyDescent="0.2">
      <c r="A869" s="198" t="s">
        <v>565</v>
      </c>
      <c r="B869" s="198" t="s">
        <v>566</v>
      </c>
      <c r="C869" s="198">
        <v>56007</v>
      </c>
      <c r="D869" s="198" t="s">
        <v>258</v>
      </c>
      <c r="E869" s="198" t="s">
        <v>1161</v>
      </c>
      <c r="F869" s="198">
        <v>31000404</v>
      </c>
      <c r="G869" s="198" t="s">
        <v>1376</v>
      </c>
      <c r="H869" s="198" t="s">
        <v>1381</v>
      </c>
      <c r="I869" s="198" t="s">
        <v>244</v>
      </c>
      <c r="J869" s="297">
        <v>2.4815878678770438</v>
      </c>
      <c r="K869" s="298">
        <v>0</v>
      </c>
      <c r="L869" s="298">
        <v>0</v>
      </c>
      <c r="M869" s="298">
        <v>0</v>
      </c>
      <c r="N869" s="299">
        <v>0</v>
      </c>
      <c r="O869" s="297">
        <v>2.4815878678770438</v>
      </c>
      <c r="P869" s="298">
        <v>0</v>
      </c>
      <c r="Q869" s="298">
        <v>0</v>
      </c>
      <c r="R869" s="298">
        <v>0</v>
      </c>
      <c r="S869" s="299">
        <v>0</v>
      </c>
      <c r="T869" s="438" t="s">
        <v>434</v>
      </c>
    </row>
    <row r="870" spans="1:20" x14ac:dyDescent="0.2">
      <c r="A870" s="198" t="s">
        <v>565</v>
      </c>
      <c r="B870" s="198" t="s">
        <v>566</v>
      </c>
      <c r="C870" s="198">
        <v>56007</v>
      </c>
      <c r="D870" s="198" t="s">
        <v>258</v>
      </c>
      <c r="E870" s="198" t="s">
        <v>1161</v>
      </c>
      <c r="F870" s="198">
        <v>31000220</v>
      </c>
      <c r="G870" s="198" t="s">
        <v>1382</v>
      </c>
      <c r="H870" s="198" t="s">
        <v>1383</v>
      </c>
      <c r="I870" s="198" t="s">
        <v>257</v>
      </c>
      <c r="J870" s="297">
        <v>0</v>
      </c>
      <c r="K870" s="298">
        <v>0.23638461564108373</v>
      </c>
      <c r="L870" s="298">
        <v>0</v>
      </c>
      <c r="M870" s="298">
        <v>0</v>
      </c>
      <c r="N870" s="299">
        <v>0</v>
      </c>
      <c r="O870" s="297">
        <v>0</v>
      </c>
      <c r="P870" s="298">
        <v>0.23638461564108373</v>
      </c>
      <c r="Q870" s="298">
        <v>0</v>
      </c>
      <c r="R870" s="298">
        <v>0</v>
      </c>
      <c r="S870" s="299">
        <v>0</v>
      </c>
      <c r="T870" s="438" t="s">
        <v>434</v>
      </c>
    </row>
    <row r="871" spans="1:20" x14ac:dyDescent="0.2">
      <c r="A871" s="198" t="s">
        <v>565</v>
      </c>
      <c r="B871" s="198" t="s">
        <v>566</v>
      </c>
      <c r="C871" s="198">
        <v>56007</v>
      </c>
      <c r="D871" s="198" t="s">
        <v>258</v>
      </c>
      <c r="E871" s="198" t="s">
        <v>1161</v>
      </c>
      <c r="F871" s="198">
        <v>31000220</v>
      </c>
      <c r="G871" s="198" t="s">
        <v>1382</v>
      </c>
      <c r="H871" s="198" t="s">
        <v>1384</v>
      </c>
      <c r="I871" s="198" t="s">
        <v>257</v>
      </c>
      <c r="J871" s="297">
        <v>0</v>
      </c>
      <c r="K871" s="298">
        <v>0.35457692346162556</v>
      </c>
      <c r="L871" s="298">
        <v>0</v>
      </c>
      <c r="M871" s="298">
        <v>0</v>
      </c>
      <c r="N871" s="299">
        <v>0</v>
      </c>
      <c r="O871" s="297">
        <v>0</v>
      </c>
      <c r="P871" s="298">
        <v>0.35457692346162556</v>
      </c>
      <c r="Q871" s="298">
        <v>0</v>
      </c>
      <c r="R871" s="298">
        <v>0</v>
      </c>
      <c r="S871" s="299">
        <v>0</v>
      </c>
      <c r="T871" s="438" t="s">
        <v>434</v>
      </c>
    </row>
    <row r="872" spans="1:20" x14ac:dyDescent="0.2">
      <c r="A872" s="198" t="s">
        <v>565</v>
      </c>
      <c r="B872" s="198" t="s">
        <v>566</v>
      </c>
      <c r="C872" s="198">
        <v>56007</v>
      </c>
      <c r="D872" s="198" t="s">
        <v>258</v>
      </c>
      <c r="E872" s="198" t="s">
        <v>1161</v>
      </c>
      <c r="F872" s="198">
        <v>31000228</v>
      </c>
      <c r="G872" s="198" t="s">
        <v>1382</v>
      </c>
      <c r="H872" s="198" t="s">
        <v>1361</v>
      </c>
      <c r="I872" s="198" t="s">
        <v>269</v>
      </c>
      <c r="J872" s="297">
        <v>0.11819230782054187</v>
      </c>
      <c r="K872" s="298">
        <v>0.11819230782054187</v>
      </c>
      <c r="L872" s="298">
        <v>0.11819230782054187</v>
      </c>
      <c r="M872" s="298">
        <v>0</v>
      </c>
      <c r="N872" s="299">
        <v>0</v>
      </c>
      <c r="O872" s="297">
        <v>0.11819230782054187</v>
      </c>
      <c r="P872" s="298">
        <v>0.11819230782054187</v>
      </c>
      <c r="Q872" s="298">
        <v>0.11819230782054187</v>
      </c>
      <c r="R872" s="298">
        <v>0</v>
      </c>
      <c r="S872" s="299">
        <v>0</v>
      </c>
      <c r="T872" s="438" t="s">
        <v>434</v>
      </c>
    </row>
    <row r="873" spans="1:20" x14ac:dyDescent="0.2">
      <c r="A873" s="198" t="s">
        <v>565</v>
      </c>
      <c r="B873" s="198" t="s">
        <v>566</v>
      </c>
      <c r="C873" s="198">
        <v>56007</v>
      </c>
      <c r="D873" s="198" t="s">
        <v>258</v>
      </c>
      <c r="E873" s="198" t="s">
        <v>1161</v>
      </c>
      <c r="F873" s="198">
        <v>31000227</v>
      </c>
      <c r="G873" s="198" t="s">
        <v>1382</v>
      </c>
      <c r="H873" s="198" t="s">
        <v>1385</v>
      </c>
      <c r="I873" s="198" t="s">
        <v>269</v>
      </c>
      <c r="J873" s="297">
        <v>0</v>
      </c>
      <c r="K873" s="298">
        <v>4.3731153893600494</v>
      </c>
      <c r="L873" s="298">
        <v>0</v>
      </c>
      <c r="M873" s="298">
        <v>0</v>
      </c>
      <c r="N873" s="299">
        <v>0</v>
      </c>
      <c r="O873" s="297">
        <v>0</v>
      </c>
      <c r="P873" s="298">
        <v>4.3731153893600494</v>
      </c>
      <c r="Q873" s="298">
        <v>0</v>
      </c>
      <c r="R873" s="298">
        <v>0</v>
      </c>
      <c r="S873" s="299">
        <v>0</v>
      </c>
      <c r="T873" s="438" t="s">
        <v>434</v>
      </c>
    </row>
    <row r="874" spans="1:20" x14ac:dyDescent="0.2">
      <c r="A874" s="198" t="s">
        <v>565</v>
      </c>
      <c r="B874" s="198" t="s">
        <v>566</v>
      </c>
      <c r="C874" s="198">
        <v>56007</v>
      </c>
      <c r="D874" s="198" t="s">
        <v>258</v>
      </c>
      <c r="E874" s="198" t="s">
        <v>1161</v>
      </c>
      <c r="F874" s="198">
        <v>31000299</v>
      </c>
      <c r="G874" s="198" t="s">
        <v>1376</v>
      </c>
      <c r="H874" s="198" t="s">
        <v>1386</v>
      </c>
      <c r="I874" s="198" t="s">
        <v>234</v>
      </c>
      <c r="J874" s="297">
        <v>15.48938122830539</v>
      </c>
      <c r="K874" s="298">
        <v>0</v>
      </c>
      <c r="L874" s="298">
        <v>0</v>
      </c>
      <c r="M874" s="298">
        <v>0</v>
      </c>
      <c r="N874" s="299">
        <v>0</v>
      </c>
      <c r="O874" s="297">
        <v>15.48938122830539</v>
      </c>
      <c r="P874" s="298">
        <v>0</v>
      </c>
      <c r="Q874" s="298">
        <v>0</v>
      </c>
      <c r="R874" s="298">
        <v>0</v>
      </c>
      <c r="S874" s="299">
        <v>0</v>
      </c>
      <c r="T874" s="438" t="s">
        <v>434</v>
      </c>
    </row>
    <row r="875" spans="1:20" x14ac:dyDescent="0.2">
      <c r="A875" s="198" t="s">
        <v>565</v>
      </c>
      <c r="B875" s="198" t="s">
        <v>566</v>
      </c>
      <c r="C875" s="198">
        <v>56007</v>
      </c>
      <c r="D875" s="198" t="s">
        <v>258</v>
      </c>
      <c r="E875" s="198" t="s">
        <v>1161</v>
      </c>
      <c r="F875" s="198">
        <v>31000299</v>
      </c>
      <c r="G875" s="198" t="s">
        <v>1376</v>
      </c>
      <c r="H875" s="198" t="s">
        <v>1387</v>
      </c>
      <c r="I875" s="198" t="s">
        <v>234</v>
      </c>
      <c r="J875" s="297">
        <v>15.48938122830539</v>
      </c>
      <c r="K875" s="298">
        <v>0</v>
      </c>
      <c r="L875" s="298">
        <v>0</v>
      </c>
      <c r="M875" s="298">
        <v>0</v>
      </c>
      <c r="N875" s="299">
        <v>0</v>
      </c>
      <c r="O875" s="297">
        <v>15.48938122830539</v>
      </c>
      <c r="P875" s="298">
        <v>0</v>
      </c>
      <c r="Q875" s="298">
        <v>0</v>
      </c>
      <c r="R875" s="298">
        <v>0</v>
      </c>
      <c r="S875" s="299">
        <v>0</v>
      </c>
      <c r="T875" s="438" t="s">
        <v>434</v>
      </c>
    </row>
    <row r="876" spans="1:20" x14ac:dyDescent="0.2">
      <c r="A876" s="198" t="s">
        <v>565</v>
      </c>
      <c r="B876" s="198" t="s">
        <v>566</v>
      </c>
      <c r="C876" s="198">
        <v>56007</v>
      </c>
      <c r="D876" s="198" t="s">
        <v>258</v>
      </c>
      <c r="E876" s="198" t="s">
        <v>1161</v>
      </c>
      <c r="F876" s="198">
        <v>31000299</v>
      </c>
      <c r="G876" s="198" t="s">
        <v>1376</v>
      </c>
      <c r="H876" s="198" t="s">
        <v>1388</v>
      </c>
      <c r="I876" s="198" t="s">
        <v>234</v>
      </c>
      <c r="J876" s="297">
        <v>15.48938122830539</v>
      </c>
      <c r="K876" s="298">
        <v>0</v>
      </c>
      <c r="L876" s="298">
        <v>0</v>
      </c>
      <c r="M876" s="298">
        <v>0</v>
      </c>
      <c r="N876" s="299">
        <v>0</v>
      </c>
      <c r="O876" s="297">
        <v>15.48938122830539</v>
      </c>
      <c r="P876" s="298">
        <v>0</v>
      </c>
      <c r="Q876" s="298">
        <v>0</v>
      </c>
      <c r="R876" s="298">
        <v>0</v>
      </c>
      <c r="S876" s="299">
        <v>0</v>
      </c>
      <c r="T876" s="438" t="s">
        <v>434</v>
      </c>
    </row>
    <row r="877" spans="1:20" x14ac:dyDescent="0.2">
      <c r="A877" s="198" t="s">
        <v>565</v>
      </c>
      <c r="B877" s="198" t="s">
        <v>566</v>
      </c>
      <c r="C877" s="198">
        <v>56007</v>
      </c>
      <c r="D877" s="198" t="s">
        <v>258</v>
      </c>
      <c r="E877" s="198" t="s">
        <v>1161</v>
      </c>
      <c r="F877" s="198">
        <v>31000299</v>
      </c>
      <c r="G877" s="198" t="s">
        <v>1376</v>
      </c>
      <c r="H877" s="198" t="s">
        <v>1389</v>
      </c>
      <c r="I877" s="198" t="s">
        <v>234</v>
      </c>
      <c r="J877" s="297">
        <v>15.48938122830539</v>
      </c>
      <c r="K877" s="298">
        <v>0</v>
      </c>
      <c r="L877" s="298">
        <v>0</v>
      </c>
      <c r="M877" s="298">
        <v>0</v>
      </c>
      <c r="N877" s="299">
        <v>0</v>
      </c>
      <c r="O877" s="297">
        <v>15.48938122830539</v>
      </c>
      <c r="P877" s="298">
        <v>0</v>
      </c>
      <c r="Q877" s="298">
        <v>0</v>
      </c>
      <c r="R877" s="298">
        <v>0</v>
      </c>
      <c r="S877" s="299">
        <v>0</v>
      </c>
      <c r="T877" s="438" t="s">
        <v>434</v>
      </c>
    </row>
    <row r="878" spans="1:20" x14ac:dyDescent="0.2">
      <c r="A878" s="198" t="s">
        <v>565</v>
      </c>
      <c r="B878" s="198" t="s">
        <v>566</v>
      </c>
      <c r="C878" s="198">
        <v>56007</v>
      </c>
      <c r="D878" s="198" t="s">
        <v>258</v>
      </c>
      <c r="E878" s="198" t="s">
        <v>1161</v>
      </c>
      <c r="F878" s="198">
        <v>31000299</v>
      </c>
      <c r="G878" s="198" t="s">
        <v>1376</v>
      </c>
      <c r="H878" s="198" t="s">
        <v>1390</v>
      </c>
      <c r="I878" s="198" t="s">
        <v>234</v>
      </c>
      <c r="J878" s="297">
        <v>12.079252204567069</v>
      </c>
      <c r="K878" s="298">
        <v>0</v>
      </c>
      <c r="L878" s="298">
        <v>0</v>
      </c>
      <c r="M878" s="298">
        <v>0</v>
      </c>
      <c r="N878" s="299">
        <v>0</v>
      </c>
      <c r="O878" s="297">
        <v>12.079252204567069</v>
      </c>
      <c r="P878" s="298">
        <v>0</v>
      </c>
      <c r="Q878" s="298">
        <v>0</v>
      </c>
      <c r="R878" s="298">
        <v>0</v>
      </c>
      <c r="S878" s="299">
        <v>0</v>
      </c>
      <c r="T878" s="438" t="s">
        <v>434</v>
      </c>
    </row>
    <row r="879" spans="1:20" x14ac:dyDescent="0.2">
      <c r="A879" s="198" t="s">
        <v>565</v>
      </c>
      <c r="B879" s="198" t="s">
        <v>566</v>
      </c>
      <c r="C879" s="198">
        <v>56007</v>
      </c>
      <c r="D879" s="198" t="s">
        <v>258</v>
      </c>
      <c r="E879" s="198" t="s">
        <v>1161</v>
      </c>
      <c r="F879" s="198">
        <v>31000299</v>
      </c>
      <c r="G879" s="198" t="s">
        <v>1376</v>
      </c>
      <c r="H879" s="198" t="s">
        <v>1391</v>
      </c>
      <c r="I879" s="198" t="s">
        <v>234</v>
      </c>
      <c r="J879" s="297">
        <v>19.619923098209952</v>
      </c>
      <c r="K879" s="298">
        <v>10.400923088207685</v>
      </c>
      <c r="L879" s="298">
        <v>21.7473846389797</v>
      </c>
      <c r="M879" s="298">
        <v>0</v>
      </c>
      <c r="N879" s="299">
        <v>0</v>
      </c>
      <c r="O879" s="297">
        <v>19.619923098209952</v>
      </c>
      <c r="P879" s="298">
        <v>10.400923088207685</v>
      </c>
      <c r="Q879" s="298">
        <v>21.7473846389797</v>
      </c>
      <c r="R879" s="298">
        <v>0</v>
      </c>
      <c r="S879" s="299">
        <v>0</v>
      </c>
      <c r="T879" s="438" t="s">
        <v>434</v>
      </c>
    </row>
    <row r="880" spans="1:20" x14ac:dyDescent="0.2">
      <c r="A880" s="198" t="s">
        <v>565</v>
      </c>
      <c r="B880" s="198" t="s">
        <v>566</v>
      </c>
      <c r="C880" s="198">
        <v>56007</v>
      </c>
      <c r="D880" s="198" t="s">
        <v>258</v>
      </c>
      <c r="E880" s="198" t="s">
        <v>1161</v>
      </c>
      <c r="F880" s="198">
        <v>31000299</v>
      </c>
      <c r="G880" s="198" t="s">
        <v>1376</v>
      </c>
      <c r="H880" s="198" t="s">
        <v>1392</v>
      </c>
      <c r="I880" s="198" t="s">
        <v>234</v>
      </c>
      <c r="J880" s="297">
        <v>25.884115412698666</v>
      </c>
      <c r="K880" s="298">
        <v>8.2734615474379307</v>
      </c>
      <c r="L880" s="298">
        <v>27.420615414365713</v>
      </c>
      <c r="M880" s="298">
        <v>0</v>
      </c>
      <c r="N880" s="299">
        <v>0</v>
      </c>
      <c r="O880" s="297">
        <v>25.884115412698666</v>
      </c>
      <c r="P880" s="298">
        <v>8.2734615474379307</v>
      </c>
      <c r="Q880" s="298">
        <v>27.420615414365713</v>
      </c>
      <c r="R880" s="298">
        <v>0</v>
      </c>
      <c r="S880" s="299">
        <v>0</v>
      </c>
      <c r="T880" s="438" t="s">
        <v>434</v>
      </c>
    </row>
    <row r="881" spans="1:20" x14ac:dyDescent="0.2">
      <c r="A881" s="198" t="s">
        <v>565</v>
      </c>
      <c r="B881" s="198" t="s">
        <v>566</v>
      </c>
      <c r="C881" s="198">
        <v>56007</v>
      </c>
      <c r="D881" s="198" t="s">
        <v>258</v>
      </c>
      <c r="E881" s="198" t="s">
        <v>1161</v>
      </c>
      <c r="F881" s="198">
        <v>31000299</v>
      </c>
      <c r="G881" s="198" t="s">
        <v>1393</v>
      </c>
      <c r="H881" s="198" t="s">
        <v>1394</v>
      </c>
      <c r="I881" s="198" t="s">
        <v>234</v>
      </c>
      <c r="J881" s="297">
        <v>19.704793732348186</v>
      </c>
      <c r="K881" s="298">
        <v>0</v>
      </c>
      <c r="L881" s="298">
        <v>0</v>
      </c>
      <c r="M881" s="298">
        <v>0</v>
      </c>
      <c r="N881" s="299">
        <v>0</v>
      </c>
      <c r="O881" s="297">
        <v>19.704793732348186</v>
      </c>
      <c r="P881" s="298">
        <v>0</v>
      </c>
      <c r="Q881" s="298">
        <v>0</v>
      </c>
      <c r="R881" s="298">
        <v>0</v>
      </c>
      <c r="S881" s="299">
        <v>0</v>
      </c>
      <c r="T881" s="438" t="s">
        <v>434</v>
      </c>
    </row>
    <row r="882" spans="1:20" x14ac:dyDescent="0.2">
      <c r="A882" s="198" t="s">
        <v>565</v>
      </c>
      <c r="B882" s="198" t="s">
        <v>566</v>
      </c>
      <c r="C882" s="198">
        <v>56007</v>
      </c>
      <c r="D882" s="198" t="s">
        <v>258</v>
      </c>
      <c r="E882" s="198" t="s">
        <v>1161</v>
      </c>
      <c r="F882" s="198">
        <v>10500106</v>
      </c>
      <c r="G882" s="198" t="s">
        <v>1169</v>
      </c>
      <c r="H882" s="198" t="s">
        <v>1395</v>
      </c>
      <c r="I882" s="198" t="s">
        <v>487</v>
      </c>
      <c r="J882" s="297">
        <v>1.4183076938465022</v>
      </c>
      <c r="K882" s="298">
        <v>0.11819230782054187</v>
      </c>
      <c r="L882" s="298">
        <v>1.1819230782054186</v>
      </c>
      <c r="M882" s="298">
        <v>0</v>
      </c>
      <c r="N882" s="299">
        <v>0</v>
      </c>
      <c r="O882" s="297">
        <v>1.4183076938465022</v>
      </c>
      <c r="P882" s="298">
        <v>0.11819230782054187</v>
      </c>
      <c r="Q882" s="298">
        <v>1.1819230782054186</v>
      </c>
      <c r="R882" s="298">
        <v>0</v>
      </c>
      <c r="S882" s="299">
        <v>0</v>
      </c>
      <c r="T882" s="438" t="s">
        <v>434</v>
      </c>
    </row>
    <row r="883" spans="1:20" x14ac:dyDescent="0.2">
      <c r="A883" s="198" t="s">
        <v>565</v>
      </c>
      <c r="B883" s="198" t="s">
        <v>566</v>
      </c>
      <c r="C883" s="198">
        <v>56037</v>
      </c>
      <c r="D883" s="198" t="s">
        <v>432</v>
      </c>
      <c r="E883" s="198" t="s">
        <v>607</v>
      </c>
      <c r="F883" s="198">
        <v>31000205</v>
      </c>
      <c r="G883" s="198" t="s">
        <v>1396</v>
      </c>
      <c r="H883" s="198" t="s">
        <v>1397</v>
      </c>
      <c r="I883" s="198" t="s">
        <v>225</v>
      </c>
      <c r="J883" s="297">
        <v>2.0707292330158933</v>
      </c>
      <c r="K883" s="298">
        <v>0</v>
      </c>
      <c r="L883" s="298">
        <v>0</v>
      </c>
      <c r="M883" s="298">
        <v>0</v>
      </c>
      <c r="N883" s="299">
        <v>0</v>
      </c>
      <c r="O883" s="297">
        <v>2.0707292330158933</v>
      </c>
      <c r="P883" s="298">
        <v>0</v>
      </c>
      <c r="Q883" s="298">
        <v>0</v>
      </c>
      <c r="R883" s="298">
        <v>0</v>
      </c>
      <c r="S883" s="299">
        <v>0</v>
      </c>
      <c r="T883" s="438" t="s">
        <v>434</v>
      </c>
    </row>
    <row r="884" spans="1:20" x14ac:dyDescent="0.2">
      <c r="A884" s="198" t="s">
        <v>565</v>
      </c>
      <c r="B884" s="198" t="s">
        <v>566</v>
      </c>
      <c r="C884" s="198">
        <v>56037</v>
      </c>
      <c r="D884" s="198" t="s">
        <v>432</v>
      </c>
      <c r="E884" s="198" t="s">
        <v>607</v>
      </c>
      <c r="F884" s="198">
        <v>31000220</v>
      </c>
      <c r="G884" s="198" t="s">
        <v>1396</v>
      </c>
      <c r="H884" s="198" t="s">
        <v>1398</v>
      </c>
      <c r="I884" s="198" t="s">
        <v>257</v>
      </c>
      <c r="J884" s="297">
        <v>0</v>
      </c>
      <c r="K884" s="298">
        <v>14.495104631111253</v>
      </c>
      <c r="L884" s="298">
        <v>0</v>
      </c>
      <c r="M884" s="298">
        <v>0</v>
      </c>
      <c r="N884" s="299">
        <v>0</v>
      </c>
      <c r="O884" s="297">
        <v>0</v>
      </c>
      <c r="P884" s="298">
        <v>14.495104631111253</v>
      </c>
      <c r="Q884" s="298">
        <v>0</v>
      </c>
      <c r="R884" s="298">
        <v>0</v>
      </c>
      <c r="S884" s="299">
        <v>0</v>
      </c>
      <c r="T884" s="438" t="s">
        <v>434</v>
      </c>
    </row>
    <row r="885" spans="1:20" x14ac:dyDescent="0.2">
      <c r="A885" s="198" t="s">
        <v>565</v>
      </c>
      <c r="B885" s="198" t="s">
        <v>566</v>
      </c>
      <c r="C885" s="198">
        <v>56037</v>
      </c>
      <c r="D885" s="198" t="s">
        <v>432</v>
      </c>
      <c r="E885" s="198" t="s">
        <v>607</v>
      </c>
      <c r="F885" s="198">
        <v>31000301</v>
      </c>
      <c r="G885" s="198" t="s">
        <v>1396</v>
      </c>
      <c r="H885" s="198" t="s">
        <v>1399</v>
      </c>
      <c r="I885" s="198" t="s">
        <v>269</v>
      </c>
      <c r="J885" s="297">
        <v>0</v>
      </c>
      <c r="K885" s="298">
        <v>0.51768230825397332</v>
      </c>
      <c r="L885" s="298">
        <v>0</v>
      </c>
      <c r="M885" s="298">
        <v>0</v>
      </c>
      <c r="N885" s="299">
        <v>0</v>
      </c>
      <c r="O885" s="297">
        <v>0</v>
      </c>
      <c r="P885" s="298">
        <v>0.51768230825397332</v>
      </c>
      <c r="Q885" s="298">
        <v>0</v>
      </c>
      <c r="R885" s="298">
        <v>0</v>
      </c>
      <c r="S885" s="299">
        <v>0</v>
      </c>
      <c r="T885" s="438" t="s">
        <v>434</v>
      </c>
    </row>
    <row r="886" spans="1:20" x14ac:dyDescent="0.2">
      <c r="A886" s="198" t="s">
        <v>565</v>
      </c>
      <c r="B886" s="198" t="s">
        <v>566</v>
      </c>
      <c r="C886" s="198">
        <v>56037</v>
      </c>
      <c r="D886" s="198" t="s">
        <v>432</v>
      </c>
      <c r="E886" s="198" t="s">
        <v>607</v>
      </c>
      <c r="F886" s="198">
        <v>31000404</v>
      </c>
      <c r="G886" s="198" t="s">
        <v>957</v>
      </c>
      <c r="H886" s="198" t="s">
        <v>1400</v>
      </c>
      <c r="I886" s="198" t="s">
        <v>244</v>
      </c>
      <c r="J886" s="297">
        <v>1.5530469247619201</v>
      </c>
      <c r="K886" s="298">
        <v>0</v>
      </c>
      <c r="L886" s="298">
        <v>0.51768230825397332</v>
      </c>
      <c r="M886" s="298">
        <v>0</v>
      </c>
      <c r="N886" s="299">
        <v>0</v>
      </c>
      <c r="O886" s="297">
        <v>1.5530469247619201</v>
      </c>
      <c r="P886" s="298">
        <v>0</v>
      </c>
      <c r="Q886" s="298">
        <v>0.51768230825397332</v>
      </c>
      <c r="R886" s="298">
        <v>0</v>
      </c>
      <c r="S886" s="299">
        <v>0</v>
      </c>
      <c r="T886" s="438" t="s">
        <v>434</v>
      </c>
    </row>
    <row r="887" spans="1:20" x14ac:dyDescent="0.2">
      <c r="A887" s="198" t="s">
        <v>565</v>
      </c>
      <c r="B887" s="198" t="s">
        <v>566</v>
      </c>
      <c r="C887" s="198">
        <v>56037</v>
      </c>
      <c r="D887" s="198" t="s">
        <v>432</v>
      </c>
      <c r="E887" s="198" t="s">
        <v>607</v>
      </c>
      <c r="F887" s="198">
        <v>31000404</v>
      </c>
      <c r="G887" s="198" t="s">
        <v>1396</v>
      </c>
      <c r="H887" s="198" t="s">
        <v>1401</v>
      </c>
      <c r="I887" s="198" t="s">
        <v>244</v>
      </c>
      <c r="J887" s="297">
        <v>1.5530469247619201</v>
      </c>
      <c r="K887" s="298">
        <v>0</v>
      </c>
      <c r="L887" s="298">
        <v>0.51768230825397332</v>
      </c>
      <c r="M887" s="298">
        <v>0</v>
      </c>
      <c r="N887" s="299">
        <v>0</v>
      </c>
      <c r="O887" s="297">
        <v>1.5530469247619201</v>
      </c>
      <c r="P887" s="298">
        <v>0</v>
      </c>
      <c r="Q887" s="298">
        <v>0.51768230825397332</v>
      </c>
      <c r="R887" s="298">
        <v>0</v>
      </c>
      <c r="S887" s="299">
        <v>0</v>
      </c>
      <c r="T887" s="438" t="s">
        <v>434</v>
      </c>
    </row>
    <row r="888" spans="1:20" x14ac:dyDescent="0.2">
      <c r="A888" s="198" t="s">
        <v>565</v>
      </c>
      <c r="B888" s="198" t="s">
        <v>566</v>
      </c>
      <c r="C888" s="198">
        <v>56037</v>
      </c>
      <c r="D888" s="198" t="s">
        <v>432</v>
      </c>
      <c r="E888" s="198" t="s">
        <v>607</v>
      </c>
      <c r="F888" s="198">
        <v>31000404</v>
      </c>
      <c r="G888" s="198" t="s">
        <v>1396</v>
      </c>
      <c r="H888" s="198" t="s">
        <v>1402</v>
      </c>
      <c r="I888" s="198" t="s">
        <v>244</v>
      </c>
      <c r="J888" s="297">
        <v>1.5530469247619201</v>
      </c>
      <c r="K888" s="298">
        <v>0</v>
      </c>
      <c r="L888" s="298">
        <v>0.51768230825397332</v>
      </c>
      <c r="M888" s="298">
        <v>0</v>
      </c>
      <c r="N888" s="299">
        <v>0</v>
      </c>
      <c r="O888" s="297">
        <v>1.5530469247619201</v>
      </c>
      <c r="P888" s="298">
        <v>0</v>
      </c>
      <c r="Q888" s="298">
        <v>0.51768230825397332</v>
      </c>
      <c r="R888" s="298">
        <v>0</v>
      </c>
      <c r="S888" s="299">
        <v>0</v>
      </c>
      <c r="T888" s="438" t="s">
        <v>434</v>
      </c>
    </row>
    <row r="889" spans="1:20" x14ac:dyDescent="0.2">
      <c r="A889" s="198" t="s">
        <v>565</v>
      </c>
      <c r="B889" s="198" t="s">
        <v>566</v>
      </c>
      <c r="C889" s="198">
        <v>56037</v>
      </c>
      <c r="D889" s="198" t="s">
        <v>432</v>
      </c>
      <c r="E889" s="198" t="s">
        <v>607</v>
      </c>
      <c r="F889" s="198">
        <v>31000404</v>
      </c>
      <c r="G889" s="198" t="s">
        <v>1396</v>
      </c>
      <c r="H889" s="198" t="s">
        <v>1403</v>
      </c>
      <c r="I889" s="198" t="s">
        <v>244</v>
      </c>
      <c r="J889" s="297">
        <v>1.0353646165079466</v>
      </c>
      <c r="K889" s="298">
        <v>0</v>
      </c>
      <c r="L889" s="298">
        <v>0.51768230825397332</v>
      </c>
      <c r="M889" s="298">
        <v>0</v>
      </c>
      <c r="N889" s="299">
        <v>0</v>
      </c>
      <c r="O889" s="297">
        <v>1.0353646165079466</v>
      </c>
      <c r="P889" s="298">
        <v>0</v>
      </c>
      <c r="Q889" s="298">
        <v>0.51768230825397332</v>
      </c>
      <c r="R889" s="298">
        <v>0</v>
      </c>
      <c r="S889" s="299">
        <v>0</v>
      </c>
      <c r="T889" s="438" t="s">
        <v>434</v>
      </c>
    </row>
    <row r="890" spans="1:20" x14ac:dyDescent="0.2">
      <c r="A890" s="198" t="s">
        <v>565</v>
      </c>
      <c r="B890" s="198" t="s">
        <v>566</v>
      </c>
      <c r="C890" s="198">
        <v>56037</v>
      </c>
      <c r="D890" s="198" t="s">
        <v>432</v>
      </c>
      <c r="E890" s="198" t="s">
        <v>607</v>
      </c>
      <c r="F890" s="198">
        <v>40400311</v>
      </c>
      <c r="G890" s="198" t="s">
        <v>957</v>
      </c>
      <c r="H890" s="198" t="s">
        <v>1404</v>
      </c>
      <c r="I890" s="198" t="s">
        <v>486</v>
      </c>
      <c r="J890" s="297">
        <v>0.51768230825397332</v>
      </c>
      <c r="K890" s="298">
        <v>21.742656946666884</v>
      </c>
      <c r="L890" s="298">
        <v>2.0707292330158933</v>
      </c>
      <c r="M890" s="298">
        <v>0</v>
      </c>
      <c r="N890" s="299">
        <v>0</v>
      </c>
      <c r="O890" s="297">
        <v>0.51768230825397332</v>
      </c>
      <c r="P890" s="298">
        <v>18.462933138933337</v>
      </c>
      <c r="Q890" s="298">
        <v>2.0707292330158933</v>
      </c>
      <c r="R890" s="298">
        <v>0</v>
      </c>
      <c r="S890" s="299">
        <v>0</v>
      </c>
      <c r="T890" s="438" t="s">
        <v>436</v>
      </c>
    </row>
    <row r="891" spans="1:20" x14ac:dyDescent="0.2">
      <c r="A891" s="198" t="s">
        <v>565</v>
      </c>
      <c r="B891" s="198" t="s">
        <v>566</v>
      </c>
      <c r="C891" s="198">
        <v>56037</v>
      </c>
      <c r="D891" s="198" t="s">
        <v>432</v>
      </c>
      <c r="E891" s="198" t="s">
        <v>607</v>
      </c>
      <c r="F891" s="198">
        <v>31000299</v>
      </c>
      <c r="G891" s="198" t="s">
        <v>1396</v>
      </c>
      <c r="H891" s="198" t="s">
        <v>1405</v>
      </c>
      <c r="I891" s="198" t="s">
        <v>234</v>
      </c>
      <c r="J891" s="297">
        <v>0</v>
      </c>
      <c r="K891" s="298">
        <v>2.0707292330158933</v>
      </c>
      <c r="L891" s="298">
        <v>0</v>
      </c>
      <c r="M891" s="298">
        <v>0</v>
      </c>
      <c r="N891" s="299">
        <v>0</v>
      </c>
      <c r="O891" s="297">
        <v>0</v>
      </c>
      <c r="P891" s="298">
        <v>2.0707292330158933</v>
      </c>
      <c r="Q891" s="298">
        <v>0</v>
      </c>
      <c r="R891" s="298">
        <v>0</v>
      </c>
      <c r="S891" s="299">
        <v>0</v>
      </c>
      <c r="T891" s="438" t="s">
        <v>434</v>
      </c>
    </row>
    <row r="892" spans="1:20" x14ac:dyDescent="0.2">
      <c r="A892" s="198" t="s">
        <v>565</v>
      </c>
      <c r="B892" s="198" t="s">
        <v>566</v>
      </c>
      <c r="C892" s="198">
        <v>56037</v>
      </c>
      <c r="D892" s="198" t="s">
        <v>432</v>
      </c>
      <c r="E892" s="198" t="s">
        <v>607</v>
      </c>
      <c r="F892" s="198">
        <v>31000227</v>
      </c>
      <c r="G892" s="198" t="s">
        <v>1060</v>
      </c>
      <c r="H892" s="198" t="s">
        <v>1406</v>
      </c>
      <c r="I892" s="198" t="s">
        <v>269</v>
      </c>
      <c r="J892" s="297">
        <v>0.31060938495238399</v>
      </c>
      <c r="K892" s="298">
        <v>0</v>
      </c>
      <c r="L892" s="298">
        <v>0.10353646165079466</v>
      </c>
      <c r="M892" s="298">
        <v>0</v>
      </c>
      <c r="N892" s="299">
        <v>0</v>
      </c>
      <c r="O892" s="297">
        <v>0.31060938495238399</v>
      </c>
      <c r="P892" s="298">
        <v>0</v>
      </c>
      <c r="Q892" s="298">
        <v>0.10353646165079466</v>
      </c>
      <c r="R892" s="298">
        <v>0</v>
      </c>
      <c r="S892" s="299">
        <v>0</v>
      </c>
      <c r="T892" s="438" t="s">
        <v>434</v>
      </c>
    </row>
    <row r="893" spans="1:20" x14ac:dyDescent="0.2">
      <c r="A893" s="198" t="s">
        <v>565</v>
      </c>
      <c r="B893" s="198" t="s">
        <v>566</v>
      </c>
      <c r="C893" s="198">
        <v>56037</v>
      </c>
      <c r="D893" s="198" t="s">
        <v>432</v>
      </c>
      <c r="E893" s="198" t="s">
        <v>607</v>
      </c>
      <c r="F893" s="198">
        <v>31000220</v>
      </c>
      <c r="G893" s="198" t="s">
        <v>695</v>
      </c>
      <c r="H893" s="198" t="s">
        <v>1407</v>
      </c>
      <c r="I893" s="198" t="s">
        <v>257</v>
      </c>
      <c r="J893" s="297">
        <v>0</v>
      </c>
      <c r="K893" s="298">
        <v>0.67298700073016537</v>
      </c>
      <c r="L893" s="298">
        <v>0</v>
      </c>
      <c r="M893" s="298">
        <v>0</v>
      </c>
      <c r="N893" s="299">
        <v>0</v>
      </c>
      <c r="O893" s="297">
        <v>0</v>
      </c>
      <c r="P893" s="298">
        <v>0.67298700073016537</v>
      </c>
      <c r="Q893" s="298">
        <v>0</v>
      </c>
      <c r="R893" s="298">
        <v>0</v>
      </c>
      <c r="S893" s="299">
        <v>0</v>
      </c>
      <c r="T893" s="438" t="s">
        <v>434</v>
      </c>
    </row>
    <row r="894" spans="1:20" x14ac:dyDescent="0.2">
      <c r="A894" s="198" t="s">
        <v>565</v>
      </c>
      <c r="B894" s="198" t="s">
        <v>566</v>
      </c>
      <c r="C894" s="198">
        <v>56037</v>
      </c>
      <c r="D894" s="198" t="s">
        <v>432</v>
      </c>
      <c r="E894" s="198" t="s">
        <v>607</v>
      </c>
      <c r="F894" s="198">
        <v>31000227</v>
      </c>
      <c r="G894" s="198" t="s">
        <v>687</v>
      </c>
      <c r="H894" s="198" t="s">
        <v>1408</v>
      </c>
      <c r="I894" s="198" t="s">
        <v>269</v>
      </c>
      <c r="J894" s="297">
        <v>8.2829169320635748E-2</v>
      </c>
      <c r="K894" s="298">
        <v>5.1768230825397343E-3</v>
      </c>
      <c r="L894" s="298">
        <v>1.5530469247619201E-2</v>
      </c>
      <c r="M894" s="298">
        <v>0</v>
      </c>
      <c r="N894" s="299">
        <v>0</v>
      </c>
      <c r="O894" s="297">
        <v>8.2829169320635748E-2</v>
      </c>
      <c r="P894" s="298">
        <v>5.1768230825397343E-3</v>
      </c>
      <c r="Q894" s="298">
        <v>1.5530469247619201E-2</v>
      </c>
      <c r="R894" s="298">
        <v>0</v>
      </c>
      <c r="S894" s="299">
        <v>0</v>
      </c>
      <c r="T894" s="438" t="s">
        <v>434</v>
      </c>
    </row>
    <row r="895" spans="1:20" x14ac:dyDescent="0.2">
      <c r="A895" s="198" t="s">
        <v>565</v>
      </c>
      <c r="B895" s="198" t="s">
        <v>566</v>
      </c>
      <c r="C895" s="198">
        <v>56037</v>
      </c>
      <c r="D895" s="198" t="s">
        <v>432</v>
      </c>
      <c r="E895" s="198" t="s">
        <v>607</v>
      </c>
      <c r="F895" s="198">
        <v>31000227</v>
      </c>
      <c r="G895" s="198" t="s">
        <v>700</v>
      </c>
      <c r="H895" s="198" t="s">
        <v>1409</v>
      </c>
      <c r="I895" s="198" t="s">
        <v>269</v>
      </c>
      <c r="J895" s="297">
        <v>8.2829169320635748E-2</v>
      </c>
      <c r="K895" s="298">
        <v>5.1768230825397343E-3</v>
      </c>
      <c r="L895" s="298">
        <v>1.5530469247619201E-2</v>
      </c>
      <c r="M895" s="298">
        <v>0</v>
      </c>
      <c r="N895" s="299">
        <v>0</v>
      </c>
      <c r="O895" s="297">
        <v>8.2829169320635748E-2</v>
      </c>
      <c r="P895" s="298">
        <v>5.1768230825397343E-3</v>
      </c>
      <c r="Q895" s="298">
        <v>1.5530469247619201E-2</v>
      </c>
      <c r="R895" s="298">
        <v>0</v>
      </c>
      <c r="S895" s="299">
        <v>0</v>
      </c>
      <c r="T895" s="438" t="s">
        <v>434</v>
      </c>
    </row>
    <row r="896" spans="1:20" x14ac:dyDescent="0.2">
      <c r="A896" s="198" t="s">
        <v>565</v>
      </c>
      <c r="B896" s="198" t="s">
        <v>566</v>
      </c>
      <c r="C896" s="198">
        <v>56037</v>
      </c>
      <c r="D896" s="198" t="s">
        <v>432</v>
      </c>
      <c r="E896" s="198" t="s">
        <v>607</v>
      </c>
      <c r="F896" s="198">
        <v>31000227</v>
      </c>
      <c r="G896" s="198" t="s">
        <v>695</v>
      </c>
      <c r="H896" s="198" t="s">
        <v>1410</v>
      </c>
      <c r="I896" s="198" t="s">
        <v>269</v>
      </c>
      <c r="J896" s="297">
        <v>0</v>
      </c>
      <c r="K896" s="298">
        <v>13.977422322857281</v>
      </c>
      <c r="L896" s="298">
        <v>0</v>
      </c>
      <c r="M896" s="298">
        <v>0</v>
      </c>
      <c r="N896" s="299">
        <v>0</v>
      </c>
      <c r="O896" s="297">
        <v>0</v>
      </c>
      <c r="P896" s="298">
        <v>11.869028446457147</v>
      </c>
      <c r="Q896" s="298">
        <v>0</v>
      </c>
      <c r="R896" s="298">
        <v>0</v>
      </c>
      <c r="S896" s="299">
        <v>0</v>
      </c>
      <c r="T896" s="438" t="s">
        <v>436</v>
      </c>
    </row>
    <row r="897" spans="1:20" x14ac:dyDescent="0.2">
      <c r="A897" s="198" t="s">
        <v>565</v>
      </c>
      <c r="B897" s="198" t="s">
        <v>566</v>
      </c>
      <c r="C897" s="198">
        <v>56037</v>
      </c>
      <c r="D897" s="198" t="s">
        <v>432</v>
      </c>
      <c r="E897" s="198" t="s">
        <v>607</v>
      </c>
      <c r="F897" s="198">
        <v>31000227</v>
      </c>
      <c r="G897" s="198" t="s">
        <v>695</v>
      </c>
      <c r="H897" s="198" t="s">
        <v>1411</v>
      </c>
      <c r="I897" s="198" t="s">
        <v>269</v>
      </c>
      <c r="J897" s="297">
        <v>0.155304692476192</v>
      </c>
      <c r="K897" s="298">
        <v>5.1768230825397332E-2</v>
      </c>
      <c r="L897" s="298">
        <v>5.1768230825397332E-2</v>
      </c>
      <c r="M897" s="298">
        <v>0</v>
      </c>
      <c r="N897" s="299">
        <v>0</v>
      </c>
      <c r="O897" s="297">
        <v>0.155304692476192</v>
      </c>
      <c r="P897" s="298">
        <v>5.1768230825397332E-2</v>
      </c>
      <c r="Q897" s="298">
        <v>5.1768230825397332E-2</v>
      </c>
      <c r="R897" s="298">
        <v>0</v>
      </c>
      <c r="S897" s="299">
        <v>0</v>
      </c>
      <c r="T897" s="438" t="s">
        <v>434</v>
      </c>
    </row>
    <row r="898" spans="1:20" x14ac:dyDescent="0.2">
      <c r="A898" s="198" t="s">
        <v>565</v>
      </c>
      <c r="B898" s="198" t="s">
        <v>566</v>
      </c>
      <c r="C898" s="198">
        <v>56037</v>
      </c>
      <c r="D898" s="198" t="s">
        <v>432</v>
      </c>
      <c r="E898" s="198" t="s">
        <v>607</v>
      </c>
      <c r="F898" s="198">
        <v>31000301</v>
      </c>
      <c r="G898" s="198" t="s">
        <v>690</v>
      </c>
      <c r="H898" s="198" t="s">
        <v>1412</v>
      </c>
      <c r="I898" s="198" t="s">
        <v>269</v>
      </c>
      <c r="J898" s="297">
        <v>0</v>
      </c>
      <c r="K898" s="298">
        <v>0.51768230825397332</v>
      </c>
      <c r="L898" s="298">
        <v>0</v>
      </c>
      <c r="M898" s="298">
        <v>0</v>
      </c>
      <c r="N898" s="299">
        <v>0</v>
      </c>
      <c r="O898" s="297">
        <v>0</v>
      </c>
      <c r="P898" s="298">
        <v>0.51768230825397332</v>
      </c>
      <c r="Q898" s="298">
        <v>0</v>
      </c>
      <c r="R898" s="298">
        <v>0</v>
      </c>
      <c r="S898" s="299">
        <v>0</v>
      </c>
      <c r="T898" s="438" t="s">
        <v>434</v>
      </c>
    </row>
    <row r="899" spans="1:20" x14ac:dyDescent="0.2">
      <c r="A899" s="198" t="s">
        <v>565</v>
      </c>
      <c r="B899" s="198" t="s">
        <v>566</v>
      </c>
      <c r="C899" s="198">
        <v>56037</v>
      </c>
      <c r="D899" s="198" t="s">
        <v>432</v>
      </c>
      <c r="E899" s="198" t="s">
        <v>607</v>
      </c>
      <c r="F899" s="198">
        <v>31000404</v>
      </c>
      <c r="G899" s="198" t="s">
        <v>1068</v>
      </c>
      <c r="H899" s="198" t="s">
        <v>1309</v>
      </c>
      <c r="I899" s="198" t="s">
        <v>244</v>
      </c>
      <c r="J899" s="297">
        <v>0.31060938495238399</v>
      </c>
      <c r="K899" s="298">
        <v>0</v>
      </c>
      <c r="L899" s="298">
        <v>0</v>
      </c>
      <c r="M899" s="298">
        <v>0</v>
      </c>
      <c r="N899" s="299">
        <v>0</v>
      </c>
      <c r="O899" s="297">
        <v>0.31060938495238399</v>
      </c>
      <c r="P899" s="298">
        <v>0</v>
      </c>
      <c r="Q899" s="298">
        <v>0</v>
      </c>
      <c r="R899" s="298">
        <v>0</v>
      </c>
      <c r="S899" s="299">
        <v>0</v>
      </c>
      <c r="T899" s="438" t="s">
        <v>434</v>
      </c>
    </row>
    <row r="900" spans="1:20" x14ac:dyDescent="0.2">
      <c r="A900" s="198" t="s">
        <v>565</v>
      </c>
      <c r="B900" s="198" t="s">
        <v>566</v>
      </c>
      <c r="C900" s="198">
        <v>56037</v>
      </c>
      <c r="D900" s="198" t="s">
        <v>432</v>
      </c>
      <c r="E900" s="198" t="s">
        <v>607</v>
      </c>
      <c r="F900" s="198">
        <v>31000404</v>
      </c>
      <c r="G900" s="198" t="s">
        <v>936</v>
      </c>
      <c r="H900" s="198" t="s">
        <v>1413</v>
      </c>
      <c r="I900" s="198" t="s">
        <v>244</v>
      </c>
      <c r="J900" s="297">
        <v>7.7652346238096008</v>
      </c>
      <c r="K900" s="298">
        <v>0</v>
      </c>
      <c r="L900" s="298">
        <v>6.7298700073016535</v>
      </c>
      <c r="M900" s="298">
        <v>0</v>
      </c>
      <c r="N900" s="299">
        <v>0</v>
      </c>
      <c r="O900" s="297">
        <v>7.7652346238096008</v>
      </c>
      <c r="P900" s="298">
        <v>0</v>
      </c>
      <c r="Q900" s="298">
        <v>6.7298700073016535</v>
      </c>
      <c r="R900" s="298">
        <v>0</v>
      </c>
      <c r="S900" s="299">
        <v>0</v>
      </c>
      <c r="T900" s="438" t="s">
        <v>434</v>
      </c>
    </row>
    <row r="901" spans="1:20" x14ac:dyDescent="0.2">
      <c r="A901" s="198" t="s">
        <v>565</v>
      </c>
      <c r="B901" s="198" t="s">
        <v>566</v>
      </c>
      <c r="C901" s="198">
        <v>56037</v>
      </c>
      <c r="D901" s="198" t="s">
        <v>432</v>
      </c>
      <c r="E901" s="198" t="s">
        <v>607</v>
      </c>
      <c r="F901" s="198">
        <v>31000404</v>
      </c>
      <c r="G901" s="198" t="s">
        <v>936</v>
      </c>
      <c r="H901" s="198" t="s">
        <v>1414</v>
      </c>
      <c r="I901" s="198" t="s">
        <v>244</v>
      </c>
      <c r="J901" s="297">
        <v>3.2613985420000322</v>
      </c>
      <c r="K901" s="298">
        <v>0</v>
      </c>
      <c r="L901" s="298">
        <v>0.67298700073016537</v>
      </c>
      <c r="M901" s="298">
        <v>0</v>
      </c>
      <c r="N901" s="299">
        <v>0</v>
      </c>
      <c r="O901" s="297">
        <v>3.2613985420000322</v>
      </c>
      <c r="P901" s="298">
        <v>0</v>
      </c>
      <c r="Q901" s="298">
        <v>0.67298700073016537</v>
      </c>
      <c r="R901" s="298">
        <v>0</v>
      </c>
      <c r="S901" s="299">
        <v>0</v>
      </c>
      <c r="T901" s="438" t="s">
        <v>434</v>
      </c>
    </row>
    <row r="902" spans="1:20" x14ac:dyDescent="0.2">
      <c r="A902" s="198" t="s">
        <v>565</v>
      </c>
      <c r="B902" s="198" t="s">
        <v>566</v>
      </c>
      <c r="C902" s="198">
        <v>56037</v>
      </c>
      <c r="D902" s="198" t="s">
        <v>432</v>
      </c>
      <c r="E902" s="198" t="s">
        <v>607</v>
      </c>
      <c r="F902" s="198">
        <v>31000404</v>
      </c>
      <c r="G902" s="198" t="s">
        <v>936</v>
      </c>
      <c r="H902" s="198" t="s">
        <v>1415</v>
      </c>
      <c r="I902" s="198" t="s">
        <v>244</v>
      </c>
      <c r="J902" s="297">
        <v>1.0353646165079466</v>
      </c>
      <c r="K902" s="298">
        <v>0.51768230825397332</v>
      </c>
      <c r="L902" s="298">
        <v>0.51768230825397332</v>
      </c>
      <c r="M902" s="298">
        <v>0</v>
      </c>
      <c r="N902" s="299">
        <v>0</v>
      </c>
      <c r="O902" s="297">
        <v>1.0353646165079466</v>
      </c>
      <c r="P902" s="298">
        <v>0.51768230825397332</v>
      </c>
      <c r="Q902" s="298">
        <v>0.51768230825397332</v>
      </c>
      <c r="R902" s="298">
        <v>0</v>
      </c>
      <c r="S902" s="299">
        <v>0</v>
      </c>
      <c r="T902" s="438" t="s">
        <v>434</v>
      </c>
    </row>
    <row r="903" spans="1:20" x14ac:dyDescent="0.2">
      <c r="A903" s="198" t="s">
        <v>565</v>
      </c>
      <c r="B903" s="198" t="s">
        <v>566</v>
      </c>
      <c r="C903" s="198">
        <v>56037</v>
      </c>
      <c r="D903" s="198" t="s">
        <v>432</v>
      </c>
      <c r="E903" s="198" t="s">
        <v>607</v>
      </c>
      <c r="F903" s="198">
        <v>40400311</v>
      </c>
      <c r="G903" s="198" t="s">
        <v>690</v>
      </c>
      <c r="H903" s="198" t="s">
        <v>1416</v>
      </c>
      <c r="I903" s="198" t="s">
        <v>486</v>
      </c>
      <c r="J903" s="297">
        <v>0</v>
      </c>
      <c r="K903" s="298">
        <v>15.012786939365228</v>
      </c>
      <c r="L903" s="298">
        <v>0</v>
      </c>
      <c r="M903" s="298">
        <v>0</v>
      </c>
      <c r="N903" s="299">
        <v>0</v>
      </c>
      <c r="O903" s="297">
        <v>0</v>
      </c>
      <c r="P903" s="298">
        <v>15.012786939365228</v>
      </c>
      <c r="Q903" s="298">
        <v>0</v>
      </c>
      <c r="R903" s="298">
        <v>0</v>
      </c>
      <c r="S903" s="299">
        <v>0</v>
      </c>
      <c r="T903" s="438" t="s">
        <v>434</v>
      </c>
    </row>
    <row r="904" spans="1:20" x14ac:dyDescent="0.2">
      <c r="A904" s="198" t="s">
        <v>565</v>
      </c>
      <c r="B904" s="198" t="s">
        <v>566</v>
      </c>
      <c r="C904" s="198">
        <v>56037</v>
      </c>
      <c r="D904" s="198" t="s">
        <v>432</v>
      </c>
      <c r="E904" s="198" t="s">
        <v>607</v>
      </c>
      <c r="F904" s="198">
        <v>40400311</v>
      </c>
      <c r="G904" s="198" t="s">
        <v>695</v>
      </c>
      <c r="H904" s="198" t="s">
        <v>1417</v>
      </c>
      <c r="I904" s="198" t="s">
        <v>486</v>
      </c>
      <c r="J904" s="297">
        <v>0</v>
      </c>
      <c r="K904" s="298">
        <v>2.0189610021904962</v>
      </c>
      <c r="L904" s="298">
        <v>0</v>
      </c>
      <c r="M904" s="298">
        <v>0</v>
      </c>
      <c r="N904" s="299">
        <v>0</v>
      </c>
      <c r="O904" s="297">
        <v>0</v>
      </c>
      <c r="P904" s="298">
        <v>2.0189610021904962</v>
      </c>
      <c r="Q904" s="298">
        <v>0</v>
      </c>
      <c r="R904" s="298">
        <v>0</v>
      </c>
      <c r="S904" s="299">
        <v>0</v>
      </c>
      <c r="T904" s="438" t="s">
        <v>434</v>
      </c>
    </row>
    <row r="905" spans="1:20" x14ac:dyDescent="0.2">
      <c r="A905" s="198" t="s">
        <v>565</v>
      </c>
      <c r="B905" s="198" t="s">
        <v>566</v>
      </c>
      <c r="C905" s="198">
        <v>56037</v>
      </c>
      <c r="D905" s="198" t="s">
        <v>432</v>
      </c>
      <c r="E905" s="198" t="s">
        <v>607</v>
      </c>
      <c r="F905" s="198">
        <v>31000299</v>
      </c>
      <c r="G905" s="198" t="s">
        <v>703</v>
      </c>
      <c r="H905" s="198" t="s">
        <v>1418</v>
      </c>
      <c r="I905" s="198" t="s">
        <v>234</v>
      </c>
      <c r="J905" s="297">
        <v>0</v>
      </c>
      <c r="K905" s="298">
        <v>9.3182815485715214</v>
      </c>
      <c r="L905" s="298">
        <v>0</v>
      </c>
      <c r="M905" s="298">
        <v>0</v>
      </c>
      <c r="N905" s="299">
        <v>0</v>
      </c>
      <c r="O905" s="297">
        <v>0</v>
      </c>
      <c r="P905" s="298">
        <v>9.3182815485715214</v>
      </c>
      <c r="Q905" s="298">
        <v>0</v>
      </c>
      <c r="R905" s="298">
        <v>0</v>
      </c>
      <c r="S905" s="299">
        <v>0</v>
      </c>
      <c r="T905" s="438" t="s">
        <v>434</v>
      </c>
    </row>
    <row r="906" spans="1:20" x14ac:dyDescent="0.2">
      <c r="A906" s="198" t="s">
        <v>565</v>
      </c>
      <c r="B906" s="198" t="s">
        <v>566</v>
      </c>
      <c r="C906" s="198">
        <v>56037</v>
      </c>
      <c r="D906" s="198" t="s">
        <v>432</v>
      </c>
      <c r="E906" s="198" t="s">
        <v>607</v>
      </c>
      <c r="F906" s="198">
        <v>31000299</v>
      </c>
      <c r="G906" s="198" t="s">
        <v>695</v>
      </c>
      <c r="H906" s="198" t="s">
        <v>1419</v>
      </c>
      <c r="I906" s="198" t="s">
        <v>234</v>
      </c>
      <c r="J906" s="297">
        <v>0</v>
      </c>
      <c r="K906" s="298">
        <v>5.1768230825397332E-2</v>
      </c>
      <c r="L906" s="298">
        <v>0</v>
      </c>
      <c r="M906" s="298">
        <v>0</v>
      </c>
      <c r="N906" s="299">
        <v>0</v>
      </c>
      <c r="O906" s="297">
        <v>0</v>
      </c>
      <c r="P906" s="298">
        <v>5.1768230825397332E-2</v>
      </c>
      <c r="Q906" s="298">
        <v>0</v>
      </c>
      <c r="R906" s="298">
        <v>0</v>
      </c>
      <c r="S906" s="299">
        <v>0</v>
      </c>
      <c r="T906" s="438" t="s">
        <v>434</v>
      </c>
    </row>
    <row r="907" spans="1:20" x14ac:dyDescent="0.2">
      <c r="A907" s="198" t="s">
        <v>565</v>
      </c>
      <c r="B907" s="198" t="s">
        <v>566</v>
      </c>
      <c r="C907" s="198">
        <v>56037</v>
      </c>
      <c r="D907" s="198" t="s">
        <v>432</v>
      </c>
      <c r="E907" s="198" t="s">
        <v>607</v>
      </c>
      <c r="F907" s="198">
        <v>31000227</v>
      </c>
      <c r="G907" s="198" t="s">
        <v>1095</v>
      </c>
      <c r="H907" s="198" t="s">
        <v>1420</v>
      </c>
      <c r="I907" s="198" t="s">
        <v>269</v>
      </c>
      <c r="J907" s="297">
        <v>0.82829169320635732</v>
      </c>
      <c r="K907" s="298">
        <v>0</v>
      </c>
      <c r="L907" s="298">
        <v>0.10353646165079466</v>
      </c>
      <c r="M907" s="298">
        <v>0</v>
      </c>
      <c r="N907" s="299">
        <v>0</v>
      </c>
      <c r="O907" s="297">
        <v>0.82829169320635732</v>
      </c>
      <c r="P907" s="298">
        <v>0</v>
      </c>
      <c r="Q907" s="298">
        <v>0.10353646165079466</v>
      </c>
      <c r="R907" s="298">
        <v>0</v>
      </c>
      <c r="S907" s="299">
        <v>0</v>
      </c>
      <c r="T907" s="438" t="s">
        <v>434</v>
      </c>
    </row>
    <row r="908" spans="1:20" x14ac:dyDescent="0.2">
      <c r="A908" s="198" t="s">
        <v>565</v>
      </c>
      <c r="B908" s="198" t="s">
        <v>566</v>
      </c>
      <c r="C908" s="198">
        <v>56037</v>
      </c>
      <c r="D908" s="198" t="s">
        <v>432</v>
      </c>
      <c r="E908" s="198" t="s">
        <v>607</v>
      </c>
      <c r="F908" s="198">
        <v>31000227</v>
      </c>
      <c r="G908" s="198" t="s">
        <v>1095</v>
      </c>
      <c r="H908" s="198" t="s">
        <v>1421</v>
      </c>
      <c r="I908" s="198" t="s">
        <v>269</v>
      </c>
      <c r="J908" s="297">
        <v>22.260339254920854</v>
      </c>
      <c r="K908" s="298">
        <v>45.55604312634965</v>
      </c>
      <c r="L908" s="298">
        <v>18.636563097143043</v>
      </c>
      <c r="M908" s="298">
        <v>0</v>
      </c>
      <c r="N908" s="299">
        <v>0</v>
      </c>
      <c r="O908" s="297">
        <v>22.260339254920854</v>
      </c>
      <c r="P908" s="298">
        <v>38.684240862526991</v>
      </c>
      <c r="Q908" s="298">
        <v>18.636563097143043</v>
      </c>
      <c r="R908" s="298">
        <v>0</v>
      </c>
      <c r="S908" s="299">
        <v>0</v>
      </c>
      <c r="T908" s="438" t="s">
        <v>436</v>
      </c>
    </row>
    <row r="909" spans="1:20" x14ac:dyDescent="0.2">
      <c r="A909" s="198" t="s">
        <v>565</v>
      </c>
      <c r="B909" s="198" t="s">
        <v>566</v>
      </c>
      <c r="C909" s="198">
        <v>56037</v>
      </c>
      <c r="D909" s="198" t="s">
        <v>432</v>
      </c>
      <c r="E909" s="198" t="s">
        <v>607</v>
      </c>
      <c r="F909" s="198">
        <v>31000301</v>
      </c>
      <c r="G909" s="198" t="s">
        <v>1095</v>
      </c>
      <c r="H909" s="198" t="s">
        <v>1422</v>
      </c>
      <c r="I909" s="198" t="s">
        <v>269</v>
      </c>
      <c r="J909" s="297">
        <v>2.0707292330158933</v>
      </c>
      <c r="K909" s="298">
        <v>17.601198480635095</v>
      </c>
      <c r="L909" s="298">
        <v>11.803156628190592</v>
      </c>
      <c r="M909" s="298">
        <v>0</v>
      </c>
      <c r="N909" s="299">
        <v>0</v>
      </c>
      <c r="O909" s="297">
        <v>2.0707292330158933</v>
      </c>
      <c r="P909" s="298">
        <v>14.946183969612701</v>
      </c>
      <c r="Q909" s="298">
        <v>11.803156628190592</v>
      </c>
      <c r="R909" s="298">
        <v>0</v>
      </c>
      <c r="S909" s="299">
        <v>0</v>
      </c>
      <c r="T909" s="438" t="s">
        <v>436</v>
      </c>
    </row>
    <row r="910" spans="1:20" x14ac:dyDescent="0.2">
      <c r="A910" s="198" t="s">
        <v>565</v>
      </c>
      <c r="B910" s="198" t="s">
        <v>566</v>
      </c>
      <c r="C910" s="198">
        <v>56037</v>
      </c>
      <c r="D910" s="198" t="s">
        <v>432</v>
      </c>
      <c r="E910" s="198" t="s">
        <v>607</v>
      </c>
      <c r="F910" s="198">
        <v>31000404</v>
      </c>
      <c r="G910" s="198" t="s">
        <v>1323</v>
      </c>
      <c r="H910" s="198" t="s">
        <v>1324</v>
      </c>
      <c r="I910" s="198" t="s">
        <v>244</v>
      </c>
      <c r="J910" s="297">
        <v>0.11803156628190592</v>
      </c>
      <c r="K910" s="298">
        <v>0</v>
      </c>
      <c r="L910" s="298">
        <v>4.6591407742857596E-2</v>
      </c>
      <c r="M910" s="298">
        <v>0</v>
      </c>
      <c r="N910" s="299">
        <v>0</v>
      </c>
      <c r="O910" s="297">
        <v>0.11803156628190592</v>
      </c>
      <c r="P910" s="298">
        <v>0</v>
      </c>
      <c r="Q910" s="298">
        <v>4.6591407742857596E-2</v>
      </c>
      <c r="R910" s="298">
        <v>0</v>
      </c>
      <c r="S910" s="299">
        <v>0</v>
      </c>
      <c r="T910" s="438" t="s">
        <v>434</v>
      </c>
    </row>
    <row r="911" spans="1:20" x14ac:dyDescent="0.2">
      <c r="A911" s="198" t="s">
        <v>565</v>
      </c>
      <c r="B911" s="198" t="s">
        <v>566</v>
      </c>
      <c r="C911" s="198">
        <v>56037</v>
      </c>
      <c r="D911" s="198" t="s">
        <v>432</v>
      </c>
      <c r="E911" s="198" t="s">
        <v>607</v>
      </c>
      <c r="F911" s="198">
        <v>31000299</v>
      </c>
      <c r="G911" s="198" t="s">
        <v>1095</v>
      </c>
      <c r="H911" s="198" t="s">
        <v>1423</v>
      </c>
      <c r="I911" s="198" t="s">
        <v>234</v>
      </c>
      <c r="J911" s="297">
        <v>2.0707292330158933</v>
      </c>
      <c r="K911" s="298">
        <v>17.601198480635095</v>
      </c>
      <c r="L911" s="298">
        <v>11.803156628190592</v>
      </c>
      <c r="M911" s="298">
        <v>0</v>
      </c>
      <c r="N911" s="299">
        <v>0</v>
      </c>
      <c r="O911" s="297">
        <v>2.0707292330158933</v>
      </c>
      <c r="P911" s="298">
        <v>17.601198480635095</v>
      </c>
      <c r="Q911" s="298">
        <v>11.803156628190592</v>
      </c>
      <c r="R911" s="298">
        <v>0</v>
      </c>
      <c r="S911" s="299">
        <v>0</v>
      </c>
      <c r="T911" s="438" t="s">
        <v>434</v>
      </c>
    </row>
    <row r="912" spans="1:20" x14ac:dyDescent="0.2">
      <c r="A912" s="198" t="s">
        <v>565</v>
      </c>
      <c r="B912" s="198" t="s">
        <v>566</v>
      </c>
      <c r="C912" s="198">
        <v>56037</v>
      </c>
      <c r="D912" s="198" t="s">
        <v>432</v>
      </c>
      <c r="E912" s="198" t="s">
        <v>607</v>
      </c>
      <c r="F912" s="198">
        <v>31000299</v>
      </c>
      <c r="G912" s="198" t="s">
        <v>1095</v>
      </c>
      <c r="H912" s="198" t="s">
        <v>1424</v>
      </c>
      <c r="I912" s="198" t="s">
        <v>234</v>
      </c>
      <c r="J912" s="297">
        <v>0</v>
      </c>
      <c r="K912" s="298">
        <v>0.10353646165079466</v>
      </c>
      <c r="L912" s="298">
        <v>0</v>
      </c>
      <c r="M912" s="298">
        <v>0</v>
      </c>
      <c r="N912" s="299">
        <v>0</v>
      </c>
      <c r="O912" s="297">
        <v>0</v>
      </c>
      <c r="P912" s="298">
        <v>0.10353646165079466</v>
      </c>
      <c r="Q912" s="298">
        <v>0</v>
      </c>
      <c r="R912" s="298">
        <v>0</v>
      </c>
      <c r="S912" s="299">
        <v>0</v>
      </c>
      <c r="T912" s="438" t="s">
        <v>434</v>
      </c>
    </row>
    <row r="913" spans="1:20" x14ac:dyDescent="0.2">
      <c r="A913" s="198" t="s">
        <v>565</v>
      </c>
      <c r="B913" s="198" t="s">
        <v>566</v>
      </c>
      <c r="C913" s="198">
        <v>56037</v>
      </c>
      <c r="D913" s="198" t="s">
        <v>432</v>
      </c>
      <c r="E913" s="198" t="s">
        <v>607</v>
      </c>
      <c r="F913" s="198">
        <v>31000404</v>
      </c>
      <c r="G913" s="198" t="s">
        <v>618</v>
      </c>
      <c r="H913" s="198" t="s">
        <v>1425</v>
      </c>
      <c r="I913" s="198" t="s">
        <v>244</v>
      </c>
      <c r="J913" s="297">
        <v>0.25884115412698666</v>
      </c>
      <c r="K913" s="298">
        <v>0</v>
      </c>
      <c r="L913" s="298">
        <v>5.1768230825397332E-2</v>
      </c>
      <c r="M913" s="298">
        <v>0</v>
      </c>
      <c r="N913" s="299">
        <v>0</v>
      </c>
      <c r="O913" s="297">
        <v>0.25884115412698666</v>
      </c>
      <c r="P913" s="298">
        <v>0</v>
      </c>
      <c r="Q913" s="298">
        <v>5.1768230825397332E-2</v>
      </c>
      <c r="R913" s="298">
        <v>0</v>
      </c>
      <c r="S913" s="299">
        <v>0</v>
      </c>
      <c r="T913" s="438" t="s">
        <v>434</v>
      </c>
    </row>
    <row r="914" spans="1:20" x14ac:dyDescent="0.2">
      <c r="A914" s="198" t="s">
        <v>565</v>
      </c>
      <c r="B914" s="198" t="s">
        <v>566</v>
      </c>
      <c r="C914" s="198">
        <v>56037</v>
      </c>
      <c r="D914" s="198" t="s">
        <v>432</v>
      </c>
      <c r="E914" s="198" t="s">
        <v>607</v>
      </c>
      <c r="F914" s="198">
        <v>31000404</v>
      </c>
      <c r="G914" s="198" t="s">
        <v>618</v>
      </c>
      <c r="H914" s="198" t="s">
        <v>1426</v>
      </c>
      <c r="I914" s="198" t="s">
        <v>244</v>
      </c>
      <c r="J914" s="297">
        <v>0.25884115412698666</v>
      </c>
      <c r="K914" s="298">
        <v>0</v>
      </c>
      <c r="L914" s="298">
        <v>5.1768230825397332E-2</v>
      </c>
      <c r="M914" s="298">
        <v>0</v>
      </c>
      <c r="N914" s="299">
        <v>0</v>
      </c>
      <c r="O914" s="297">
        <v>0.25884115412698666</v>
      </c>
      <c r="P914" s="298">
        <v>0</v>
      </c>
      <c r="Q914" s="298">
        <v>5.1768230825397332E-2</v>
      </c>
      <c r="R914" s="298">
        <v>0</v>
      </c>
      <c r="S914" s="299">
        <v>0</v>
      </c>
      <c r="T914" s="438" t="s">
        <v>434</v>
      </c>
    </row>
    <row r="915" spans="1:20" x14ac:dyDescent="0.2">
      <c r="A915" s="198" t="s">
        <v>565</v>
      </c>
      <c r="B915" s="198" t="s">
        <v>566</v>
      </c>
      <c r="C915" s="198">
        <v>56037</v>
      </c>
      <c r="D915" s="198" t="s">
        <v>432</v>
      </c>
      <c r="E915" s="198" t="s">
        <v>607</v>
      </c>
      <c r="F915" s="198">
        <v>31000404</v>
      </c>
      <c r="G915" s="198" t="s">
        <v>618</v>
      </c>
      <c r="H915" s="198" t="s">
        <v>1427</v>
      </c>
      <c r="I915" s="198" t="s">
        <v>244</v>
      </c>
      <c r="J915" s="297">
        <v>0.25884115412698666</v>
      </c>
      <c r="K915" s="298">
        <v>0</v>
      </c>
      <c r="L915" s="298">
        <v>5.1768230825397332E-2</v>
      </c>
      <c r="M915" s="298">
        <v>0</v>
      </c>
      <c r="N915" s="299">
        <v>0</v>
      </c>
      <c r="O915" s="297">
        <v>0.25884115412698666</v>
      </c>
      <c r="P915" s="298">
        <v>0</v>
      </c>
      <c r="Q915" s="298">
        <v>5.1768230825397332E-2</v>
      </c>
      <c r="R915" s="298">
        <v>0</v>
      </c>
      <c r="S915" s="299">
        <v>0</v>
      </c>
      <c r="T915" s="438" t="s">
        <v>434</v>
      </c>
    </row>
    <row r="916" spans="1:20" x14ac:dyDescent="0.2">
      <c r="A916" s="198" t="s">
        <v>565</v>
      </c>
      <c r="B916" s="198" t="s">
        <v>566</v>
      </c>
      <c r="C916" s="198">
        <v>56037</v>
      </c>
      <c r="D916" s="198" t="s">
        <v>432</v>
      </c>
      <c r="E916" s="198" t="s">
        <v>607</v>
      </c>
      <c r="F916" s="198">
        <v>31000404</v>
      </c>
      <c r="G916" s="198" t="s">
        <v>618</v>
      </c>
      <c r="H916" s="198" t="s">
        <v>1428</v>
      </c>
      <c r="I916" s="198" t="s">
        <v>244</v>
      </c>
      <c r="J916" s="297">
        <v>0.25884115412698666</v>
      </c>
      <c r="K916" s="298">
        <v>0</v>
      </c>
      <c r="L916" s="298">
        <v>5.1768230825397332E-2</v>
      </c>
      <c r="M916" s="298">
        <v>0</v>
      </c>
      <c r="N916" s="299">
        <v>0</v>
      </c>
      <c r="O916" s="297">
        <v>0.25884115412698666</v>
      </c>
      <c r="P916" s="298">
        <v>0</v>
      </c>
      <c r="Q916" s="298">
        <v>5.1768230825397332E-2</v>
      </c>
      <c r="R916" s="298">
        <v>0</v>
      </c>
      <c r="S916" s="299">
        <v>0</v>
      </c>
      <c r="T916" s="438" t="s">
        <v>434</v>
      </c>
    </row>
    <row r="917" spans="1:20" x14ac:dyDescent="0.2">
      <c r="A917" s="198" t="s">
        <v>565</v>
      </c>
      <c r="B917" s="198" t="s">
        <v>566</v>
      </c>
      <c r="C917" s="198">
        <v>56037</v>
      </c>
      <c r="D917" s="198" t="s">
        <v>432</v>
      </c>
      <c r="E917" s="198" t="s">
        <v>607</v>
      </c>
      <c r="F917" s="198">
        <v>10200603</v>
      </c>
      <c r="G917" s="198" t="s">
        <v>622</v>
      </c>
      <c r="H917" s="198" t="s">
        <v>1429</v>
      </c>
      <c r="I917" s="198" t="s">
        <v>269</v>
      </c>
      <c r="J917" s="297">
        <v>2.7184230798724625</v>
      </c>
      <c r="K917" s="298">
        <v>0</v>
      </c>
      <c r="L917" s="298">
        <v>1.1819230782054186</v>
      </c>
      <c r="M917" s="298">
        <v>0</v>
      </c>
      <c r="N917" s="299">
        <v>0</v>
      </c>
      <c r="O917" s="297">
        <v>2.7184230798724625</v>
      </c>
      <c r="P917" s="298">
        <v>0</v>
      </c>
      <c r="Q917" s="298">
        <v>1.1819230782054186</v>
      </c>
      <c r="R917" s="298">
        <v>0</v>
      </c>
      <c r="S917" s="299">
        <v>0</v>
      </c>
      <c r="T917" s="438" t="s">
        <v>434</v>
      </c>
    </row>
    <row r="918" spans="1:20" x14ac:dyDescent="0.2">
      <c r="A918" s="198" t="s">
        <v>565</v>
      </c>
      <c r="B918" s="198" t="s">
        <v>566</v>
      </c>
      <c r="C918" s="198">
        <v>56037</v>
      </c>
      <c r="D918" s="198" t="s">
        <v>432</v>
      </c>
      <c r="E918" s="198" t="s">
        <v>607</v>
      </c>
      <c r="F918" s="198">
        <v>31000404</v>
      </c>
      <c r="G918" s="198" t="s">
        <v>622</v>
      </c>
      <c r="H918" s="198" t="s">
        <v>1430</v>
      </c>
      <c r="I918" s="198" t="s">
        <v>244</v>
      </c>
      <c r="J918" s="297">
        <v>2.7184230798724625</v>
      </c>
      <c r="K918" s="298">
        <v>0.11819230782054187</v>
      </c>
      <c r="L918" s="298">
        <v>2.2456538485902953</v>
      </c>
      <c r="M918" s="298">
        <v>0</v>
      </c>
      <c r="N918" s="299">
        <v>0</v>
      </c>
      <c r="O918" s="297">
        <v>2.7184230798724625</v>
      </c>
      <c r="P918" s="298">
        <v>0.11819230782054187</v>
      </c>
      <c r="Q918" s="298">
        <v>2.2456538485902953</v>
      </c>
      <c r="R918" s="298">
        <v>0</v>
      </c>
      <c r="S918" s="299">
        <v>0</v>
      </c>
      <c r="T918" s="438" t="s">
        <v>434</v>
      </c>
    </row>
    <row r="919" spans="1:20" x14ac:dyDescent="0.2">
      <c r="A919" s="198" t="s">
        <v>565</v>
      </c>
      <c r="B919" s="198" t="s">
        <v>566</v>
      </c>
      <c r="C919" s="198">
        <v>56037</v>
      </c>
      <c r="D919" s="198" t="s">
        <v>432</v>
      </c>
      <c r="E919" s="198" t="s">
        <v>607</v>
      </c>
      <c r="F919" s="198">
        <v>31000205</v>
      </c>
      <c r="G919" s="198" t="s">
        <v>1431</v>
      </c>
      <c r="H919" s="198" t="s">
        <v>1432</v>
      </c>
      <c r="I919" s="198" t="s">
        <v>225</v>
      </c>
      <c r="J919" s="297">
        <v>1.242437539809536</v>
      </c>
      <c r="K919" s="298">
        <v>2.2260339254920853</v>
      </c>
      <c r="L919" s="298">
        <v>3.0543256186984431</v>
      </c>
      <c r="M919" s="298">
        <v>0</v>
      </c>
      <c r="N919" s="299">
        <v>0</v>
      </c>
      <c r="O919" s="297">
        <v>1.242437539809536</v>
      </c>
      <c r="P919" s="298">
        <v>2.2260339254920853</v>
      </c>
      <c r="Q919" s="298">
        <v>3.0543256186984431</v>
      </c>
      <c r="R919" s="298">
        <v>0</v>
      </c>
      <c r="S919" s="299">
        <v>0</v>
      </c>
      <c r="T919" s="438" t="s">
        <v>434</v>
      </c>
    </row>
    <row r="920" spans="1:20" x14ac:dyDescent="0.2">
      <c r="A920" s="198" t="s">
        <v>565</v>
      </c>
      <c r="B920" s="198" t="s">
        <v>566</v>
      </c>
      <c r="C920" s="198">
        <v>56037</v>
      </c>
      <c r="D920" s="198" t="s">
        <v>432</v>
      </c>
      <c r="E920" s="198" t="s">
        <v>607</v>
      </c>
      <c r="F920" s="198">
        <v>31000220</v>
      </c>
      <c r="G920" s="198" t="s">
        <v>1431</v>
      </c>
      <c r="H920" s="198" t="s">
        <v>1433</v>
      </c>
      <c r="I920" s="198" t="s">
        <v>257</v>
      </c>
      <c r="J920" s="297">
        <v>0</v>
      </c>
      <c r="K920" s="298">
        <v>68.851746997778449</v>
      </c>
      <c r="L920" s="298">
        <v>0</v>
      </c>
      <c r="M920" s="298">
        <v>0</v>
      </c>
      <c r="N920" s="299">
        <v>0</v>
      </c>
      <c r="O920" s="297">
        <v>0</v>
      </c>
      <c r="P920" s="298">
        <v>68.851746997778449</v>
      </c>
      <c r="Q920" s="298">
        <v>0</v>
      </c>
      <c r="R920" s="298">
        <v>0</v>
      </c>
      <c r="S920" s="299">
        <v>0</v>
      </c>
      <c r="T920" s="438" t="s">
        <v>434</v>
      </c>
    </row>
    <row r="921" spans="1:20" x14ac:dyDescent="0.2">
      <c r="A921" s="198" t="s">
        <v>565</v>
      </c>
      <c r="B921" s="198" t="s">
        <v>566</v>
      </c>
      <c r="C921" s="198">
        <v>56037</v>
      </c>
      <c r="D921" s="198" t="s">
        <v>432</v>
      </c>
      <c r="E921" s="198" t="s">
        <v>607</v>
      </c>
      <c r="F921" s="198">
        <v>31000220</v>
      </c>
      <c r="G921" s="198" t="s">
        <v>1431</v>
      </c>
      <c r="H921" s="198" t="s">
        <v>1434</v>
      </c>
      <c r="I921" s="198" t="s">
        <v>257</v>
      </c>
      <c r="J921" s="297">
        <v>0</v>
      </c>
      <c r="K921" s="298">
        <v>0.155304692476192</v>
      </c>
      <c r="L921" s="298">
        <v>0</v>
      </c>
      <c r="M921" s="298">
        <v>0</v>
      </c>
      <c r="N921" s="299">
        <v>0</v>
      </c>
      <c r="O921" s="297">
        <v>0</v>
      </c>
      <c r="P921" s="298">
        <v>0.155304692476192</v>
      </c>
      <c r="Q921" s="298">
        <v>0</v>
      </c>
      <c r="R921" s="298">
        <v>0</v>
      </c>
      <c r="S921" s="299">
        <v>0</v>
      </c>
      <c r="T921" s="438" t="s">
        <v>434</v>
      </c>
    </row>
    <row r="922" spans="1:20" x14ac:dyDescent="0.2">
      <c r="A922" s="198" t="s">
        <v>565</v>
      </c>
      <c r="B922" s="198" t="s">
        <v>566</v>
      </c>
      <c r="C922" s="198">
        <v>56037</v>
      </c>
      <c r="D922" s="198" t="s">
        <v>432</v>
      </c>
      <c r="E922" s="198" t="s">
        <v>607</v>
      </c>
      <c r="F922" s="198">
        <v>31000299</v>
      </c>
      <c r="G922" s="198" t="s">
        <v>1431</v>
      </c>
      <c r="H922" s="198" t="s">
        <v>1435</v>
      </c>
      <c r="I922" s="198" t="s">
        <v>234</v>
      </c>
      <c r="J922" s="297">
        <v>0</v>
      </c>
      <c r="K922" s="298">
        <v>3.6237761577778134</v>
      </c>
      <c r="L922" s="298">
        <v>0</v>
      </c>
      <c r="M922" s="298">
        <v>0</v>
      </c>
      <c r="N922" s="299">
        <v>0</v>
      </c>
      <c r="O922" s="297">
        <v>0</v>
      </c>
      <c r="P922" s="298">
        <v>3.6237761577778134</v>
      </c>
      <c r="Q922" s="298">
        <v>0</v>
      </c>
      <c r="R922" s="298">
        <v>0</v>
      </c>
      <c r="S922" s="299">
        <v>0</v>
      </c>
      <c r="T922" s="438" t="s">
        <v>434</v>
      </c>
    </row>
    <row r="923" spans="1:20" x14ac:dyDescent="0.2">
      <c r="A923" s="198" t="s">
        <v>565</v>
      </c>
      <c r="B923" s="198" t="s">
        <v>566</v>
      </c>
      <c r="C923" s="198">
        <v>56037</v>
      </c>
      <c r="D923" s="198" t="s">
        <v>432</v>
      </c>
      <c r="E923" s="198" t="s">
        <v>607</v>
      </c>
      <c r="F923" s="198">
        <v>31000220</v>
      </c>
      <c r="G923" s="198" t="s">
        <v>1436</v>
      </c>
      <c r="H923" s="198" t="s">
        <v>1437</v>
      </c>
      <c r="I923" s="198" t="s">
        <v>257</v>
      </c>
      <c r="J923" s="297">
        <v>0</v>
      </c>
      <c r="K923" s="298">
        <v>13.119346168080147</v>
      </c>
      <c r="L923" s="298">
        <v>0</v>
      </c>
      <c r="M923" s="298">
        <v>0</v>
      </c>
      <c r="N923" s="299">
        <v>0</v>
      </c>
      <c r="O923" s="297">
        <v>0</v>
      </c>
      <c r="P923" s="298">
        <v>13.119346168080147</v>
      </c>
      <c r="Q923" s="298">
        <v>0</v>
      </c>
      <c r="R923" s="298">
        <v>0</v>
      </c>
      <c r="S923" s="299">
        <v>0</v>
      </c>
      <c r="T923" s="438" t="s">
        <v>434</v>
      </c>
    </row>
    <row r="924" spans="1:20" x14ac:dyDescent="0.2">
      <c r="A924" s="198" t="s">
        <v>565</v>
      </c>
      <c r="B924" s="198" t="s">
        <v>566</v>
      </c>
      <c r="C924" s="198">
        <v>56037</v>
      </c>
      <c r="D924" s="198" t="s">
        <v>432</v>
      </c>
      <c r="E924" s="198" t="s">
        <v>607</v>
      </c>
      <c r="F924" s="198">
        <v>31000228</v>
      </c>
      <c r="G924" s="198" t="s">
        <v>1436</v>
      </c>
      <c r="H924" s="198" t="s">
        <v>1438</v>
      </c>
      <c r="I924" s="198" t="s">
        <v>269</v>
      </c>
      <c r="J924" s="297">
        <v>0.47276923128216747</v>
      </c>
      <c r="K924" s="298">
        <v>0</v>
      </c>
      <c r="L924" s="298">
        <v>0.11819230782054187</v>
      </c>
      <c r="M924" s="298">
        <v>0</v>
      </c>
      <c r="N924" s="299">
        <v>0</v>
      </c>
      <c r="O924" s="297">
        <v>0.47276923128216747</v>
      </c>
      <c r="P924" s="298">
        <v>0</v>
      </c>
      <c r="Q924" s="298">
        <v>0.11819230782054187</v>
      </c>
      <c r="R924" s="298">
        <v>0</v>
      </c>
      <c r="S924" s="299">
        <v>0</v>
      </c>
      <c r="T924" s="438" t="s">
        <v>434</v>
      </c>
    </row>
    <row r="925" spans="1:20" x14ac:dyDescent="0.2">
      <c r="A925" s="198" t="s">
        <v>565</v>
      </c>
      <c r="B925" s="198" t="s">
        <v>566</v>
      </c>
      <c r="C925" s="198">
        <v>56037</v>
      </c>
      <c r="D925" s="198" t="s">
        <v>432</v>
      </c>
      <c r="E925" s="198" t="s">
        <v>607</v>
      </c>
      <c r="F925" s="198">
        <v>40400312</v>
      </c>
      <c r="G925" s="198" t="s">
        <v>1436</v>
      </c>
      <c r="H925" s="198" t="s">
        <v>1439</v>
      </c>
      <c r="I925" s="198" t="s">
        <v>486</v>
      </c>
      <c r="J925" s="297">
        <v>0</v>
      </c>
      <c r="K925" s="298">
        <v>0.94553846256433494</v>
      </c>
      <c r="L925" s="298">
        <v>0</v>
      </c>
      <c r="M925" s="298">
        <v>0</v>
      </c>
      <c r="N925" s="299">
        <v>0</v>
      </c>
      <c r="O925" s="297">
        <v>0</v>
      </c>
      <c r="P925" s="298">
        <v>0.94553846256433494</v>
      </c>
      <c r="Q925" s="298">
        <v>0</v>
      </c>
      <c r="R925" s="298">
        <v>0</v>
      </c>
      <c r="S925" s="299">
        <v>0</v>
      </c>
      <c r="T925" s="438" t="s">
        <v>434</v>
      </c>
    </row>
    <row r="926" spans="1:20" x14ac:dyDescent="0.2">
      <c r="A926" s="198" t="s">
        <v>565</v>
      </c>
      <c r="B926" s="198" t="s">
        <v>566</v>
      </c>
      <c r="C926" s="198">
        <v>56037</v>
      </c>
      <c r="D926" s="198" t="s">
        <v>432</v>
      </c>
      <c r="E926" s="198" t="s">
        <v>607</v>
      </c>
      <c r="F926" s="198">
        <v>31000220</v>
      </c>
      <c r="G926" s="198" t="s">
        <v>782</v>
      </c>
      <c r="H926" s="198" t="s">
        <v>1440</v>
      </c>
      <c r="I926" s="198" t="s">
        <v>257</v>
      </c>
      <c r="J926" s="297">
        <v>0</v>
      </c>
      <c r="K926" s="298">
        <v>7.7652346238096008</v>
      </c>
      <c r="L926" s="298">
        <v>0</v>
      </c>
      <c r="M926" s="298">
        <v>0</v>
      </c>
      <c r="N926" s="299">
        <v>0</v>
      </c>
      <c r="O926" s="297">
        <v>0</v>
      </c>
      <c r="P926" s="298">
        <v>7.7652346238096008</v>
      </c>
      <c r="Q926" s="298">
        <v>0</v>
      </c>
      <c r="R926" s="298">
        <v>0</v>
      </c>
      <c r="S926" s="299">
        <v>0</v>
      </c>
      <c r="T926" s="438" t="s">
        <v>434</v>
      </c>
    </row>
    <row r="927" spans="1:20" x14ac:dyDescent="0.2">
      <c r="A927" s="198" t="s">
        <v>565</v>
      </c>
      <c r="B927" s="198" t="s">
        <v>566</v>
      </c>
      <c r="C927" s="198">
        <v>56037</v>
      </c>
      <c r="D927" s="198" t="s">
        <v>432</v>
      </c>
      <c r="E927" s="198" t="s">
        <v>607</v>
      </c>
      <c r="F927" s="198">
        <v>31000220</v>
      </c>
      <c r="G927" s="198" t="s">
        <v>1441</v>
      </c>
      <c r="H927" s="198" t="s">
        <v>1254</v>
      </c>
      <c r="I927" s="198" t="s">
        <v>257</v>
      </c>
      <c r="J927" s="297">
        <v>0</v>
      </c>
      <c r="K927" s="298">
        <v>5.6945053907937062</v>
      </c>
      <c r="L927" s="298">
        <v>0</v>
      </c>
      <c r="M927" s="298">
        <v>0</v>
      </c>
      <c r="N927" s="299">
        <v>0</v>
      </c>
      <c r="O927" s="297">
        <v>0</v>
      </c>
      <c r="P927" s="298">
        <v>5.6945053907937062</v>
      </c>
      <c r="Q927" s="298">
        <v>0</v>
      </c>
      <c r="R927" s="298">
        <v>0</v>
      </c>
      <c r="S927" s="299">
        <v>0</v>
      </c>
      <c r="T927" s="438" t="s">
        <v>434</v>
      </c>
    </row>
    <row r="928" spans="1:20" x14ac:dyDescent="0.2">
      <c r="A928" s="198" t="s">
        <v>565</v>
      </c>
      <c r="B928" s="198" t="s">
        <v>566</v>
      </c>
      <c r="C928" s="198">
        <v>56037</v>
      </c>
      <c r="D928" s="198" t="s">
        <v>432</v>
      </c>
      <c r="E928" s="198" t="s">
        <v>607</v>
      </c>
      <c r="F928" s="198">
        <v>31000227</v>
      </c>
      <c r="G928" s="198" t="s">
        <v>611</v>
      </c>
      <c r="H928" s="198" t="s">
        <v>1313</v>
      </c>
      <c r="I928" s="198" t="s">
        <v>269</v>
      </c>
      <c r="J928" s="297">
        <v>0.51768230825397332</v>
      </c>
      <c r="K928" s="298">
        <v>1.5530469247619201</v>
      </c>
      <c r="L928" s="298">
        <v>0.51768230825397332</v>
      </c>
      <c r="M928" s="298">
        <v>0</v>
      </c>
      <c r="N928" s="299">
        <v>0</v>
      </c>
      <c r="O928" s="297">
        <v>0.51768230825397332</v>
      </c>
      <c r="P928" s="298">
        <v>1.5530469247619201</v>
      </c>
      <c r="Q928" s="298">
        <v>0.51768230825397332</v>
      </c>
      <c r="R928" s="298">
        <v>0</v>
      </c>
      <c r="S928" s="299">
        <v>0</v>
      </c>
      <c r="T928" s="438" t="s">
        <v>434</v>
      </c>
    </row>
    <row r="929" spans="1:20" x14ac:dyDescent="0.2">
      <c r="A929" s="198" t="s">
        <v>565</v>
      </c>
      <c r="B929" s="198" t="s">
        <v>566</v>
      </c>
      <c r="C929" s="198">
        <v>56037</v>
      </c>
      <c r="D929" s="198" t="s">
        <v>432</v>
      </c>
      <c r="E929" s="198" t="s">
        <v>607</v>
      </c>
      <c r="F929" s="198">
        <v>31000227</v>
      </c>
      <c r="G929" s="198" t="s">
        <v>611</v>
      </c>
      <c r="H929" s="198" t="s">
        <v>1442</v>
      </c>
      <c r="I929" s="198" t="s">
        <v>269</v>
      </c>
      <c r="J929" s="297">
        <v>0.51768230825397332</v>
      </c>
      <c r="K929" s="298">
        <v>1.0353646165079466</v>
      </c>
      <c r="L929" s="298">
        <v>0.51768230825397332</v>
      </c>
      <c r="M929" s="298">
        <v>0</v>
      </c>
      <c r="N929" s="299">
        <v>0</v>
      </c>
      <c r="O929" s="297">
        <v>0.51768230825397332</v>
      </c>
      <c r="P929" s="298">
        <v>1.0353646165079466</v>
      </c>
      <c r="Q929" s="298">
        <v>0.51768230825397332</v>
      </c>
      <c r="R929" s="298">
        <v>0</v>
      </c>
      <c r="S929" s="299">
        <v>0</v>
      </c>
      <c r="T929" s="438" t="s">
        <v>434</v>
      </c>
    </row>
    <row r="930" spans="1:20" x14ac:dyDescent="0.2">
      <c r="A930" s="198" t="s">
        <v>565</v>
      </c>
      <c r="B930" s="198" t="s">
        <v>566</v>
      </c>
      <c r="C930" s="198">
        <v>56037</v>
      </c>
      <c r="D930" s="198" t="s">
        <v>432</v>
      </c>
      <c r="E930" s="198" t="s">
        <v>607</v>
      </c>
      <c r="F930" s="198">
        <v>31000227</v>
      </c>
      <c r="G930" s="198" t="s">
        <v>1441</v>
      </c>
      <c r="H930" s="198" t="s">
        <v>1443</v>
      </c>
      <c r="I930" s="198" t="s">
        <v>269</v>
      </c>
      <c r="J930" s="297">
        <v>1.0353646165079466</v>
      </c>
      <c r="K930" s="298">
        <v>5.1768230825397332E-2</v>
      </c>
      <c r="L930" s="298">
        <v>1.0353646165079466</v>
      </c>
      <c r="M930" s="298">
        <v>0</v>
      </c>
      <c r="N930" s="299">
        <v>0</v>
      </c>
      <c r="O930" s="297">
        <v>1.0353646165079466</v>
      </c>
      <c r="P930" s="298">
        <v>5.1768230825397332E-2</v>
      </c>
      <c r="Q930" s="298">
        <v>1.0353646165079466</v>
      </c>
      <c r="R930" s="298">
        <v>0</v>
      </c>
      <c r="S930" s="299">
        <v>0</v>
      </c>
      <c r="T930" s="438" t="s">
        <v>434</v>
      </c>
    </row>
    <row r="931" spans="1:20" x14ac:dyDescent="0.2">
      <c r="A931" s="198" t="s">
        <v>565</v>
      </c>
      <c r="B931" s="198" t="s">
        <v>566</v>
      </c>
      <c r="C931" s="198">
        <v>56037</v>
      </c>
      <c r="D931" s="198" t="s">
        <v>432</v>
      </c>
      <c r="E931" s="198" t="s">
        <v>607</v>
      </c>
      <c r="F931" s="198">
        <v>31000404</v>
      </c>
      <c r="G931" s="198" t="s">
        <v>1441</v>
      </c>
      <c r="H931" s="198" t="s">
        <v>1444</v>
      </c>
      <c r="I931" s="198" t="s">
        <v>244</v>
      </c>
      <c r="J931" s="297">
        <v>3.6237761577778134</v>
      </c>
      <c r="K931" s="298">
        <v>0.51768230825397332</v>
      </c>
      <c r="L931" s="298">
        <v>3.1060938495238402</v>
      </c>
      <c r="M931" s="298">
        <v>0</v>
      </c>
      <c r="N931" s="299">
        <v>0</v>
      </c>
      <c r="O931" s="297">
        <v>3.6237761577778134</v>
      </c>
      <c r="P931" s="298">
        <v>0.51768230825397332</v>
      </c>
      <c r="Q931" s="298">
        <v>3.1060938495238402</v>
      </c>
      <c r="R931" s="298">
        <v>0</v>
      </c>
      <c r="S931" s="299">
        <v>0</v>
      </c>
      <c r="T931" s="438" t="s">
        <v>434</v>
      </c>
    </row>
    <row r="932" spans="1:20" x14ac:dyDescent="0.2">
      <c r="A932" s="198" t="s">
        <v>565</v>
      </c>
      <c r="B932" s="198" t="s">
        <v>566</v>
      </c>
      <c r="C932" s="198">
        <v>56037</v>
      </c>
      <c r="D932" s="198" t="s">
        <v>432</v>
      </c>
      <c r="E932" s="198" t="s">
        <v>607</v>
      </c>
      <c r="F932" s="198">
        <v>31000404</v>
      </c>
      <c r="G932" s="198" t="s">
        <v>1441</v>
      </c>
      <c r="H932" s="198" t="s">
        <v>1445</v>
      </c>
      <c r="I932" s="198" t="s">
        <v>244</v>
      </c>
      <c r="J932" s="297">
        <v>6.7298700073016535</v>
      </c>
      <c r="K932" s="298">
        <v>0.36237761577778133</v>
      </c>
      <c r="L932" s="298">
        <v>5.6945053907937062</v>
      </c>
      <c r="M932" s="298">
        <v>0</v>
      </c>
      <c r="N932" s="299">
        <v>0</v>
      </c>
      <c r="O932" s="297">
        <v>6.7298700073016535</v>
      </c>
      <c r="P932" s="298">
        <v>0.36237761577778133</v>
      </c>
      <c r="Q932" s="298">
        <v>5.6945053907937062</v>
      </c>
      <c r="R932" s="298">
        <v>0</v>
      </c>
      <c r="S932" s="299">
        <v>0</v>
      </c>
      <c r="T932" s="438" t="s">
        <v>434</v>
      </c>
    </row>
    <row r="933" spans="1:20" x14ac:dyDescent="0.2">
      <c r="A933" s="198" t="s">
        <v>565</v>
      </c>
      <c r="B933" s="198" t="s">
        <v>566</v>
      </c>
      <c r="C933" s="198">
        <v>56037</v>
      </c>
      <c r="D933" s="198" t="s">
        <v>432</v>
      </c>
      <c r="E933" s="198" t="s">
        <v>607</v>
      </c>
      <c r="F933" s="198">
        <v>31000220</v>
      </c>
      <c r="G933" s="198" t="s">
        <v>1446</v>
      </c>
      <c r="H933" s="198" t="s">
        <v>1447</v>
      </c>
      <c r="I933" s="198" t="s">
        <v>257</v>
      </c>
      <c r="J933" s="297">
        <v>0</v>
      </c>
      <c r="K933" s="298">
        <v>1.7083516172381121</v>
      </c>
      <c r="L933" s="298">
        <v>0</v>
      </c>
      <c r="M933" s="298">
        <v>0</v>
      </c>
      <c r="N933" s="299">
        <v>0</v>
      </c>
      <c r="O933" s="297">
        <v>0</v>
      </c>
      <c r="P933" s="298">
        <v>1.7083516172381121</v>
      </c>
      <c r="Q933" s="298">
        <v>0</v>
      </c>
      <c r="R933" s="298">
        <v>0</v>
      </c>
      <c r="S933" s="299">
        <v>0</v>
      </c>
      <c r="T933" s="438" t="s">
        <v>434</v>
      </c>
    </row>
    <row r="934" spans="1:20" x14ac:dyDescent="0.2">
      <c r="A934" s="198" t="s">
        <v>565</v>
      </c>
      <c r="B934" s="198" t="s">
        <v>566</v>
      </c>
      <c r="C934" s="198">
        <v>56037</v>
      </c>
      <c r="D934" s="198" t="s">
        <v>432</v>
      </c>
      <c r="E934" s="198" t="s">
        <v>607</v>
      </c>
      <c r="F934" s="198">
        <v>31000299</v>
      </c>
      <c r="G934" s="198" t="s">
        <v>694</v>
      </c>
      <c r="H934" s="198" t="s">
        <v>1362</v>
      </c>
      <c r="I934" s="198" t="s">
        <v>234</v>
      </c>
      <c r="J934" s="297">
        <v>0.25901844144664177</v>
      </c>
      <c r="K934" s="298">
        <v>0</v>
      </c>
      <c r="L934" s="298">
        <v>0.23638461564108373</v>
      </c>
      <c r="M934" s="298">
        <v>0</v>
      </c>
      <c r="N934" s="299">
        <v>0</v>
      </c>
      <c r="O934" s="297">
        <v>0.25901844144664177</v>
      </c>
      <c r="P934" s="298">
        <v>0</v>
      </c>
      <c r="Q934" s="298">
        <v>0.23638461564108373</v>
      </c>
      <c r="R934" s="298">
        <v>0</v>
      </c>
      <c r="S934" s="299">
        <v>0</v>
      </c>
      <c r="T934" s="438" t="s">
        <v>434</v>
      </c>
    </row>
    <row r="935" spans="1:20" x14ac:dyDescent="0.2">
      <c r="A935" s="198" t="s">
        <v>565</v>
      </c>
      <c r="B935" s="198" t="s">
        <v>566</v>
      </c>
      <c r="C935" s="198">
        <v>56037</v>
      </c>
      <c r="D935" s="198" t="s">
        <v>432</v>
      </c>
      <c r="E935" s="198" t="s">
        <v>607</v>
      </c>
      <c r="F935" s="198">
        <v>31000404</v>
      </c>
      <c r="G935" s="198" t="s">
        <v>694</v>
      </c>
      <c r="H935" s="198" t="s">
        <v>1362</v>
      </c>
      <c r="I935" s="198" t="s">
        <v>244</v>
      </c>
      <c r="J935" s="297">
        <v>0.25901844144664177</v>
      </c>
      <c r="K935" s="298">
        <v>0</v>
      </c>
      <c r="L935" s="298">
        <v>0.23638461564108373</v>
      </c>
      <c r="M935" s="298">
        <v>0</v>
      </c>
      <c r="N935" s="299">
        <v>0</v>
      </c>
      <c r="O935" s="297">
        <v>0.25901844144664177</v>
      </c>
      <c r="P935" s="298">
        <v>0</v>
      </c>
      <c r="Q935" s="298">
        <v>0.23638461564108373</v>
      </c>
      <c r="R935" s="298">
        <v>0</v>
      </c>
      <c r="S935" s="299">
        <v>0</v>
      </c>
      <c r="T935" s="438" t="s">
        <v>434</v>
      </c>
    </row>
    <row r="936" spans="1:20" x14ac:dyDescent="0.2">
      <c r="A936" s="198" t="s">
        <v>565</v>
      </c>
      <c r="B936" s="198" t="s">
        <v>566</v>
      </c>
      <c r="C936" s="198">
        <v>56037</v>
      </c>
      <c r="D936" s="198" t="s">
        <v>432</v>
      </c>
      <c r="E936" s="198" t="s">
        <v>607</v>
      </c>
      <c r="F936" s="198">
        <v>31000302</v>
      </c>
      <c r="G936" s="198" t="s">
        <v>694</v>
      </c>
      <c r="H936" s="198" t="s">
        <v>1448</v>
      </c>
      <c r="I936" s="198" t="s">
        <v>269</v>
      </c>
      <c r="J936" s="297">
        <v>0.5180368870047567</v>
      </c>
      <c r="K936" s="298">
        <v>0</v>
      </c>
      <c r="L936" s="298">
        <v>0.47276923128216747</v>
      </c>
      <c r="M936" s="298">
        <v>0</v>
      </c>
      <c r="N936" s="299">
        <v>0</v>
      </c>
      <c r="O936" s="297">
        <v>0.5180368870047567</v>
      </c>
      <c r="P936" s="298">
        <v>0</v>
      </c>
      <c r="Q936" s="298">
        <v>0.47276923128216747</v>
      </c>
      <c r="R936" s="298">
        <v>0</v>
      </c>
      <c r="S936" s="299">
        <v>0</v>
      </c>
      <c r="T936" s="438" t="s">
        <v>434</v>
      </c>
    </row>
    <row r="937" spans="1:20" x14ac:dyDescent="0.2">
      <c r="A937" s="198" t="s">
        <v>565</v>
      </c>
      <c r="B937" s="198" t="s">
        <v>566</v>
      </c>
      <c r="C937" s="198">
        <v>56037</v>
      </c>
      <c r="D937" s="198" t="s">
        <v>432</v>
      </c>
      <c r="E937" s="198" t="s">
        <v>607</v>
      </c>
      <c r="F937" s="198">
        <v>31000504</v>
      </c>
      <c r="G937" s="198" t="s">
        <v>694</v>
      </c>
      <c r="H937" s="198" t="s">
        <v>1449</v>
      </c>
      <c r="I937" s="198" t="s">
        <v>244</v>
      </c>
      <c r="J937" s="297">
        <v>0.15418023786192375</v>
      </c>
      <c r="K937" s="298">
        <v>0</v>
      </c>
      <c r="L937" s="298">
        <v>0</v>
      </c>
      <c r="M937" s="298">
        <v>0</v>
      </c>
      <c r="N937" s="299">
        <v>0</v>
      </c>
      <c r="O937" s="297">
        <v>0.15418023786192375</v>
      </c>
      <c r="P937" s="298">
        <v>0</v>
      </c>
      <c r="Q937" s="298">
        <v>0</v>
      </c>
      <c r="R937" s="298">
        <v>0</v>
      </c>
      <c r="S937" s="299">
        <v>0</v>
      </c>
      <c r="T937" s="438" t="s">
        <v>434</v>
      </c>
    </row>
    <row r="938" spans="1:20" x14ac:dyDescent="0.2">
      <c r="A938" s="198" t="s">
        <v>565</v>
      </c>
      <c r="B938" s="198" t="s">
        <v>566</v>
      </c>
      <c r="C938" s="198">
        <v>56037</v>
      </c>
      <c r="D938" s="198" t="s">
        <v>432</v>
      </c>
      <c r="E938" s="198" t="s">
        <v>607</v>
      </c>
      <c r="F938" s="198">
        <v>10200603</v>
      </c>
      <c r="G938" s="198" t="s">
        <v>706</v>
      </c>
      <c r="H938" s="198" t="s">
        <v>1450</v>
      </c>
      <c r="I938" s="198" t="s">
        <v>269</v>
      </c>
      <c r="J938" s="297">
        <v>2.968483512968235</v>
      </c>
      <c r="K938" s="298">
        <v>0.11819230782054187</v>
      </c>
      <c r="L938" s="298">
        <v>0.59096153910270932</v>
      </c>
      <c r="M938" s="298">
        <v>0</v>
      </c>
      <c r="N938" s="299">
        <v>0</v>
      </c>
      <c r="O938" s="297">
        <v>2.968483512968235</v>
      </c>
      <c r="P938" s="298">
        <v>0.11819230782054187</v>
      </c>
      <c r="Q938" s="298">
        <v>0.59096153910270932</v>
      </c>
      <c r="R938" s="298">
        <v>0</v>
      </c>
      <c r="S938" s="299">
        <v>0</v>
      </c>
      <c r="T938" s="438" t="s">
        <v>434</v>
      </c>
    </row>
    <row r="939" spans="1:20" x14ac:dyDescent="0.2">
      <c r="A939" s="198" t="s">
        <v>565</v>
      </c>
      <c r="B939" s="198" t="s">
        <v>566</v>
      </c>
      <c r="C939" s="198">
        <v>56037</v>
      </c>
      <c r="D939" s="198" t="s">
        <v>432</v>
      </c>
      <c r="E939" s="198" t="s">
        <v>607</v>
      </c>
      <c r="F939" s="198">
        <v>31000404</v>
      </c>
      <c r="G939" s="198" t="s">
        <v>706</v>
      </c>
      <c r="H939" s="198" t="s">
        <v>1362</v>
      </c>
      <c r="I939" s="198" t="s">
        <v>244</v>
      </c>
      <c r="J939" s="297">
        <v>0.23653304224523952</v>
      </c>
      <c r="K939" s="298">
        <v>0</v>
      </c>
      <c r="L939" s="298">
        <v>0.11819230782054187</v>
      </c>
      <c r="M939" s="298">
        <v>0</v>
      </c>
      <c r="N939" s="299">
        <v>0</v>
      </c>
      <c r="O939" s="297">
        <v>0.23653304224523952</v>
      </c>
      <c r="P939" s="298">
        <v>0</v>
      </c>
      <c r="Q939" s="298">
        <v>0.11819230782054187</v>
      </c>
      <c r="R939" s="298">
        <v>0</v>
      </c>
      <c r="S939" s="299">
        <v>0</v>
      </c>
      <c r="T939" s="438" t="s">
        <v>434</v>
      </c>
    </row>
    <row r="940" spans="1:20" x14ac:dyDescent="0.2">
      <c r="A940" s="198" t="s">
        <v>565</v>
      </c>
      <c r="B940" s="198" t="s">
        <v>566</v>
      </c>
      <c r="C940" s="198">
        <v>56037</v>
      </c>
      <c r="D940" s="198" t="s">
        <v>432</v>
      </c>
      <c r="E940" s="198" t="s">
        <v>607</v>
      </c>
      <c r="F940" s="198">
        <v>31000404</v>
      </c>
      <c r="G940" s="198" t="s">
        <v>706</v>
      </c>
      <c r="H940" s="198" t="s">
        <v>1451</v>
      </c>
      <c r="I940" s="198" t="s">
        <v>244</v>
      </c>
      <c r="J940" s="297">
        <v>0.4965024635134016</v>
      </c>
      <c r="K940" s="298">
        <v>0</v>
      </c>
      <c r="L940" s="298">
        <v>0.47276923128216747</v>
      </c>
      <c r="M940" s="298">
        <v>0</v>
      </c>
      <c r="N940" s="299">
        <v>0</v>
      </c>
      <c r="O940" s="297">
        <v>0.4965024635134016</v>
      </c>
      <c r="P940" s="298">
        <v>0</v>
      </c>
      <c r="Q940" s="298">
        <v>0.47276923128216747</v>
      </c>
      <c r="R940" s="298">
        <v>0</v>
      </c>
      <c r="S940" s="299">
        <v>0</v>
      </c>
      <c r="T940" s="438" t="s">
        <v>434</v>
      </c>
    </row>
    <row r="941" spans="1:20" x14ac:dyDescent="0.2">
      <c r="A941" s="198" t="s">
        <v>565</v>
      </c>
      <c r="B941" s="198" t="s">
        <v>566</v>
      </c>
      <c r="C941" s="198">
        <v>56037</v>
      </c>
      <c r="D941" s="198" t="s">
        <v>432</v>
      </c>
      <c r="E941" s="198" t="s">
        <v>607</v>
      </c>
      <c r="F941" s="198">
        <v>31000404</v>
      </c>
      <c r="G941" s="198" t="s">
        <v>706</v>
      </c>
      <c r="H941" s="198" t="s">
        <v>1452</v>
      </c>
      <c r="I941" s="198" t="s">
        <v>244</v>
      </c>
      <c r="J941" s="297">
        <v>0.3548201207329072</v>
      </c>
      <c r="K941" s="298">
        <v>0</v>
      </c>
      <c r="L941" s="298">
        <v>0.11819230782054187</v>
      </c>
      <c r="M941" s="298">
        <v>0</v>
      </c>
      <c r="N941" s="299">
        <v>0</v>
      </c>
      <c r="O941" s="297">
        <v>0.3548201207329072</v>
      </c>
      <c r="P941" s="298">
        <v>0</v>
      </c>
      <c r="Q941" s="298">
        <v>0.11819230782054187</v>
      </c>
      <c r="R941" s="298">
        <v>0</v>
      </c>
      <c r="S941" s="299">
        <v>0</v>
      </c>
      <c r="T941" s="438" t="s">
        <v>434</v>
      </c>
    </row>
    <row r="942" spans="1:20" x14ac:dyDescent="0.2">
      <c r="A942" s="198" t="s">
        <v>565</v>
      </c>
      <c r="B942" s="198" t="s">
        <v>566</v>
      </c>
      <c r="C942" s="198">
        <v>56037</v>
      </c>
      <c r="D942" s="198" t="s">
        <v>432</v>
      </c>
      <c r="E942" s="198" t="s">
        <v>607</v>
      </c>
      <c r="F942" s="198">
        <v>31000404</v>
      </c>
      <c r="G942" s="198" t="s">
        <v>706</v>
      </c>
      <c r="H942" s="198" t="s">
        <v>1453</v>
      </c>
      <c r="I942" s="198" t="s">
        <v>244</v>
      </c>
      <c r="J942" s="297">
        <v>0.4847426678378885</v>
      </c>
      <c r="K942" s="298">
        <v>0</v>
      </c>
      <c r="L942" s="298">
        <v>0.35457692346162556</v>
      </c>
      <c r="M942" s="298">
        <v>0</v>
      </c>
      <c r="N942" s="299">
        <v>0</v>
      </c>
      <c r="O942" s="297">
        <v>0.4847426678378885</v>
      </c>
      <c r="P942" s="298">
        <v>0</v>
      </c>
      <c r="Q942" s="298">
        <v>0.35457692346162556</v>
      </c>
      <c r="R942" s="298">
        <v>0</v>
      </c>
      <c r="S942" s="299">
        <v>0</v>
      </c>
      <c r="T942" s="438" t="s">
        <v>434</v>
      </c>
    </row>
    <row r="943" spans="1:20" x14ac:dyDescent="0.2">
      <c r="A943" s="198" t="s">
        <v>565</v>
      </c>
      <c r="B943" s="198" t="s">
        <v>566</v>
      </c>
      <c r="C943" s="198">
        <v>56037</v>
      </c>
      <c r="D943" s="198" t="s">
        <v>432</v>
      </c>
      <c r="E943" s="198" t="s">
        <v>607</v>
      </c>
      <c r="F943" s="198">
        <v>31000404</v>
      </c>
      <c r="G943" s="198" t="s">
        <v>706</v>
      </c>
      <c r="H943" s="198" t="s">
        <v>1454</v>
      </c>
      <c r="I943" s="198" t="s">
        <v>244</v>
      </c>
      <c r="J943" s="297">
        <v>1.4546391508146301</v>
      </c>
      <c r="K943" s="298">
        <v>0</v>
      </c>
      <c r="L943" s="298">
        <v>0.35457692346162556</v>
      </c>
      <c r="M943" s="298">
        <v>0</v>
      </c>
      <c r="N943" s="299">
        <v>0</v>
      </c>
      <c r="O943" s="297">
        <v>1.4546391508146301</v>
      </c>
      <c r="P943" s="298">
        <v>0</v>
      </c>
      <c r="Q943" s="298">
        <v>0.35457692346162556</v>
      </c>
      <c r="R943" s="298">
        <v>0</v>
      </c>
      <c r="S943" s="299">
        <v>0</v>
      </c>
      <c r="T943" s="438" t="s">
        <v>434</v>
      </c>
    </row>
    <row r="944" spans="1:20" x14ac:dyDescent="0.2">
      <c r="A944" s="198" t="s">
        <v>565</v>
      </c>
      <c r="B944" s="198" t="s">
        <v>566</v>
      </c>
      <c r="C944" s="198">
        <v>56037</v>
      </c>
      <c r="D944" s="198" t="s">
        <v>432</v>
      </c>
      <c r="E944" s="198" t="s">
        <v>607</v>
      </c>
      <c r="F944" s="198">
        <v>31000404</v>
      </c>
      <c r="G944" s="198" t="s">
        <v>706</v>
      </c>
      <c r="H944" s="198" t="s">
        <v>1455</v>
      </c>
      <c r="I944" s="198" t="s">
        <v>244</v>
      </c>
      <c r="J944" s="297">
        <v>0.11828707848766765</v>
      </c>
      <c r="K944" s="298">
        <v>0</v>
      </c>
      <c r="L944" s="298">
        <v>0.11819230782054187</v>
      </c>
      <c r="M944" s="298">
        <v>0</v>
      </c>
      <c r="N944" s="299">
        <v>0</v>
      </c>
      <c r="O944" s="297">
        <v>0.11828707848766765</v>
      </c>
      <c r="P944" s="298">
        <v>0</v>
      </c>
      <c r="Q944" s="298">
        <v>0.11819230782054187</v>
      </c>
      <c r="R944" s="298">
        <v>0</v>
      </c>
      <c r="S944" s="299">
        <v>0</v>
      </c>
      <c r="T944" s="438" t="s">
        <v>434</v>
      </c>
    </row>
    <row r="945" spans="1:20" x14ac:dyDescent="0.2">
      <c r="A945" s="198" t="s">
        <v>565</v>
      </c>
      <c r="B945" s="198" t="s">
        <v>566</v>
      </c>
      <c r="C945" s="198">
        <v>56037</v>
      </c>
      <c r="D945" s="198" t="s">
        <v>432</v>
      </c>
      <c r="E945" s="198" t="s">
        <v>607</v>
      </c>
      <c r="F945" s="198">
        <v>31000404</v>
      </c>
      <c r="G945" s="198" t="s">
        <v>706</v>
      </c>
      <c r="H945" s="198" t="s">
        <v>1456</v>
      </c>
      <c r="I945" s="198" t="s">
        <v>244</v>
      </c>
      <c r="J945" s="297">
        <v>0.11828707848766765</v>
      </c>
      <c r="K945" s="298">
        <v>0</v>
      </c>
      <c r="L945" s="298">
        <v>0.11819230782054187</v>
      </c>
      <c r="M945" s="298">
        <v>0</v>
      </c>
      <c r="N945" s="299">
        <v>0</v>
      </c>
      <c r="O945" s="297">
        <v>0.11828707848766765</v>
      </c>
      <c r="P945" s="298">
        <v>0</v>
      </c>
      <c r="Q945" s="298">
        <v>0.11819230782054187</v>
      </c>
      <c r="R945" s="298">
        <v>0</v>
      </c>
      <c r="S945" s="299">
        <v>0</v>
      </c>
      <c r="T945" s="438" t="s">
        <v>434</v>
      </c>
    </row>
    <row r="946" spans="1:20" x14ac:dyDescent="0.2">
      <c r="A946" s="198" t="s">
        <v>565</v>
      </c>
      <c r="B946" s="198" t="s">
        <v>566</v>
      </c>
      <c r="C946" s="198">
        <v>56037</v>
      </c>
      <c r="D946" s="198" t="s">
        <v>432</v>
      </c>
      <c r="E946" s="198" t="s">
        <v>607</v>
      </c>
      <c r="F946" s="198">
        <v>31000227</v>
      </c>
      <c r="G946" s="198" t="s">
        <v>690</v>
      </c>
      <c r="H946" s="198" t="s">
        <v>1457</v>
      </c>
      <c r="I946" s="198" t="s">
        <v>269</v>
      </c>
      <c r="J946" s="297">
        <v>0.10353646165079466</v>
      </c>
      <c r="K946" s="298">
        <v>0</v>
      </c>
      <c r="L946" s="298">
        <v>0</v>
      </c>
      <c r="M946" s="298">
        <v>0</v>
      </c>
      <c r="N946" s="299">
        <v>0</v>
      </c>
      <c r="O946" s="297">
        <v>0.10353646165079466</v>
      </c>
      <c r="P946" s="298">
        <v>0</v>
      </c>
      <c r="Q946" s="298">
        <v>0</v>
      </c>
      <c r="R946" s="298">
        <v>0</v>
      </c>
      <c r="S946" s="299">
        <v>0</v>
      </c>
      <c r="T946" s="438" t="s">
        <v>434</v>
      </c>
    </row>
    <row r="947" spans="1:20" x14ac:dyDescent="0.2">
      <c r="A947" s="198" t="s">
        <v>565</v>
      </c>
      <c r="B947" s="198" t="s">
        <v>566</v>
      </c>
      <c r="C947" s="198">
        <v>56037</v>
      </c>
      <c r="D947" s="198" t="s">
        <v>432</v>
      </c>
      <c r="E947" s="198" t="s">
        <v>607</v>
      </c>
      <c r="F947" s="198">
        <v>31000227</v>
      </c>
      <c r="G947" s="198" t="s">
        <v>1067</v>
      </c>
      <c r="H947" s="198" t="s">
        <v>1409</v>
      </c>
      <c r="I947" s="198" t="s">
        <v>269</v>
      </c>
      <c r="J947" s="297">
        <v>8.2829169320635748E-2</v>
      </c>
      <c r="K947" s="298">
        <v>5.1768230825397343E-3</v>
      </c>
      <c r="L947" s="298">
        <v>1.5530469247619201E-2</v>
      </c>
      <c r="M947" s="298">
        <v>0</v>
      </c>
      <c r="N947" s="299">
        <v>0</v>
      </c>
      <c r="O947" s="297">
        <v>8.2829169320635748E-2</v>
      </c>
      <c r="P947" s="298">
        <v>5.1768230825397343E-3</v>
      </c>
      <c r="Q947" s="298">
        <v>1.5530469247619201E-2</v>
      </c>
      <c r="R947" s="298">
        <v>0</v>
      </c>
      <c r="S947" s="299">
        <v>0</v>
      </c>
      <c r="T947" s="438" t="s">
        <v>434</v>
      </c>
    </row>
    <row r="948" spans="1:20" x14ac:dyDescent="0.2">
      <c r="A948" s="198" t="s">
        <v>565</v>
      </c>
      <c r="B948" s="198" t="s">
        <v>566</v>
      </c>
      <c r="C948" s="198">
        <v>56037</v>
      </c>
      <c r="D948" s="198" t="s">
        <v>432</v>
      </c>
      <c r="E948" s="198" t="s">
        <v>607</v>
      </c>
      <c r="F948" s="198">
        <v>31000227</v>
      </c>
      <c r="G948" s="198" t="s">
        <v>721</v>
      </c>
      <c r="H948" s="198" t="s">
        <v>1458</v>
      </c>
      <c r="I948" s="198" t="s">
        <v>269</v>
      </c>
      <c r="J948" s="297">
        <v>1.0353646165079466</v>
      </c>
      <c r="K948" s="298">
        <v>5.1768230825397332E-2</v>
      </c>
      <c r="L948" s="298">
        <v>0.20707292330158933</v>
      </c>
      <c r="M948" s="298">
        <v>0</v>
      </c>
      <c r="N948" s="299">
        <v>0</v>
      </c>
      <c r="O948" s="297">
        <v>1.0353646165079466</v>
      </c>
      <c r="P948" s="298">
        <v>5.1768230825397332E-2</v>
      </c>
      <c r="Q948" s="298">
        <v>0.20707292330158933</v>
      </c>
      <c r="R948" s="298">
        <v>0</v>
      </c>
      <c r="S948" s="299">
        <v>0</v>
      </c>
      <c r="T948" s="438" t="s">
        <v>434</v>
      </c>
    </row>
    <row r="949" spans="1:20" x14ac:dyDescent="0.2">
      <c r="A949" s="198" t="s">
        <v>565</v>
      </c>
      <c r="B949" s="198" t="s">
        <v>566</v>
      </c>
      <c r="C949" s="198">
        <v>56037</v>
      </c>
      <c r="D949" s="198" t="s">
        <v>432</v>
      </c>
      <c r="E949" s="198" t="s">
        <v>607</v>
      </c>
      <c r="F949" s="198">
        <v>31000301</v>
      </c>
      <c r="G949" s="198" t="s">
        <v>690</v>
      </c>
      <c r="H949" s="198" t="s">
        <v>1459</v>
      </c>
      <c r="I949" s="198" t="s">
        <v>269</v>
      </c>
      <c r="J949" s="297">
        <v>0</v>
      </c>
      <c r="K949" s="298">
        <v>3.6237761577778134</v>
      </c>
      <c r="L949" s="298">
        <v>0</v>
      </c>
      <c r="M949" s="298">
        <v>0</v>
      </c>
      <c r="N949" s="299">
        <v>0</v>
      </c>
      <c r="O949" s="297">
        <v>0</v>
      </c>
      <c r="P949" s="298">
        <v>3.6237761577778134</v>
      </c>
      <c r="Q949" s="298">
        <v>0</v>
      </c>
      <c r="R949" s="298">
        <v>0</v>
      </c>
      <c r="S949" s="299">
        <v>0</v>
      </c>
      <c r="T949" s="438" t="s">
        <v>434</v>
      </c>
    </row>
    <row r="950" spans="1:20" x14ac:dyDescent="0.2">
      <c r="A950" s="198" t="s">
        <v>565</v>
      </c>
      <c r="B950" s="198" t="s">
        <v>566</v>
      </c>
      <c r="C950" s="198">
        <v>56037</v>
      </c>
      <c r="D950" s="198" t="s">
        <v>432</v>
      </c>
      <c r="E950" s="198" t="s">
        <v>607</v>
      </c>
      <c r="F950" s="198">
        <v>31000404</v>
      </c>
      <c r="G950" s="198" t="s">
        <v>690</v>
      </c>
      <c r="H950" s="198" t="s">
        <v>1460</v>
      </c>
      <c r="I950" s="198" t="s">
        <v>244</v>
      </c>
      <c r="J950" s="297">
        <v>0.25884115412698666</v>
      </c>
      <c r="K950" s="298">
        <v>0</v>
      </c>
      <c r="L950" s="298">
        <v>5.1768230825397332E-2</v>
      </c>
      <c r="M950" s="298">
        <v>0</v>
      </c>
      <c r="N950" s="299">
        <v>0</v>
      </c>
      <c r="O950" s="297">
        <v>0.25884115412698666</v>
      </c>
      <c r="P950" s="298">
        <v>0</v>
      </c>
      <c r="Q950" s="298">
        <v>5.1768230825397332E-2</v>
      </c>
      <c r="R950" s="298">
        <v>0</v>
      </c>
      <c r="S950" s="299">
        <v>0</v>
      </c>
      <c r="T950" s="438" t="s">
        <v>434</v>
      </c>
    </row>
    <row r="951" spans="1:20" x14ac:dyDescent="0.2">
      <c r="A951" s="198" t="s">
        <v>565</v>
      </c>
      <c r="B951" s="198" t="s">
        <v>566</v>
      </c>
      <c r="C951" s="198">
        <v>56037</v>
      </c>
      <c r="D951" s="198" t="s">
        <v>432</v>
      </c>
      <c r="E951" s="198" t="s">
        <v>607</v>
      </c>
      <c r="F951" s="198">
        <v>31000404</v>
      </c>
      <c r="G951" s="198" t="s">
        <v>690</v>
      </c>
      <c r="H951" s="198" t="s">
        <v>1461</v>
      </c>
      <c r="I951" s="198" t="s">
        <v>244</v>
      </c>
      <c r="J951" s="297">
        <v>3.1060938495238402E-2</v>
      </c>
      <c r="K951" s="298">
        <v>1.5530469247619199E-4</v>
      </c>
      <c r="L951" s="298">
        <v>2.5884115412698666E-2</v>
      </c>
      <c r="M951" s="298">
        <v>0</v>
      </c>
      <c r="N951" s="299">
        <v>0</v>
      </c>
      <c r="O951" s="297">
        <v>3.1060938495238402E-2</v>
      </c>
      <c r="P951" s="298">
        <v>1.5530469247619199E-4</v>
      </c>
      <c r="Q951" s="298">
        <v>2.5884115412698666E-2</v>
      </c>
      <c r="R951" s="298">
        <v>0</v>
      </c>
      <c r="S951" s="299">
        <v>0</v>
      </c>
      <c r="T951" s="438" t="s">
        <v>434</v>
      </c>
    </row>
    <row r="952" spans="1:20" x14ac:dyDescent="0.2">
      <c r="A952" s="198" t="s">
        <v>565</v>
      </c>
      <c r="B952" s="198" t="s">
        <v>566</v>
      </c>
      <c r="C952" s="198">
        <v>56037</v>
      </c>
      <c r="D952" s="198" t="s">
        <v>432</v>
      </c>
      <c r="E952" s="198" t="s">
        <v>607</v>
      </c>
      <c r="F952" s="198">
        <v>31000404</v>
      </c>
      <c r="G952" s="198" t="s">
        <v>721</v>
      </c>
      <c r="H952" s="198" t="s">
        <v>1462</v>
      </c>
      <c r="I952" s="198" t="s">
        <v>244</v>
      </c>
      <c r="J952" s="297">
        <v>0.77652346238096004</v>
      </c>
      <c r="K952" s="298">
        <v>3.830849081079403E-2</v>
      </c>
      <c r="L952" s="298">
        <v>0.155304692476192</v>
      </c>
      <c r="M952" s="298">
        <v>0</v>
      </c>
      <c r="N952" s="299">
        <v>0</v>
      </c>
      <c r="O952" s="297">
        <v>0.77652346238096004</v>
      </c>
      <c r="P952" s="298">
        <v>3.830849081079403E-2</v>
      </c>
      <c r="Q952" s="298">
        <v>0.155304692476192</v>
      </c>
      <c r="R952" s="298">
        <v>0</v>
      </c>
      <c r="S952" s="299">
        <v>0</v>
      </c>
      <c r="T952" s="438" t="s">
        <v>434</v>
      </c>
    </row>
    <row r="953" spans="1:20" x14ac:dyDescent="0.2">
      <c r="A953" s="198" t="s">
        <v>565</v>
      </c>
      <c r="B953" s="198" t="s">
        <v>566</v>
      </c>
      <c r="C953" s="198">
        <v>56037</v>
      </c>
      <c r="D953" s="198" t="s">
        <v>432</v>
      </c>
      <c r="E953" s="198" t="s">
        <v>607</v>
      </c>
      <c r="F953" s="198">
        <v>31000404</v>
      </c>
      <c r="G953" s="198" t="s">
        <v>721</v>
      </c>
      <c r="H953" s="198" t="s">
        <v>1463</v>
      </c>
      <c r="I953" s="198" t="s">
        <v>244</v>
      </c>
      <c r="J953" s="297">
        <v>0.51768230825397332</v>
      </c>
      <c r="K953" s="298">
        <v>5.1768230825397332E-2</v>
      </c>
      <c r="L953" s="298">
        <v>0.20707292330158933</v>
      </c>
      <c r="M953" s="298">
        <v>0</v>
      </c>
      <c r="N953" s="299">
        <v>0</v>
      </c>
      <c r="O953" s="297">
        <v>0.51768230825397332</v>
      </c>
      <c r="P953" s="298">
        <v>5.1768230825397332E-2</v>
      </c>
      <c r="Q953" s="298">
        <v>0.20707292330158933</v>
      </c>
      <c r="R953" s="298">
        <v>0</v>
      </c>
      <c r="S953" s="299">
        <v>0</v>
      </c>
      <c r="T953" s="438" t="s">
        <v>434</v>
      </c>
    </row>
    <row r="954" spans="1:20" x14ac:dyDescent="0.2">
      <c r="A954" s="198" t="s">
        <v>565</v>
      </c>
      <c r="B954" s="198" t="s">
        <v>566</v>
      </c>
      <c r="C954" s="198">
        <v>56037</v>
      </c>
      <c r="D954" s="198" t="s">
        <v>432</v>
      </c>
      <c r="E954" s="198" t="s">
        <v>607</v>
      </c>
      <c r="F954" s="198">
        <v>31000404</v>
      </c>
      <c r="G954" s="198" t="s">
        <v>715</v>
      </c>
      <c r="H954" s="198" t="s">
        <v>1464</v>
      </c>
      <c r="I954" s="198" t="s">
        <v>244</v>
      </c>
      <c r="J954" s="297">
        <v>1.0353646165079466</v>
      </c>
      <c r="K954" s="298">
        <v>0</v>
      </c>
      <c r="L954" s="298">
        <v>0</v>
      </c>
      <c r="M954" s="298">
        <v>0</v>
      </c>
      <c r="N954" s="299">
        <v>0</v>
      </c>
      <c r="O954" s="297">
        <v>1.0353646165079466</v>
      </c>
      <c r="P954" s="298">
        <v>0</v>
      </c>
      <c r="Q954" s="298">
        <v>0</v>
      </c>
      <c r="R954" s="298">
        <v>0</v>
      </c>
      <c r="S954" s="299">
        <v>0</v>
      </c>
      <c r="T954" s="438" t="s">
        <v>434</v>
      </c>
    </row>
    <row r="955" spans="1:20" x14ac:dyDescent="0.2">
      <c r="A955" s="198" t="s">
        <v>565</v>
      </c>
      <c r="B955" s="198" t="s">
        <v>566</v>
      </c>
      <c r="C955" s="198">
        <v>56037</v>
      </c>
      <c r="D955" s="198" t="s">
        <v>432</v>
      </c>
      <c r="E955" s="198" t="s">
        <v>607</v>
      </c>
      <c r="F955" s="198">
        <v>31000228</v>
      </c>
      <c r="G955" s="198" t="s">
        <v>692</v>
      </c>
      <c r="H955" s="198" t="s">
        <v>1465</v>
      </c>
      <c r="I955" s="198" t="s">
        <v>269</v>
      </c>
      <c r="J955" s="297">
        <v>0.11819230782054187</v>
      </c>
      <c r="K955" s="298">
        <v>0</v>
      </c>
      <c r="L955" s="298">
        <v>0.11819230782054187</v>
      </c>
      <c r="M955" s="298">
        <v>0</v>
      </c>
      <c r="N955" s="299">
        <v>0</v>
      </c>
      <c r="O955" s="297">
        <v>0.11819230782054187</v>
      </c>
      <c r="P955" s="298">
        <v>0</v>
      </c>
      <c r="Q955" s="298">
        <v>0.11819230782054187</v>
      </c>
      <c r="R955" s="298">
        <v>0</v>
      </c>
      <c r="S955" s="299">
        <v>0</v>
      </c>
      <c r="T955" s="438" t="s">
        <v>434</v>
      </c>
    </row>
    <row r="956" spans="1:20" x14ac:dyDescent="0.2">
      <c r="A956" s="198" t="s">
        <v>565</v>
      </c>
      <c r="B956" s="198" t="s">
        <v>566</v>
      </c>
      <c r="C956" s="198">
        <v>56037</v>
      </c>
      <c r="D956" s="198" t="s">
        <v>432</v>
      </c>
      <c r="E956" s="198" t="s">
        <v>607</v>
      </c>
      <c r="F956" s="198">
        <v>31000209</v>
      </c>
      <c r="G956" s="198" t="s">
        <v>692</v>
      </c>
      <c r="H956" s="198" t="s">
        <v>1466</v>
      </c>
      <c r="I956" s="198" t="s">
        <v>226</v>
      </c>
      <c r="J956" s="297">
        <v>0.35457692346162556</v>
      </c>
      <c r="K956" s="298">
        <v>0.59096153910270932</v>
      </c>
      <c r="L956" s="298">
        <v>1.8910769251286699</v>
      </c>
      <c r="M956" s="298">
        <v>0</v>
      </c>
      <c r="N956" s="299">
        <v>0</v>
      </c>
      <c r="O956" s="297">
        <v>0.35457692346162556</v>
      </c>
      <c r="P956" s="298">
        <v>0.59096153910270932</v>
      </c>
      <c r="Q956" s="298">
        <v>1.8910769251286699</v>
      </c>
      <c r="R956" s="298">
        <v>0</v>
      </c>
      <c r="S956" s="299">
        <v>0</v>
      </c>
      <c r="T956" s="438" t="s">
        <v>434</v>
      </c>
    </row>
    <row r="957" spans="1:20" x14ac:dyDescent="0.2">
      <c r="A957" s="198" t="s">
        <v>565</v>
      </c>
      <c r="B957" s="198" t="s">
        <v>566</v>
      </c>
      <c r="C957" s="198">
        <v>56037</v>
      </c>
      <c r="D957" s="198" t="s">
        <v>432</v>
      </c>
      <c r="E957" s="198" t="s">
        <v>607</v>
      </c>
      <c r="F957" s="198">
        <v>31000209</v>
      </c>
      <c r="G957" s="198" t="s">
        <v>692</v>
      </c>
      <c r="H957" s="198" t="s">
        <v>1467</v>
      </c>
      <c r="I957" s="198" t="s">
        <v>226</v>
      </c>
      <c r="J957" s="297">
        <v>0.11819230782054187</v>
      </c>
      <c r="K957" s="298">
        <v>1.3001153860259607</v>
      </c>
      <c r="L957" s="298">
        <v>0.23638461564108373</v>
      </c>
      <c r="M957" s="298">
        <v>0</v>
      </c>
      <c r="N957" s="299">
        <v>0</v>
      </c>
      <c r="O957" s="297">
        <v>0.11819230782054187</v>
      </c>
      <c r="P957" s="298">
        <v>1.3001153860259607</v>
      </c>
      <c r="Q957" s="298">
        <v>0.23638461564108373</v>
      </c>
      <c r="R957" s="298">
        <v>0</v>
      </c>
      <c r="S957" s="299">
        <v>0</v>
      </c>
      <c r="T957" s="438" t="s">
        <v>434</v>
      </c>
    </row>
    <row r="958" spans="1:20" x14ac:dyDescent="0.2">
      <c r="A958" s="198" t="s">
        <v>565</v>
      </c>
      <c r="B958" s="198" t="s">
        <v>566</v>
      </c>
      <c r="C958" s="198">
        <v>56037</v>
      </c>
      <c r="D958" s="198" t="s">
        <v>432</v>
      </c>
      <c r="E958" s="198" t="s">
        <v>607</v>
      </c>
      <c r="F958" s="198">
        <v>31000299</v>
      </c>
      <c r="G958" s="198" t="s">
        <v>721</v>
      </c>
      <c r="H958" s="198" t="s">
        <v>1468</v>
      </c>
      <c r="I958" s="198" t="s">
        <v>234</v>
      </c>
      <c r="J958" s="297">
        <v>40.430988274635318</v>
      </c>
      <c r="K958" s="298">
        <v>0</v>
      </c>
      <c r="L958" s="298">
        <v>25.832347181873271</v>
      </c>
      <c r="M958" s="298">
        <v>0</v>
      </c>
      <c r="N958" s="299">
        <v>0</v>
      </c>
      <c r="O958" s="297">
        <v>40.430988274635318</v>
      </c>
      <c r="P958" s="298">
        <v>0</v>
      </c>
      <c r="Q958" s="298">
        <v>25.832347181873271</v>
      </c>
      <c r="R958" s="298">
        <v>0</v>
      </c>
      <c r="S958" s="299">
        <v>0</v>
      </c>
      <c r="T958" s="438" t="s">
        <v>434</v>
      </c>
    </row>
    <row r="959" spans="1:20" x14ac:dyDescent="0.2">
      <c r="A959" s="198" t="s">
        <v>565</v>
      </c>
      <c r="B959" s="198" t="s">
        <v>566</v>
      </c>
      <c r="C959" s="198">
        <v>56037</v>
      </c>
      <c r="D959" s="198" t="s">
        <v>432</v>
      </c>
      <c r="E959" s="198" t="s">
        <v>607</v>
      </c>
      <c r="F959" s="198">
        <v>31000404</v>
      </c>
      <c r="G959" s="198" t="s">
        <v>682</v>
      </c>
      <c r="H959" s="198" t="s">
        <v>1469</v>
      </c>
      <c r="I959" s="198" t="s">
        <v>244</v>
      </c>
      <c r="J959" s="297">
        <v>1.5530469247619201</v>
      </c>
      <c r="K959" s="298">
        <v>0.10353646165079466</v>
      </c>
      <c r="L959" s="298">
        <v>1.5530469247619201</v>
      </c>
      <c r="M959" s="298">
        <v>0</v>
      </c>
      <c r="N959" s="299">
        <v>0</v>
      </c>
      <c r="O959" s="297">
        <v>1.5530469247619201</v>
      </c>
      <c r="P959" s="298">
        <v>0.10353646165079466</v>
      </c>
      <c r="Q959" s="298">
        <v>1.5530469247619201</v>
      </c>
      <c r="R959" s="298">
        <v>0</v>
      </c>
      <c r="S959" s="299">
        <v>0</v>
      </c>
      <c r="T959" s="438" t="s">
        <v>434</v>
      </c>
    </row>
    <row r="960" spans="1:20" x14ac:dyDescent="0.2">
      <c r="A960" s="198" t="s">
        <v>565</v>
      </c>
      <c r="B960" s="198" t="s">
        <v>566</v>
      </c>
      <c r="C960" s="198">
        <v>56037</v>
      </c>
      <c r="D960" s="198" t="s">
        <v>432</v>
      </c>
      <c r="E960" s="198" t="s">
        <v>607</v>
      </c>
      <c r="F960" s="198">
        <v>31000220</v>
      </c>
      <c r="G960" s="198" t="s">
        <v>877</v>
      </c>
      <c r="H960" s="198" t="s">
        <v>1470</v>
      </c>
      <c r="I960" s="198" t="s">
        <v>257</v>
      </c>
      <c r="J960" s="297">
        <v>0</v>
      </c>
      <c r="K960" s="298">
        <v>5.6945053907937062</v>
      </c>
      <c r="L960" s="298">
        <v>0</v>
      </c>
      <c r="M960" s="298">
        <v>0</v>
      </c>
      <c r="N960" s="299">
        <v>0</v>
      </c>
      <c r="O960" s="297">
        <v>0</v>
      </c>
      <c r="P960" s="298">
        <v>5.6945053907937062</v>
      </c>
      <c r="Q960" s="298">
        <v>0</v>
      </c>
      <c r="R960" s="298">
        <v>0</v>
      </c>
      <c r="S960" s="299">
        <v>0</v>
      </c>
      <c r="T960" s="438" t="s">
        <v>434</v>
      </c>
    </row>
    <row r="961" spans="1:20" x14ac:dyDescent="0.2">
      <c r="A961" s="198" t="s">
        <v>565</v>
      </c>
      <c r="B961" s="198" t="s">
        <v>566</v>
      </c>
      <c r="C961" s="198">
        <v>56037</v>
      </c>
      <c r="D961" s="198" t="s">
        <v>432</v>
      </c>
      <c r="E961" s="198" t="s">
        <v>607</v>
      </c>
      <c r="F961" s="198">
        <v>31000404</v>
      </c>
      <c r="G961" s="198" t="s">
        <v>877</v>
      </c>
      <c r="H961" s="198" t="s">
        <v>1471</v>
      </c>
      <c r="I961" s="198" t="s">
        <v>244</v>
      </c>
      <c r="J961" s="297">
        <v>2.5884115412698669</v>
      </c>
      <c r="K961" s="298">
        <v>0</v>
      </c>
      <c r="L961" s="298">
        <v>5.1768230825397332E-2</v>
      </c>
      <c r="M961" s="298">
        <v>0</v>
      </c>
      <c r="N961" s="299">
        <v>0</v>
      </c>
      <c r="O961" s="297">
        <v>2.5884115412698669</v>
      </c>
      <c r="P961" s="298">
        <v>0</v>
      </c>
      <c r="Q961" s="298">
        <v>5.1768230825397332E-2</v>
      </c>
      <c r="R961" s="298">
        <v>0</v>
      </c>
      <c r="S961" s="299">
        <v>0</v>
      </c>
      <c r="T961" s="438" t="s">
        <v>434</v>
      </c>
    </row>
    <row r="962" spans="1:20" x14ac:dyDescent="0.2">
      <c r="A962" s="198" t="s">
        <v>565</v>
      </c>
      <c r="B962" s="198" t="s">
        <v>566</v>
      </c>
      <c r="C962" s="198">
        <v>56037</v>
      </c>
      <c r="D962" s="198" t="s">
        <v>432</v>
      </c>
      <c r="E962" s="198" t="s">
        <v>607</v>
      </c>
      <c r="F962" s="198">
        <v>31000404</v>
      </c>
      <c r="G962" s="198" t="s">
        <v>877</v>
      </c>
      <c r="H962" s="198" t="s">
        <v>1472</v>
      </c>
      <c r="I962" s="198" t="s">
        <v>244</v>
      </c>
      <c r="J962" s="297">
        <v>0.25884115412698666</v>
      </c>
      <c r="K962" s="298">
        <v>0</v>
      </c>
      <c r="L962" s="298">
        <v>5.1768230825397332E-2</v>
      </c>
      <c r="M962" s="298">
        <v>0</v>
      </c>
      <c r="N962" s="299">
        <v>0</v>
      </c>
      <c r="O962" s="297">
        <v>0.25884115412698666</v>
      </c>
      <c r="P962" s="298">
        <v>0</v>
      </c>
      <c r="Q962" s="298">
        <v>5.1768230825397332E-2</v>
      </c>
      <c r="R962" s="298">
        <v>0</v>
      </c>
      <c r="S962" s="299">
        <v>0</v>
      </c>
      <c r="T962" s="438" t="s">
        <v>434</v>
      </c>
    </row>
    <row r="963" spans="1:20" x14ac:dyDescent="0.2">
      <c r="A963" s="198" t="s">
        <v>565</v>
      </c>
      <c r="B963" s="198" t="s">
        <v>566</v>
      </c>
      <c r="C963" s="198">
        <v>56037</v>
      </c>
      <c r="D963" s="198" t="s">
        <v>432</v>
      </c>
      <c r="E963" s="198" t="s">
        <v>607</v>
      </c>
      <c r="F963" s="198">
        <v>31000404</v>
      </c>
      <c r="G963" s="198" t="s">
        <v>877</v>
      </c>
      <c r="H963" s="198" t="s">
        <v>1473</v>
      </c>
      <c r="I963" s="198" t="s">
        <v>244</v>
      </c>
      <c r="J963" s="297">
        <v>0</v>
      </c>
      <c r="K963" s="298">
        <v>2.5884115412698669</v>
      </c>
      <c r="L963" s="298">
        <v>0</v>
      </c>
      <c r="M963" s="298">
        <v>0</v>
      </c>
      <c r="N963" s="299">
        <v>0</v>
      </c>
      <c r="O963" s="297">
        <v>0</v>
      </c>
      <c r="P963" s="298">
        <v>2.5884115412698669</v>
      </c>
      <c r="Q963" s="298">
        <v>0</v>
      </c>
      <c r="R963" s="298">
        <v>0</v>
      </c>
      <c r="S963" s="299">
        <v>0</v>
      </c>
      <c r="T963" s="438" t="s">
        <v>434</v>
      </c>
    </row>
    <row r="964" spans="1:20" x14ac:dyDescent="0.2">
      <c r="A964" s="198" t="s">
        <v>565</v>
      </c>
      <c r="B964" s="198" t="s">
        <v>566</v>
      </c>
      <c r="C964" s="198">
        <v>56037</v>
      </c>
      <c r="D964" s="198" t="s">
        <v>432</v>
      </c>
      <c r="E964" s="198" t="s">
        <v>607</v>
      </c>
      <c r="F964" s="198">
        <v>31000404</v>
      </c>
      <c r="G964" s="198" t="s">
        <v>877</v>
      </c>
      <c r="H964" s="198" t="s">
        <v>1474</v>
      </c>
      <c r="I964" s="198" t="s">
        <v>244</v>
      </c>
      <c r="J964" s="297">
        <v>0</v>
      </c>
      <c r="K964" s="298">
        <v>2.5884115412698669</v>
      </c>
      <c r="L964" s="298">
        <v>0</v>
      </c>
      <c r="M964" s="298">
        <v>0</v>
      </c>
      <c r="N964" s="299">
        <v>0</v>
      </c>
      <c r="O964" s="297">
        <v>0</v>
      </c>
      <c r="P964" s="298">
        <v>2.5884115412698669</v>
      </c>
      <c r="Q964" s="298">
        <v>0</v>
      </c>
      <c r="R964" s="298">
        <v>0</v>
      </c>
      <c r="S964" s="299">
        <v>0</v>
      </c>
      <c r="T964" s="438" t="s">
        <v>434</v>
      </c>
    </row>
    <row r="965" spans="1:20" x14ac:dyDescent="0.2">
      <c r="A965" s="198" t="s">
        <v>565</v>
      </c>
      <c r="B965" s="198" t="s">
        <v>566</v>
      </c>
      <c r="C965" s="198">
        <v>56037</v>
      </c>
      <c r="D965" s="198" t="s">
        <v>432</v>
      </c>
      <c r="E965" s="198" t="s">
        <v>607</v>
      </c>
      <c r="F965" s="198">
        <v>31000404</v>
      </c>
      <c r="G965" s="198" t="s">
        <v>877</v>
      </c>
      <c r="H965" s="198" t="s">
        <v>1475</v>
      </c>
      <c r="I965" s="198" t="s">
        <v>244</v>
      </c>
      <c r="J965" s="297">
        <v>0</v>
      </c>
      <c r="K965" s="298">
        <v>0.51768230825397332</v>
      </c>
      <c r="L965" s="298">
        <v>0</v>
      </c>
      <c r="M965" s="298">
        <v>0</v>
      </c>
      <c r="N965" s="299">
        <v>0</v>
      </c>
      <c r="O965" s="297">
        <v>0</v>
      </c>
      <c r="P965" s="298">
        <v>0.51768230825397332</v>
      </c>
      <c r="Q965" s="298">
        <v>0</v>
      </c>
      <c r="R965" s="298">
        <v>0</v>
      </c>
      <c r="S965" s="299">
        <v>0</v>
      </c>
      <c r="T965" s="438" t="s">
        <v>434</v>
      </c>
    </row>
    <row r="966" spans="1:20" x14ac:dyDescent="0.2">
      <c r="A966" s="198" t="s">
        <v>565</v>
      </c>
      <c r="B966" s="198" t="s">
        <v>566</v>
      </c>
      <c r="C966" s="198">
        <v>56037</v>
      </c>
      <c r="D966" s="198" t="s">
        <v>432</v>
      </c>
      <c r="E966" s="198" t="s">
        <v>607</v>
      </c>
      <c r="F966" s="198">
        <v>31000404</v>
      </c>
      <c r="G966" s="198" t="s">
        <v>877</v>
      </c>
      <c r="H966" s="198" t="s">
        <v>1476</v>
      </c>
      <c r="I966" s="198" t="s">
        <v>244</v>
      </c>
      <c r="J966" s="297">
        <v>2.0707292330158933</v>
      </c>
      <c r="K966" s="298">
        <v>0</v>
      </c>
      <c r="L966" s="298">
        <v>0.51768230825397332</v>
      </c>
      <c r="M966" s="298">
        <v>0</v>
      </c>
      <c r="N966" s="299">
        <v>0</v>
      </c>
      <c r="O966" s="297">
        <v>2.0707292330158933</v>
      </c>
      <c r="P966" s="298">
        <v>0</v>
      </c>
      <c r="Q966" s="298">
        <v>0.51768230825397332</v>
      </c>
      <c r="R966" s="298">
        <v>0</v>
      </c>
      <c r="S966" s="299">
        <v>0</v>
      </c>
      <c r="T966" s="438" t="s">
        <v>434</v>
      </c>
    </row>
    <row r="967" spans="1:20" x14ac:dyDescent="0.2">
      <c r="A967" s="198" t="s">
        <v>565</v>
      </c>
      <c r="B967" s="198" t="s">
        <v>566</v>
      </c>
      <c r="C967" s="198">
        <v>56037</v>
      </c>
      <c r="D967" s="198" t="s">
        <v>432</v>
      </c>
      <c r="E967" s="198" t="s">
        <v>607</v>
      </c>
      <c r="F967" s="198">
        <v>31000404</v>
      </c>
      <c r="G967" s="198" t="s">
        <v>877</v>
      </c>
      <c r="H967" s="198" t="s">
        <v>1477</v>
      </c>
      <c r="I967" s="198" t="s">
        <v>244</v>
      </c>
      <c r="J967" s="297">
        <v>2.0707292330158933</v>
      </c>
      <c r="K967" s="298">
        <v>0</v>
      </c>
      <c r="L967" s="298">
        <v>0.51768230825397332</v>
      </c>
      <c r="M967" s="298">
        <v>0</v>
      </c>
      <c r="N967" s="299">
        <v>0</v>
      </c>
      <c r="O967" s="297">
        <v>2.0707292330158933</v>
      </c>
      <c r="P967" s="298">
        <v>0</v>
      </c>
      <c r="Q967" s="298">
        <v>0.51768230825397332</v>
      </c>
      <c r="R967" s="298">
        <v>0</v>
      </c>
      <c r="S967" s="299">
        <v>0</v>
      </c>
      <c r="T967" s="438" t="s">
        <v>434</v>
      </c>
    </row>
    <row r="968" spans="1:20" x14ac:dyDescent="0.2">
      <c r="A968" s="198" t="s">
        <v>565</v>
      </c>
      <c r="B968" s="198" t="s">
        <v>566</v>
      </c>
      <c r="C968" s="198">
        <v>56037</v>
      </c>
      <c r="D968" s="198" t="s">
        <v>432</v>
      </c>
      <c r="E968" s="198" t="s">
        <v>607</v>
      </c>
      <c r="F968" s="198">
        <v>31000404</v>
      </c>
      <c r="G968" s="198" t="s">
        <v>877</v>
      </c>
      <c r="H968" s="198" t="s">
        <v>1478</v>
      </c>
      <c r="I968" s="198" t="s">
        <v>244</v>
      </c>
      <c r="J968" s="297">
        <v>1.5530469247619201</v>
      </c>
      <c r="K968" s="298">
        <v>0</v>
      </c>
      <c r="L968" s="298">
        <v>0.51768230825397332</v>
      </c>
      <c r="M968" s="298">
        <v>0</v>
      </c>
      <c r="N968" s="299">
        <v>0</v>
      </c>
      <c r="O968" s="297">
        <v>1.5530469247619201</v>
      </c>
      <c r="P968" s="298">
        <v>0</v>
      </c>
      <c r="Q968" s="298">
        <v>0.51768230825397332</v>
      </c>
      <c r="R968" s="298">
        <v>0</v>
      </c>
      <c r="S968" s="299">
        <v>0</v>
      </c>
      <c r="T968" s="438" t="s">
        <v>434</v>
      </c>
    </row>
    <row r="969" spans="1:20" x14ac:dyDescent="0.2">
      <c r="A969" s="198" t="s">
        <v>565</v>
      </c>
      <c r="B969" s="198" t="s">
        <v>566</v>
      </c>
      <c r="C969" s="198">
        <v>56037</v>
      </c>
      <c r="D969" s="198" t="s">
        <v>432</v>
      </c>
      <c r="E969" s="198" t="s">
        <v>607</v>
      </c>
      <c r="F969" s="198">
        <v>31000404</v>
      </c>
      <c r="G969" s="198" t="s">
        <v>877</v>
      </c>
      <c r="H969" s="198" t="s">
        <v>1479</v>
      </c>
      <c r="I969" s="198" t="s">
        <v>244</v>
      </c>
      <c r="J969" s="297">
        <v>2.0707292330158933</v>
      </c>
      <c r="K969" s="298">
        <v>0.20707292330158933</v>
      </c>
      <c r="L969" s="298">
        <v>0.51768230825397332</v>
      </c>
      <c r="M969" s="298">
        <v>0</v>
      </c>
      <c r="N969" s="299">
        <v>0</v>
      </c>
      <c r="O969" s="297">
        <v>2.0707292330158933</v>
      </c>
      <c r="P969" s="298">
        <v>0.20707292330158933</v>
      </c>
      <c r="Q969" s="298">
        <v>0.51768230825397332</v>
      </c>
      <c r="R969" s="298">
        <v>0</v>
      </c>
      <c r="S969" s="299">
        <v>0</v>
      </c>
      <c r="T969" s="438" t="s">
        <v>434</v>
      </c>
    </row>
    <row r="970" spans="1:20" x14ac:dyDescent="0.2">
      <c r="A970" s="198" t="s">
        <v>565</v>
      </c>
      <c r="B970" s="198" t="s">
        <v>566</v>
      </c>
      <c r="C970" s="198">
        <v>56037</v>
      </c>
      <c r="D970" s="198" t="s">
        <v>432</v>
      </c>
      <c r="E970" s="198" t="s">
        <v>607</v>
      </c>
      <c r="F970" s="198">
        <v>31000404</v>
      </c>
      <c r="G970" s="198" t="s">
        <v>877</v>
      </c>
      <c r="H970" s="198" t="s">
        <v>1480</v>
      </c>
      <c r="I970" s="198" t="s">
        <v>244</v>
      </c>
      <c r="J970" s="297">
        <v>2.0707292330158933</v>
      </c>
      <c r="K970" s="298">
        <v>0.20707292330158933</v>
      </c>
      <c r="L970" s="298">
        <v>0.51768230825397332</v>
      </c>
      <c r="M970" s="298">
        <v>0</v>
      </c>
      <c r="N970" s="299">
        <v>0</v>
      </c>
      <c r="O970" s="297">
        <v>2.0707292330158933</v>
      </c>
      <c r="P970" s="298">
        <v>0.20707292330158933</v>
      </c>
      <c r="Q970" s="298">
        <v>0.51768230825397332</v>
      </c>
      <c r="R970" s="298">
        <v>0</v>
      </c>
      <c r="S970" s="299">
        <v>0</v>
      </c>
      <c r="T970" s="438" t="s">
        <v>434</v>
      </c>
    </row>
    <row r="971" spans="1:20" x14ac:dyDescent="0.2">
      <c r="A971" s="198" t="s">
        <v>565</v>
      </c>
      <c r="B971" s="198" t="s">
        <v>566</v>
      </c>
      <c r="C971" s="198">
        <v>56037</v>
      </c>
      <c r="D971" s="198" t="s">
        <v>432</v>
      </c>
      <c r="E971" s="198" t="s">
        <v>607</v>
      </c>
      <c r="F971" s="198">
        <v>31000299</v>
      </c>
      <c r="G971" s="198" t="s">
        <v>877</v>
      </c>
      <c r="H971" s="198" t="s">
        <v>1481</v>
      </c>
      <c r="I971" s="198" t="s">
        <v>234</v>
      </c>
      <c r="J971" s="297">
        <v>0</v>
      </c>
      <c r="K971" s="298">
        <v>6.2121876990476803</v>
      </c>
      <c r="L971" s="298">
        <v>0</v>
      </c>
      <c r="M971" s="298">
        <v>0</v>
      </c>
      <c r="N971" s="299">
        <v>0</v>
      </c>
      <c r="O971" s="297">
        <v>0</v>
      </c>
      <c r="P971" s="298">
        <v>6.2121876990476803</v>
      </c>
      <c r="Q971" s="298">
        <v>0</v>
      </c>
      <c r="R971" s="298">
        <v>0</v>
      </c>
      <c r="S971" s="299">
        <v>0</v>
      </c>
      <c r="T971" s="438" t="s">
        <v>434</v>
      </c>
    </row>
    <row r="972" spans="1:20" x14ac:dyDescent="0.2">
      <c r="A972" s="198" t="s">
        <v>565</v>
      </c>
      <c r="B972" s="198" t="s">
        <v>566</v>
      </c>
      <c r="C972" s="198">
        <v>56037</v>
      </c>
      <c r="D972" s="198" t="s">
        <v>432</v>
      </c>
      <c r="E972" s="198" t="s">
        <v>607</v>
      </c>
      <c r="F972" s="198">
        <v>31000404</v>
      </c>
      <c r="G972" s="198" t="s">
        <v>791</v>
      </c>
      <c r="H972" s="198" t="s">
        <v>1482</v>
      </c>
      <c r="I972" s="198" t="s">
        <v>244</v>
      </c>
      <c r="J972" s="297">
        <v>2.5884115412698669</v>
      </c>
      <c r="K972" s="298">
        <v>0</v>
      </c>
      <c r="L972" s="298">
        <v>0.25884115412698666</v>
      </c>
      <c r="M972" s="298">
        <v>0</v>
      </c>
      <c r="N972" s="299">
        <v>0</v>
      </c>
      <c r="O972" s="297">
        <v>2.5884115412698669</v>
      </c>
      <c r="P972" s="298">
        <v>0</v>
      </c>
      <c r="Q972" s="298">
        <v>0.25884115412698666</v>
      </c>
      <c r="R972" s="298">
        <v>0</v>
      </c>
      <c r="S972" s="299">
        <v>0</v>
      </c>
      <c r="T972" s="438" t="s">
        <v>434</v>
      </c>
    </row>
    <row r="973" spans="1:20" x14ac:dyDescent="0.2">
      <c r="A973" s="198" t="s">
        <v>565</v>
      </c>
      <c r="B973" s="198" t="s">
        <v>566</v>
      </c>
      <c r="C973" s="198">
        <v>56041</v>
      </c>
      <c r="D973" s="198" t="s">
        <v>433</v>
      </c>
      <c r="E973" s="198" t="s">
        <v>797</v>
      </c>
      <c r="F973" s="198">
        <v>31000205</v>
      </c>
      <c r="G973" s="198" t="s">
        <v>888</v>
      </c>
      <c r="H973" s="198" t="s">
        <v>1483</v>
      </c>
      <c r="I973" s="198" t="s">
        <v>225</v>
      </c>
      <c r="J973" s="297">
        <v>54.408410597492598</v>
      </c>
      <c r="K973" s="298">
        <v>0</v>
      </c>
      <c r="L973" s="298">
        <v>54.408410597492598</v>
      </c>
      <c r="M973" s="298">
        <v>0</v>
      </c>
      <c r="N973" s="299">
        <v>0</v>
      </c>
      <c r="O973" s="297">
        <v>54.408410597492598</v>
      </c>
      <c r="P973" s="298">
        <v>0</v>
      </c>
      <c r="Q973" s="298">
        <v>54.408410597492598</v>
      </c>
      <c r="R973" s="298">
        <v>0</v>
      </c>
      <c r="S973" s="299">
        <v>0</v>
      </c>
      <c r="T973" s="438" t="s">
        <v>434</v>
      </c>
    </row>
    <row r="974" spans="1:20" x14ac:dyDescent="0.2">
      <c r="A974" s="198" t="s">
        <v>565</v>
      </c>
      <c r="B974" s="198" t="s">
        <v>566</v>
      </c>
      <c r="C974" s="198">
        <v>56041</v>
      </c>
      <c r="D974" s="198" t="s">
        <v>433</v>
      </c>
      <c r="E974" s="198" t="s">
        <v>797</v>
      </c>
      <c r="F974" s="198">
        <v>31000404</v>
      </c>
      <c r="G974" s="198" t="s">
        <v>888</v>
      </c>
      <c r="H974" s="198" t="s">
        <v>1484</v>
      </c>
      <c r="I974" s="198" t="s">
        <v>244</v>
      </c>
      <c r="J974" s="297">
        <v>0.88005992403175481</v>
      </c>
      <c r="K974" s="298">
        <v>0</v>
      </c>
      <c r="L974" s="298">
        <v>0.155304692476192</v>
      </c>
      <c r="M974" s="298">
        <v>0</v>
      </c>
      <c r="N974" s="299">
        <v>0</v>
      </c>
      <c r="O974" s="297">
        <v>0.88005992403175481</v>
      </c>
      <c r="P974" s="298">
        <v>0</v>
      </c>
      <c r="Q974" s="298">
        <v>0.155304692476192</v>
      </c>
      <c r="R974" s="298">
        <v>0</v>
      </c>
      <c r="S974" s="299">
        <v>0</v>
      </c>
      <c r="T974" s="438" t="s">
        <v>434</v>
      </c>
    </row>
    <row r="975" spans="1:20" x14ac:dyDescent="0.2">
      <c r="A975" s="198" t="s">
        <v>565</v>
      </c>
      <c r="B975" s="198" t="s">
        <v>566</v>
      </c>
      <c r="C975" s="198">
        <v>56041</v>
      </c>
      <c r="D975" s="198" t="s">
        <v>433</v>
      </c>
      <c r="E975" s="198" t="s">
        <v>797</v>
      </c>
      <c r="F975" s="198">
        <v>31000404</v>
      </c>
      <c r="G975" s="198" t="s">
        <v>888</v>
      </c>
      <c r="H975" s="198" t="s">
        <v>1485</v>
      </c>
      <c r="I975" s="198" t="s">
        <v>244</v>
      </c>
      <c r="J975" s="297">
        <v>0.67298700073016537</v>
      </c>
      <c r="K975" s="298">
        <v>0</v>
      </c>
      <c r="L975" s="298">
        <v>0.155304692476192</v>
      </c>
      <c r="M975" s="298">
        <v>0</v>
      </c>
      <c r="N975" s="299">
        <v>0</v>
      </c>
      <c r="O975" s="297">
        <v>0.67298700073016537</v>
      </c>
      <c r="P975" s="298">
        <v>0</v>
      </c>
      <c r="Q975" s="298">
        <v>0.155304692476192</v>
      </c>
      <c r="R975" s="298">
        <v>0</v>
      </c>
      <c r="S975" s="299">
        <v>0</v>
      </c>
      <c r="T975" s="438" t="s">
        <v>434</v>
      </c>
    </row>
    <row r="976" spans="1:20" x14ac:dyDescent="0.2">
      <c r="A976" s="198" t="s">
        <v>565</v>
      </c>
      <c r="B976" s="198" t="s">
        <v>566</v>
      </c>
      <c r="C976" s="198">
        <v>56041</v>
      </c>
      <c r="D976" s="198" t="s">
        <v>433</v>
      </c>
      <c r="E976" s="198" t="s">
        <v>797</v>
      </c>
      <c r="F976" s="198">
        <v>31000299</v>
      </c>
      <c r="G976" s="198" t="s">
        <v>903</v>
      </c>
      <c r="H976" s="198" t="s">
        <v>1486</v>
      </c>
      <c r="I976" s="198" t="s">
        <v>234</v>
      </c>
      <c r="J976" s="297">
        <v>18.570823117225562</v>
      </c>
      <c r="K976" s="298">
        <v>0</v>
      </c>
      <c r="L976" s="298">
        <v>37.21560083978521</v>
      </c>
      <c r="M976" s="298">
        <v>0</v>
      </c>
      <c r="N976" s="299">
        <v>0</v>
      </c>
      <c r="O976" s="297">
        <v>18.570823117225562</v>
      </c>
      <c r="P976" s="298">
        <v>0</v>
      </c>
      <c r="Q976" s="298">
        <v>37.21560083978521</v>
      </c>
      <c r="R976" s="298">
        <v>0</v>
      </c>
      <c r="S976" s="299">
        <v>0</v>
      </c>
      <c r="T976" s="438" t="s">
        <v>434</v>
      </c>
    </row>
    <row r="977" spans="1:20" x14ac:dyDescent="0.2">
      <c r="A977" s="198" t="s">
        <v>565</v>
      </c>
      <c r="B977" s="198" t="s">
        <v>566</v>
      </c>
      <c r="C977" s="198">
        <v>56041</v>
      </c>
      <c r="D977" s="198" t="s">
        <v>433</v>
      </c>
      <c r="E977" s="198" t="s">
        <v>797</v>
      </c>
      <c r="F977" s="198">
        <v>31000299</v>
      </c>
      <c r="G977" s="198" t="s">
        <v>903</v>
      </c>
      <c r="H977" s="198" t="s">
        <v>1487</v>
      </c>
      <c r="I977" s="198" t="s">
        <v>234</v>
      </c>
      <c r="J977" s="297">
        <v>18.570823117225562</v>
      </c>
      <c r="K977" s="298">
        <v>0</v>
      </c>
      <c r="L977" s="298">
        <v>37.21560083978521</v>
      </c>
      <c r="M977" s="298">
        <v>0</v>
      </c>
      <c r="N977" s="299">
        <v>0</v>
      </c>
      <c r="O977" s="297">
        <v>18.570823117225562</v>
      </c>
      <c r="P977" s="298">
        <v>0</v>
      </c>
      <c r="Q977" s="298">
        <v>37.21560083978521</v>
      </c>
      <c r="R977" s="298">
        <v>0</v>
      </c>
      <c r="S977" s="299">
        <v>0</v>
      </c>
      <c r="T977" s="438" t="s">
        <v>434</v>
      </c>
    </row>
    <row r="978" spans="1:20" x14ac:dyDescent="0.2">
      <c r="A978" s="198" t="s">
        <v>565</v>
      </c>
      <c r="B978" s="198" t="s">
        <v>566</v>
      </c>
      <c r="C978" s="198">
        <v>56041</v>
      </c>
      <c r="D978" s="198" t="s">
        <v>433</v>
      </c>
      <c r="E978" s="198" t="s">
        <v>797</v>
      </c>
      <c r="F978" s="198">
        <v>31000299</v>
      </c>
      <c r="G978" s="198" t="s">
        <v>903</v>
      </c>
      <c r="H978" s="198" t="s">
        <v>1488</v>
      </c>
      <c r="I978" s="198" t="s">
        <v>234</v>
      </c>
      <c r="J978" s="297">
        <v>49.138726655313654</v>
      </c>
      <c r="K978" s="298">
        <v>0</v>
      </c>
      <c r="L978" s="298">
        <v>0</v>
      </c>
      <c r="M978" s="298">
        <v>0</v>
      </c>
      <c r="N978" s="299">
        <v>0</v>
      </c>
      <c r="O978" s="297">
        <v>49.138726655313654</v>
      </c>
      <c r="P978" s="298">
        <v>0</v>
      </c>
      <c r="Q978" s="298">
        <v>0</v>
      </c>
      <c r="R978" s="298">
        <v>0</v>
      </c>
      <c r="S978" s="299">
        <v>0</v>
      </c>
      <c r="T978" s="438" t="s">
        <v>434</v>
      </c>
    </row>
    <row r="979" spans="1:20" x14ac:dyDescent="0.2">
      <c r="A979" s="198" t="s">
        <v>565</v>
      </c>
      <c r="B979" s="198" t="s">
        <v>566</v>
      </c>
      <c r="C979" s="198">
        <v>56041</v>
      </c>
      <c r="D979" s="198" t="s">
        <v>433</v>
      </c>
      <c r="E979" s="198" t="s">
        <v>797</v>
      </c>
      <c r="F979" s="198">
        <v>31000299</v>
      </c>
      <c r="G979" s="198" t="s">
        <v>903</v>
      </c>
      <c r="H979" s="198">
        <v>6</v>
      </c>
      <c r="I979" s="198" t="s">
        <v>234</v>
      </c>
      <c r="J979" s="297">
        <v>36.04602245172395</v>
      </c>
      <c r="K979" s="298">
        <v>0</v>
      </c>
      <c r="L979" s="298">
        <v>48.152665250859201</v>
      </c>
      <c r="M979" s="298">
        <v>0</v>
      </c>
      <c r="N979" s="299">
        <v>0</v>
      </c>
      <c r="O979" s="297">
        <v>36.04602245172395</v>
      </c>
      <c r="P979" s="298">
        <v>0</v>
      </c>
      <c r="Q979" s="298">
        <v>48.152665250859201</v>
      </c>
      <c r="R979" s="298">
        <v>0</v>
      </c>
      <c r="S979" s="299">
        <v>0</v>
      </c>
      <c r="T979" s="438" t="s">
        <v>434</v>
      </c>
    </row>
    <row r="980" spans="1:20" x14ac:dyDescent="0.2">
      <c r="A980" s="198" t="s">
        <v>565</v>
      </c>
      <c r="B980" s="198" t="s">
        <v>566</v>
      </c>
      <c r="C980" s="198">
        <v>56041</v>
      </c>
      <c r="D980" s="198" t="s">
        <v>433</v>
      </c>
      <c r="E980" s="198" t="s">
        <v>797</v>
      </c>
      <c r="F980" s="198">
        <v>31000299</v>
      </c>
      <c r="G980" s="198" t="s">
        <v>903</v>
      </c>
      <c r="H980" s="198">
        <v>7</v>
      </c>
      <c r="I980" s="198" t="s">
        <v>234</v>
      </c>
      <c r="J980" s="297">
        <v>36.04602245172395</v>
      </c>
      <c r="K980" s="298">
        <v>0</v>
      </c>
      <c r="L980" s="298">
        <v>48.152665250859201</v>
      </c>
      <c r="M980" s="298">
        <v>0</v>
      </c>
      <c r="N980" s="299">
        <v>0</v>
      </c>
      <c r="O980" s="297">
        <v>36.04602245172395</v>
      </c>
      <c r="P980" s="298">
        <v>0</v>
      </c>
      <c r="Q980" s="298">
        <v>48.152665250859201</v>
      </c>
      <c r="R980" s="298">
        <v>0</v>
      </c>
      <c r="S980" s="299">
        <v>0</v>
      </c>
      <c r="T980" s="438" t="s">
        <v>434</v>
      </c>
    </row>
    <row r="981" spans="1:20" x14ac:dyDescent="0.2">
      <c r="A981" s="198" t="s">
        <v>565</v>
      </c>
      <c r="B981" s="198" t="s">
        <v>566</v>
      </c>
      <c r="C981" s="198">
        <v>56041</v>
      </c>
      <c r="D981" s="198" t="s">
        <v>433</v>
      </c>
      <c r="E981" s="198" t="s">
        <v>797</v>
      </c>
      <c r="F981" s="198">
        <v>31000299</v>
      </c>
      <c r="G981" s="198" t="s">
        <v>903</v>
      </c>
      <c r="H981" s="198">
        <v>8</v>
      </c>
      <c r="I981" s="198" t="s">
        <v>234</v>
      </c>
      <c r="J981" s="297">
        <v>36.04602245172395</v>
      </c>
      <c r="K981" s="298">
        <v>0</v>
      </c>
      <c r="L981" s="298">
        <v>48.152665250859201</v>
      </c>
      <c r="M981" s="298">
        <v>0</v>
      </c>
      <c r="N981" s="299">
        <v>0</v>
      </c>
      <c r="O981" s="297">
        <v>36.04602245172395</v>
      </c>
      <c r="P981" s="298">
        <v>0</v>
      </c>
      <c r="Q981" s="298">
        <v>48.152665250859201</v>
      </c>
      <c r="R981" s="298">
        <v>0</v>
      </c>
      <c r="S981" s="299">
        <v>0</v>
      </c>
      <c r="T981" s="438" t="s">
        <v>434</v>
      </c>
    </row>
    <row r="982" spans="1:20" x14ac:dyDescent="0.2">
      <c r="A982" s="198" t="s">
        <v>565</v>
      </c>
      <c r="B982" s="198" t="s">
        <v>566</v>
      </c>
      <c r="C982" s="198">
        <v>56041</v>
      </c>
      <c r="D982" s="198" t="s">
        <v>433</v>
      </c>
      <c r="E982" s="198" t="s">
        <v>797</v>
      </c>
      <c r="F982" s="198">
        <v>31000299</v>
      </c>
      <c r="G982" s="198" t="s">
        <v>903</v>
      </c>
      <c r="H982" s="198">
        <v>9</v>
      </c>
      <c r="I982" s="198" t="s">
        <v>234</v>
      </c>
      <c r="J982" s="297">
        <v>36.04602245172395</v>
      </c>
      <c r="K982" s="298">
        <v>0</v>
      </c>
      <c r="L982" s="298">
        <v>48.152665250859201</v>
      </c>
      <c r="M982" s="298">
        <v>0</v>
      </c>
      <c r="N982" s="299">
        <v>0</v>
      </c>
      <c r="O982" s="297">
        <v>36.04602245172395</v>
      </c>
      <c r="P982" s="298">
        <v>0</v>
      </c>
      <c r="Q982" s="298">
        <v>48.152665250859201</v>
      </c>
      <c r="R982" s="298">
        <v>0</v>
      </c>
      <c r="S982" s="299">
        <v>0</v>
      </c>
      <c r="T982" s="438" t="s">
        <v>434</v>
      </c>
    </row>
    <row r="983" spans="1:20" x14ac:dyDescent="0.2">
      <c r="A983" s="198" t="s">
        <v>565</v>
      </c>
      <c r="B983" s="198" t="s">
        <v>566</v>
      </c>
      <c r="C983" s="198">
        <v>56041</v>
      </c>
      <c r="D983" s="198" t="s">
        <v>433</v>
      </c>
      <c r="E983" s="198" t="s">
        <v>797</v>
      </c>
      <c r="F983" s="198">
        <v>31000299</v>
      </c>
      <c r="G983" s="198" t="s">
        <v>903</v>
      </c>
      <c r="H983" s="198">
        <v>10</v>
      </c>
      <c r="I983" s="198" t="s">
        <v>234</v>
      </c>
      <c r="J983" s="297">
        <v>8.0528348030447123</v>
      </c>
      <c r="K983" s="298">
        <v>0</v>
      </c>
      <c r="L983" s="298">
        <v>2.0132087007611781</v>
      </c>
      <c r="M983" s="298">
        <v>0</v>
      </c>
      <c r="N983" s="299">
        <v>0</v>
      </c>
      <c r="O983" s="297">
        <v>8.0528348030447123</v>
      </c>
      <c r="P983" s="298">
        <v>0</v>
      </c>
      <c r="Q983" s="298">
        <v>2.0132087007611781</v>
      </c>
      <c r="R983" s="298">
        <v>0</v>
      </c>
      <c r="S983" s="299">
        <v>0</v>
      </c>
      <c r="T983" s="438" t="s">
        <v>434</v>
      </c>
    </row>
    <row r="984" spans="1:20" x14ac:dyDescent="0.2">
      <c r="A984" s="198" t="s">
        <v>565</v>
      </c>
      <c r="B984" s="198" t="s">
        <v>566</v>
      </c>
      <c r="C984" s="198">
        <v>56041</v>
      </c>
      <c r="D984" s="198" t="s">
        <v>433</v>
      </c>
      <c r="E984" s="198" t="s">
        <v>797</v>
      </c>
      <c r="F984" s="198">
        <v>31000299</v>
      </c>
      <c r="G984" s="198" t="s">
        <v>903</v>
      </c>
      <c r="H984" s="198">
        <v>11</v>
      </c>
      <c r="I984" s="198" t="s">
        <v>234</v>
      </c>
      <c r="J984" s="297">
        <v>8.0528348030447123</v>
      </c>
      <c r="K984" s="298">
        <v>0</v>
      </c>
      <c r="L984" s="298">
        <v>2.0132087007611781</v>
      </c>
      <c r="M984" s="298">
        <v>0</v>
      </c>
      <c r="N984" s="299">
        <v>0</v>
      </c>
      <c r="O984" s="297">
        <v>8.0528348030447123</v>
      </c>
      <c r="P984" s="298">
        <v>0</v>
      </c>
      <c r="Q984" s="298">
        <v>2.0132087007611781</v>
      </c>
      <c r="R984" s="298">
        <v>0</v>
      </c>
      <c r="S984" s="299">
        <v>0</v>
      </c>
      <c r="T984" s="438" t="s">
        <v>434</v>
      </c>
    </row>
    <row r="985" spans="1:20" x14ac:dyDescent="0.2">
      <c r="A985" s="198" t="s">
        <v>565</v>
      </c>
      <c r="B985" s="198" t="s">
        <v>566</v>
      </c>
      <c r="C985" s="198">
        <v>56041</v>
      </c>
      <c r="D985" s="198" t="s">
        <v>433</v>
      </c>
      <c r="E985" s="198" t="s">
        <v>797</v>
      </c>
      <c r="F985" s="198">
        <v>31000299</v>
      </c>
      <c r="G985" s="198" t="s">
        <v>903</v>
      </c>
      <c r="H985" s="198">
        <v>12</v>
      </c>
      <c r="I985" s="198" t="s">
        <v>234</v>
      </c>
      <c r="J985" s="297">
        <v>0.49303070222722728</v>
      </c>
      <c r="K985" s="298">
        <v>0</v>
      </c>
      <c r="L985" s="298">
        <v>0.12325767555680682</v>
      </c>
      <c r="M985" s="298">
        <v>0</v>
      </c>
      <c r="N985" s="299">
        <v>0</v>
      </c>
      <c r="O985" s="297">
        <v>0.49303070222722728</v>
      </c>
      <c r="P985" s="298">
        <v>0</v>
      </c>
      <c r="Q985" s="298">
        <v>0.12325767555680682</v>
      </c>
      <c r="R985" s="298">
        <v>0</v>
      </c>
      <c r="S985" s="299">
        <v>0</v>
      </c>
      <c r="T985" s="438" t="s">
        <v>434</v>
      </c>
    </row>
    <row r="986" spans="1:20" x14ac:dyDescent="0.2">
      <c r="A986" s="198" t="s">
        <v>565</v>
      </c>
      <c r="B986" s="198" t="s">
        <v>566</v>
      </c>
      <c r="C986" s="198">
        <v>56041</v>
      </c>
      <c r="D986" s="198" t="s">
        <v>433</v>
      </c>
      <c r="E986" s="198" t="s">
        <v>797</v>
      </c>
      <c r="F986" s="198">
        <v>31000299</v>
      </c>
      <c r="G986" s="198" t="s">
        <v>903</v>
      </c>
      <c r="H986" s="198">
        <v>13</v>
      </c>
      <c r="I986" s="198" t="s">
        <v>234</v>
      </c>
      <c r="J986" s="297">
        <v>0.49303070222722728</v>
      </c>
      <c r="K986" s="298">
        <v>0</v>
      </c>
      <c r="L986" s="298">
        <v>0.12325767555680682</v>
      </c>
      <c r="M986" s="298">
        <v>0</v>
      </c>
      <c r="N986" s="299">
        <v>0</v>
      </c>
      <c r="O986" s="297">
        <v>0.49303070222722728</v>
      </c>
      <c r="P986" s="298">
        <v>0</v>
      </c>
      <c r="Q986" s="298">
        <v>0.12325767555680682</v>
      </c>
      <c r="R986" s="298">
        <v>0</v>
      </c>
      <c r="S986" s="299">
        <v>0</v>
      </c>
      <c r="T986" s="438" t="s">
        <v>434</v>
      </c>
    </row>
    <row r="987" spans="1:20" x14ac:dyDescent="0.2">
      <c r="A987" s="198" t="s">
        <v>565</v>
      </c>
      <c r="B987" s="198" t="s">
        <v>566</v>
      </c>
      <c r="C987" s="198">
        <v>56041</v>
      </c>
      <c r="D987" s="198" t="s">
        <v>433</v>
      </c>
      <c r="E987" s="198" t="s">
        <v>797</v>
      </c>
      <c r="F987" s="198">
        <v>31000299</v>
      </c>
      <c r="G987" s="198" t="s">
        <v>903</v>
      </c>
      <c r="H987" s="198">
        <v>14</v>
      </c>
      <c r="I987" s="198" t="s">
        <v>234</v>
      </c>
      <c r="J987" s="297">
        <v>0.71215545877266162</v>
      </c>
      <c r="K987" s="298">
        <v>0</v>
      </c>
      <c r="L987" s="298">
        <v>0.16434356740907577</v>
      </c>
      <c r="M987" s="298">
        <v>0</v>
      </c>
      <c r="N987" s="299">
        <v>0</v>
      </c>
      <c r="O987" s="297">
        <v>0.71215545877266162</v>
      </c>
      <c r="P987" s="298">
        <v>0</v>
      </c>
      <c r="Q987" s="298">
        <v>0.16434356740907577</v>
      </c>
      <c r="R987" s="298">
        <v>0</v>
      </c>
      <c r="S987" s="299">
        <v>0</v>
      </c>
      <c r="T987" s="438" t="s">
        <v>434</v>
      </c>
    </row>
    <row r="988" spans="1:20" x14ac:dyDescent="0.2">
      <c r="A988" s="198" t="s">
        <v>565</v>
      </c>
      <c r="B988" s="198" t="s">
        <v>566</v>
      </c>
      <c r="C988" s="198">
        <v>56041</v>
      </c>
      <c r="D988" s="198" t="s">
        <v>433</v>
      </c>
      <c r="E988" s="198" t="s">
        <v>797</v>
      </c>
      <c r="F988" s="198">
        <v>31000299</v>
      </c>
      <c r="G988" s="198" t="s">
        <v>903</v>
      </c>
      <c r="H988" s="198">
        <v>15</v>
      </c>
      <c r="I988" s="198" t="s">
        <v>234</v>
      </c>
      <c r="J988" s="297">
        <v>0.71215545877266162</v>
      </c>
      <c r="K988" s="298">
        <v>0</v>
      </c>
      <c r="L988" s="298">
        <v>0.16434356740907577</v>
      </c>
      <c r="M988" s="298">
        <v>0</v>
      </c>
      <c r="N988" s="299">
        <v>0</v>
      </c>
      <c r="O988" s="297">
        <v>0.71215545877266162</v>
      </c>
      <c r="P988" s="298">
        <v>0</v>
      </c>
      <c r="Q988" s="298">
        <v>0.16434356740907577</v>
      </c>
      <c r="R988" s="298">
        <v>0</v>
      </c>
      <c r="S988" s="299">
        <v>0</v>
      </c>
      <c r="T988" s="438" t="s">
        <v>434</v>
      </c>
    </row>
    <row r="989" spans="1:20" x14ac:dyDescent="0.2">
      <c r="A989" s="198" t="s">
        <v>565</v>
      </c>
      <c r="B989" s="198" t="s">
        <v>566</v>
      </c>
      <c r="C989" s="198">
        <v>56041</v>
      </c>
      <c r="D989" s="198" t="s">
        <v>433</v>
      </c>
      <c r="E989" s="198" t="s">
        <v>797</v>
      </c>
      <c r="F989" s="198">
        <v>31000299</v>
      </c>
      <c r="G989" s="198" t="s">
        <v>903</v>
      </c>
      <c r="H989" s="198">
        <v>16</v>
      </c>
      <c r="I989" s="198" t="s">
        <v>234</v>
      </c>
      <c r="J989" s="297">
        <v>0.71215545877266162</v>
      </c>
      <c r="K989" s="298">
        <v>0</v>
      </c>
      <c r="L989" s="298">
        <v>0.16434356740907577</v>
      </c>
      <c r="M989" s="298">
        <v>0</v>
      </c>
      <c r="N989" s="299">
        <v>0</v>
      </c>
      <c r="O989" s="297">
        <v>0.71215545877266162</v>
      </c>
      <c r="P989" s="298">
        <v>0</v>
      </c>
      <c r="Q989" s="298">
        <v>0.16434356740907577</v>
      </c>
      <c r="R989" s="298">
        <v>0</v>
      </c>
      <c r="S989" s="299">
        <v>0</v>
      </c>
      <c r="T989" s="438" t="s">
        <v>434</v>
      </c>
    </row>
    <row r="990" spans="1:20" x14ac:dyDescent="0.2">
      <c r="A990" s="198" t="s">
        <v>565</v>
      </c>
      <c r="B990" s="198" t="s">
        <v>566</v>
      </c>
      <c r="C990" s="198">
        <v>56041</v>
      </c>
      <c r="D990" s="198" t="s">
        <v>433</v>
      </c>
      <c r="E990" s="198" t="s">
        <v>797</v>
      </c>
      <c r="F990" s="198">
        <v>31000299</v>
      </c>
      <c r="G990" s="198" t="s">
        <v>903</v>
      </c>
      <c r="H990" s="198">
        <v>19</v>
      </c>
      <c r="I990" s="198" t="s">
        <v>234</v>
      </c>
      <c r="J990" s="297">
        <v>1.9173416197725508</v>
      </c>
      <c r="K990" s="298">
        <v>0</v>
      </c>
      <c r="L990" s="298">
        <v>0.3697730266704205</v>
      </c>
      <c r="M990" s="298">
        <v>0</v>
      </c>
      <c r="N990" s="299">
        <v>0</v>
      </c>
      <c r="O990" s="297">
        <v>1.9173416197725508</v>
      </c>
      <c r="P990" s="298">
        <v>0</v>
      </c>
      <c r="Q990" s="298">
        <v>0.3697730266704205</v>
      </c>
      <c r="R990" s="298">
        <v>0</v>
      </c>
      <c r="S990" s="299">
        <v>0</v>
      </c>
      <c r="T990" s="438" t="s">
        <v>434</v>
      </c>
    </row>
    <row r="991" spans="1:20" x14ac:dyDescent="0.2">
      <c r="A991" s="198" t="s">
        <v>565</v>
      </c>
      <c r="B991" s="198" t="s">
        <v>566</v>
      </c>
      <c r="C991" s="198">
        <v>56041</v>
      </c>
      <c r="D991" s="198" t="s">
        <v>433</v>
      </c>
      <c r="E991" s="198" t="s">
        <v>797</v>
      </c>
      <c r="F991" s="198">
        <v>31000299</v>
      </c>
      <c r="G991" s="198" t="s">
        <v>903</v>
      </c>
      <c r="H991" s="198">
        <v>20</v>
      </c>
      <c r="I991" s="198" t="s">
        <v>234</v>
      </c>
      <c r="J991" s="297">
        <v>1.9173416197725508</v>
      </c>
      <c r="K991" s="298">
        <v>0</v>
      </c>
      <c r="L991" s="298">
        <v>0.3697730266704205</v>
      </c>
      <c r="M991" s="298">
        <v>0</v>
      </c>
      <c r="N991" s="299">
        <v>0</v>
      </c>
      <c r="O991" s="297">
        <v>1.9173416197725508</v>
      </c>
      <c r="P991" s="298">
        <v>0</v>
      </c>
      <c r="Q991" s="298">
        <v>0.3697730266704205</v>
      </c>
      <c r="R991" s="298">
        <v>0</v>
      </c>
      <c r="S991" s="299">
        <v>0</v>
      </c>
      <c r="T991" s="438" t="s">
        <v>434</v>
      </c>
    </row>
    <row r="992" spans="1:20" x14ac:dyDescent="0.2">
      <c r="A992" s="198" t="s">
        <v>565</v>
      </c>
      <c r="B992" s="198" t="s">
        <v>566</v>
      </c>
      <c r="C992" s="198">
        <v>56041</v>
      </c>
      <c r="D992" s="198" t="s">
        <v>433</v>
      </c>
      <c r="E992" s="198" t="s">
        <v>797</v>
      </c>
      <c r="F992" s="198">
        <v>31000299</v>
      </c>
      <c r="G992" s="198" t="s">
        <v>903</v>
      </c>
      <c r="H992" s="198">
        <v>22</v>
      </c>
      <c r="I992" s="198" t="s">
        <v>234</v>
      </c>
      <c r="J992" s="297">
        <v>39.716362123859973</v>
      </c>
      <c r="K992" s="298">
        <v>0</v>
      </c>
      <c r="L992" s="298">
        <v>9.9427858282490842</v>
      </c>
      <c r="M992" s="298">
        <v>0</v>
      </c>
      <c r="N992" s="299">
        <v>0</v>
      </c>
      <c r="O992" s="297">
        <v>39.716362123859973</v>
      </c>
      <c r="P992" s="298">
        <v>0</v>
      </c>
      <c r="Q992" s="298">
        <v>9.9427858282490842</v>
      </c>
      <c r="R992" s="298">
        <v>0</v>
      </c>
      <c r="S992" s="299">
        <v>0</v>
      </c>
      <c r="T992" s="438" t="s">
        <v>434</v>
      </c>
    </row>
    <row r="993" spans="1:20" x14ac:dyDescent="0.2">
      <c r="A993" s="198" t="s">
        <v>565</v>
      </c>
      <c r="B993" s="198" t="s">
        <v>566</v>
      </c>
      <c r="C993" s="198">
        <v>56041</v>
      </c>
      <c r="D993" s="198" t="s">
        <v>433</v>
      </c>
      <c r="E993" s="198" t="s">
        <v>797</v>
      </c>
      <c r="F993" s="198">
        <v>31000299</v>
      </c>
      <c r="G993" s="198" t="s">
        <v>903</v>
      </c>
      <c r="H993" s="198">
        <v>23</v>
      </c>
      <c r="I993" s="198" t="s">
        <v>234</v>
      </c>
      <c r="J993" s="297">
        <v>39.716362123859973</v>
      </c>
      <c r="K993" s="298">
        <v>0</v>
      </c>
      <c r="L993" s="298">
        <v>9.9427858282490842</v>
      </c>
      <c r="M993" s="298">
        <v>0</v>
      </c>
      <c r="N993" s="299">
        <v>0</v>
      </c>
      <c r="O993" s="297">
        <v>39.716362123859973</v>
      </c>
      <c r="P993" s="298">
        <v>0</v>
      </c>
      <c r="Q993" s="298">
        <v>9.9427858282490842</v>
      </c>
      <c r="R993" s="298">
        <v>0</v>
      </c>
      <c r="S993" s="299">
        <v>0</v>
      </c>
      <c r="T993" s="438" t="s">
        <v>434</v>
      </c>
    </row>
    <row r="994" spans="1:20" x14ac:dyDescent="0.2">
      <c r="A994" s="198" t="s">
        <v>565</v>
      </c>
      <c r="B994" s="198" t="s">
        <v>566</v>
      </c>
      <c r="C994" s="198">
        <v>56041</v>
      </c>
      <c r="D994" s="198" t="s">
        <v>433</v>
      </c>
      <c r="E994" s="198" t="s">
        <v>797</v>
      </c>
      <c r="F994" s="198">
        <v>31000299</v>
      </c>
      <c r="G994" s="198" t="s">
        <v>903</v>
      </c>
      <c r="H994" s="198">
        <v>24</v>
      </c>
      <c r="I994" s="198" t="s">
        <v>234</v>
      </c>
      <c r="J994" s="297">
        <v>39.716362123859973</v>
      </c>
      <c r="K994" s="298">
        <v>0</v>
      </c>
      <c r="L994" s="298">
        <v>9.9427858282490842</v>
      </c>
      <c r="M994" s="298">
        <v>0</v>
      </c>
      <c r="N994" s="299">
        <v>0</v>
      </c>
      <c r="O994" s="297">
        <v>39.716362123859973</v>
      </c>
      <c r="P994" s="298">
        <v>0</v>
      </c>
      <c r="Q994" s="298">
        <v>9.9427858282490842</v>
      </c>
      <c r="R994" s="298">
        <v>0</v>
      </c>
      <c r="S994" s="299">
        <v>0</v>
      </c>
      <c r="T994" s="438" t="s">
        <v>434</v>
      </c>
    </row>
    <row r="995" spans="1:20" x14ac:dyDescent="0.2">
      <c r="A995" s="198" t="s">
        <v>565</v>
      </c>
      <c r="B995" s="198" t="s">
        <v>566</v>
      </c>
      <c r="C995" s="198">
        <v>56041</v>
      </c>
      <c r="D995" s="198" t="s">
        <v>433</v>
      </c>
      <c r="E995" s="198" t="s">
        <v>797</v>
      </c>
      <c r="F995" s="198">
        <v>31000299</v>
      </c>
      <c r="G995" s="198" t="s">
        <v>903</v>
      </c>
      <c r="H995" s="198">
        <v>25</v>
      </c>
      <c r="I995" s="198" t="s">
        <v>234</v>
      </c>
      <c r="J995" s="297">
        <v>1.9173416197725508</v>
      </c>
      <c r="K995" s="298">
        <v>0</v>
      </c>
      <c r="L995" s="298">
        <v>0.3697730266704205</v>
      </c>
      <c r="M995" s="298">
        <v>0</v>
      </c>
      <c r="N995" s="299">
        <v>0</v>
      </c>
      <c r="O995" s="297">
        <v>1.9173416197725508</v>
      </c>
      <c r="P995" s="298">
        <v>0</v>
      </c>
      <c r="Q995" s="298">
        <v>0.3697730266704205</v>
      </c>
      <c r="R995" s="298">
        <v>0</v>
      </c>
      <c r="S995" s="299">
        <v>0</v>
      </c>
      <c r="T995" s="438" t="s">
        <v>434</v>
      </c>
    </row>
    <row r="996" spans="1:20" x14ac:dyDescent="0.2">
      <c r="A996" s="198" t="s">
        <v>565</v>
      </c>
      <c r="B996" s="198" t="s">
        <v>566</v>
      </c>
      <c r="C996" s="198">
        <v>56041</v>
      </c>
      <c r="D996" s="198" t="s">
        <v>433</v>
      </c>
      <c r="E996" s="198" t="s">
        <v>797</v>
      </c>
      <c r="F996" s="198">
        <v>31000299</v>
      </c>
      <c r="G996" s="198" t="s">
        <v>903</v>
      </c>
      <c r="H996" s="198">
        <v>26</v>
      </c>
      <c r="I996" s="198" t="s">
        <v>234</v>
      </c>
      <c r="J996" s="297">
        <v>1.9173416197725508</v>
      </c>
      <c r="K996" s="298">
        <v>0</v>
      </c>
      <c r="L996" s="298">
        <v>0.3697730266704205</v>
      </c>
      <c r="M996" s="298">
        <v>0</v>
      </c>
      <c r="N996" s="299">
        <v>0</v>
      </c>
      <c r="O996" s="297">
        <v>1.9173416197725508</v>
      </c>
      <c r="P996" s="298">
        <v>0</v>
      </c>
      <c r="Q996" s="298">
        <v>0.3697730266704205</v>
      </c>
      <c r="R996" s="298">
        <v>0</v>
      </c>
      <c r="S996" s="299">
        <v>0</v>
      </c>
      <c r="T996" s="438" t="s">
        <v>434</v>
      </c>
    </row>
    <row r="997" spans="1:20" x14ac:dyDescent="0.2">
      <c r="A997" s="198" t="s">
        <v>565</v>
      </c>
      <c r="B997" s="198" t="s">
        <v>566</v>
      </c>
      <c r="C997" s="198">
        <v>56041</v>
      </c>
      <c r="D997" s="198" t="s">
        <v>433</v>
      </c>
      <c r="E997" s="198" t="s">
        <v>797</v>
      </c>
      <c r="F997" s="198">
        <v>31000299</v>
      </c>
      <c r="G997" s="198" t="s">
        <v>903</v>
      </c>
      <c r="H997" s="198">
        <v>27</v>
      </c>
      <c r="I997" s="198" t="s">
        <v>234</v>
      </c>
      <c r="J997" s="297">
        <v>20.488164736998112</v>
      </c>
      <c r="K997" s="298">
        <v>0</v>
      </c>
      <c r="L997" s="298">
        <v>5.1357364815336171</v>
      </c>
      <c r="M997" s="298">
        <v>0</v>
      </c>
      <c r="N997" s="299">
        <v>0</v>
      </c>
      <c r="O997" s="297">
        <v>20.488164736998112</v>
      </c>
      <c r="P997" s="298">
        <v>0</v>
      </c>
      <c r="Q997" s="298">
        <v>5.1357364815336171</v>
      </c>
      <c r="R997" s="298">
        <v>0</v>
      </c>
      <c r="S997" s="299">
        <v>0</v>
      </c>
      <c r="T997" s="438" t="s">
        <v>434</v>
      </c>
    </row>
    <row r="998" spans="1:20" x14ac:dyDescent="0.2">
      <c r="A998" s="198" t="s">
        <v>565</v>
      </c>
      <c r="B998" s="198" t="s">
        <v>566</v>
      </c>
      <c r="C998" s="198">
        <v>56041</v>
      </c>
      <c r="D998" s="198" t="s">
        <v>433</v>
      </c>
      <c r="E998" s="198" t="s">
        <v>797</v>
      </c>
      <c r="F998" s="198">
        <v>31000299</v>
      </c>
      <c r="G998" s="198" t="s">
        <v>903</v>
      </c>
      <c r="H998" s="198">
        <v>28</v>
      </c>
      <c r="I998" s="198" t="s">
        <v>234</v>
      </c>
      <c r="J998" s="297">
        <v>20.378602358725395</v>
      </c>
      <c r="K998" s="298">
        <v>0</v>
      </c>
      <c r="L998" s="298">
        <v>5.1357364815336171</v>
      </c>
      <c r="M998" s="298">
        <v>0</v>
      </c>
      <c r="N998" s="299">
        <v>0</v>
      </c>
      <c r="O998" s="297">
        <v>20.378602358725395</v>
      </c>
      <c r="P998" s="298">
        <v>0</v>
      </c>
      <c r="Q998" s="298">
        <v>5.1357364815336171</v>
      </c>
      <c r="R998" s="298">
        <v>0</v>
      </c>
      <c r="S998" s="299">
        <v>0</v>
      </c>
      <c r="T998" s="438" t="s">
        <v>434</v>
      </c>
    </row>
    <row r="999" spans="1:20" x14ac:dyDescent="0.2">
      <c r="A999" s="198" t="s">
        <v>565</v>
      </c>
      <c r="B999" s="198" t="s">
        <v>566</v>
      </c>
      <c r="C999" s="198">
        <v>56041</v>
      </c>
      <c r="D999" s="198" t="s">
        <v>433</v>
      </c>
      <c r="E999" s="198" t="s">
        <v>797</v>
      </c>
      <c r="F999" s="198">
        <v>31000299</v>
      </c>
      <c r="G999" s="198" t="s">
        <v>903</v>
      </c>
      <c r="H999" s="198">
        <v>29</v>
      </c>
      <c r="I999" s="198" t="s">
        <v>234</v>
      </c>
      <c r="J999" s="297">
        <v>20.488164736998112</v>
      </c>
      <c r="K999" s="298">
        <v>0</v>
      </c>
      <c r="L999" s="298">
        <v>5.1357364815336171</v>
      </c>
      <c r="M999" s="298">
        <v>0</v>
      </c>
      <c r="N999" s="299">
        <v>0</v>
      </c>
      <c r="O999" s="297">
        <v>20.488164736998112</v>
      </c>
      <c r="P999" s="298">
        <v>0</v>
      </c>
      <c r="Q999" s="298">
        <v>5.1357364815336171</v>
      </c>
      <c r="R999" s="298">
        <v>0</v>
      </c>
      <c r="S999" s="299">
        <v>0</v>
      </c>
      <c r="T999" s="438" t="s">
        <v>434</v>
      </c>
    </row>
    <row r="1000" spans="1:20" x14ac:dyDescent="0.2">
      <c r="A1000" s="198" t="s">
        <v>565</v>
      </c>
      <c r="B1000" s="198" t="s">
        <v>566</v>
      </c>
      <c r="C1000" s="198">
        <v>56041</v>
      </c>
      <c r="D1000" s="198" t="s">
        <v>433</v>
      </c>
      <c r="E1000" s="198" t="s">
        <v>797</v>
      </c>
      <c r="F1000" s="198">
        <v>31000299</v>
      </c>
      <c r="G1000" s="198" t="s">
        <v>903</v>
      </c>
      <c r="H1000" s="198">
        <v>30</v>
      </c>
      <c r="I1000" s="198" t="s">
        <v>234</v>
      </c>
      <c r="J1000" s="297">
        <v>9.8058328554081875</v>
      </c>
      <c r="K1000" s="298">
        <v>0</v>
      </c>
      <c r="L1000" s="298">
        <v>2.4240676192838677</v>
      </c>
      <c r="M1000" s="298">
        <v>0</v>
      </c>
      <c r="N1000" s="299">
        <v>0</v>
      </c>
      <c r="O1000" s="297">
        <v>9.8058328554081875</v>
      </c>
      <c r="P1000" s="298">
        <v>0</v>
      </c>
      <c r="Q1000" s="298">
        <v>2.4240676192838677</v>
      </c>
      <c r="R1000" s="298">
        <v>0</v>
      </c>
      <c r="S1000" s="299">
        <v>0</v>
      </c>
      <c r="T1000" s="438" t="s">
        <v>434</v>
      </c>
    </row>
    <row r="1001" spans="1:20" x14ac:dyDescent="0.2">
      <c r="A1001" s="198" t="s">
        <v>565</v>
      </c>
      <c r="B1001" s="198" t="s">
        <v>566</v>
      </c>
      <c r="C1001" s="198">
        <v>56041</v>
      </c>
      <c r="D1001" s="198" t="s">
        <v>433</v>
      </c>
      <c r="E1001" s="198" t="s">
        <v>797</v>
      </c>
      <c r="F1001" s="198">
        <v>31000299</v>
      </c>
      <c r="G1001" s="198" t="s">
        <v>903</v>
      </c>
      <c r="H1001" s="198">
        <v>31</v>
      </c>
      <c r="I1001" s="198" t="s">
        <v>234</v>
      </c>
      <c r="J1001" s="297">
        <v>3.0677465916360811</v>
      </c>
      <c r="K1001" s="298">
        <v>0</v>
      </c>
      <c r="L1001" s="298">
        <v>0.61628837778403411</v>
      </c>
      <c r="M1001" s="298">
        <v>0</v>
      </c>
      <c r="N1001" s="299">
        <v>0</v>
      </c>
      <c r="O1001" s="297">
        <v>3.0677465916360811</v>
      </c>
      <c r="P1001" s="298">
        <v>0</v>
      </c>
      <c r="Q1001" s="298">
        <v>0.61628837778403411</v>
      </c>
      <c r="R1001" s="298">
        <v>0</v>
      </c>
      <c r="S1001" s="299">
        <v>0</v>
      </c>
      <c r="T1001" s="438" t="s">
        <v>434</v>
      </c>
    </row>
    <row r="1002" spans="1:20" x14ac:dyDescent="0.2">
      <c r="A1002" s="198" t="s">
        <v>565</v>
      </c>
      <c r="B1002" s="198" t="s">
        <v>566</v>
      </c>
      <c r="C1002" s="198">
        <v>56041</v>
      </c>
      <c r="D1002" s="198" t="s">
        <v>433</v>
      </c>
      <c r="E1002" s="198" t="s">
        <v>797</v>
      </c>
      <c r="F1002" s="198">
        <v>31000299</v>
      </c>
      <c r="G1002" s="198" t="s">
        <v>903</v>
      </c>
      <c r="H1002" s="198">
        <v>32</v>
      </c>
      <c r="I1002" s="198" t="s">
        <v>234</v>
      </c>
      <c r="J1002" s="297">
        <v>3.0677465916360811</v>
      </c>
      <c r="K1002" s="298">
        <v>0</v>
      </c>
      <c r="L1002" s="298">
        <v>0.61628837778403411</v>
      </c>
      <c r="M1002" s="298">
        <v>0</v>
      </c>
      <c r="N1002" s="299">
        <v>0</v>
      </c>
      <c r="O1002" s="297">
        <v>3.0677465916360811</v>
      </c>
      <c r="P1002" s="298">
        <v>0</v>
      </c>
      <c r="Q1002" s="298">
        <v>0.61628837778403411</v>
      </c>
      <c r="R1002" s="298">
        <v>0</v>
      </c>
      <c r="S1002" s="299">
        <v>0</v>
      </c>
      <c r="T1002" s="438" t="s">
        <v>434</v>
      </c>
    </row>
    <row r="1003" spans="1:20" x14ac:dyDescent="0.2">
      <c r="A1003" s="198" t="s">
        <v>565</v>
      </c>
      <c r="B1003" s="198" t="s">
        <v>566</v>
      </c>
      <c r="C1003" s="198">
        <v>56041</v>
      </c>
      <c r="D1003" s="198" t="s">
        <v>433</v>
      </c>
      <c r="E1003" s="198" t="s">
        <v>797</v>
      </c>
      <c r="F1003" s="198">
        <v>31000299</v>
      </c>
      <c r="G1003" s="198" t="s">
        <v>903</v>
      </c>
      <c r="H1003" s="198">
        <v>33</v>
      </c>
      <c r="I1003" s="198" t="s">
        <v>234</v>
      </c>
      <c r="J1003" s="297">
        <v>34.128680831951407</v>
      </c>
      <c r="K1003" s="298">
        <v>0</v>
      </c>
      <c r="L1003" s="298">
        <v>34.224547912940025</v>
      </c>
      <c r="M1003" s="298">
        <v>0</v>
      </c>
      <c r="N1003" s="299">
        <v>0</v>
      </c>
      <c r="O1003" s="297">
        <v>34.128680831951407</v>
      </c>
      <c r="P1003" s="298">
        <v>0</v>
      </c>
      <c r="Q1003" s="298">
        <v>34.224547912940025</v>
      </c>
      <c r="R1003" s="298">
        <v>0</v>
      </c>
      <c r="S1003" s="299">
        <v>0</v>
      </c>
      <c r="T1003" s="438" t="s">
        <v>434</v>
      </c>
    </row>
    <row r="1004" spans="1:20" x14ac:dyDescent="0.2">
      <c r="A1004" s="198" t="s">
        <v>565</v>
      </c>
      <c r="B1004" s="198" t="s">
        <v>566</v>
      </c>
      <c r="C1004" s="198">
        <v>56041</v>
      </c>
      <c r="D1004" s="198" t="s">
        <v>433</v>
      </c>
      <c r="E1004" s="198" t="s">
        <v>797</v>
      </c>
      <c r="F1004" s="198">
        <v>31000299</v>
      </c>
      <c r="G1004" s="198" t="s">
        <v>903</v>
      </c>
      <c r="H1004" s="198">
        <v>34</v>
      </c>
      <c r="I1004" s="198" t="s">
        <v>234</v>
      </c>
      <c r="J1004" s="297">
        <v>34.128680831951407</v>
      </c>
      <c r="K1004" s="298">
        <v>0</v>
      </c>
      <c r="L1004" s="298">
        <v>34.224547912940025</v>
      </c>
      <c r="M1004" s="298">
        <v>0</v>
      </c>
      <c r="N1004" s="299">
        <v>0</v>
      </c>
      <c r="O1004" s="297">
        <v>34.128680831951407</v>
      </c>
      <c r="P1004" s="298">
        <v>0</v>
      </c>
      <c r="Q1004" s="298">
        <v>34.224547912940025</v>
      </c>
      <c r="R1004" s="298">
        <v>0</v>
      </c>
      <c r="S1004" s="299">
        <v>0</v>
      </c>
      <c r="T1004" s="438" t="s">
        <v>434</v>
      </c>
    </row>
    <row r="1005" spans="1:20" x14ac:dyDescent="0.2">
      <c r="A1005" s="198" t="s">
        <v>565</v>
      </c>
      <c r="B1005" s="198" t="s">
        <v>566</v>
      </c>
      <c r="C1005" s="198">
        <v>56041</v>
      </c>
      <c r="D1005" s="198" t="s">
        <v>433</v>
      </c>
      <c r="E1005" s="198" t="s">
        <v>797</v>
      </c>
      <c r="F1005" s="198">
        <v>31000299</v>
      </c>
      <c r="G1005" s="198" t="s">
        <v>903</v>
      </c>
      <c r="H1005" s="198">
        <v>37</v>
      </c>
      <c r="I1005" s="198" t="s">
        <v>234</v>
      </c>
      <c r="J1005" s="297">
        <v>34.128680831951407</v>
      </c>
      <c r="K1005" s="298">
        <v>0</v>
      </c>
      <c r="L1005" s="298">
        <v>34.224547912940025</v>
      </c>
      <c r="M1005" s="298">
        <v>0</v>
      </c>
      <c r="N1005" s="299">
        <v>0</v>
      </c>
      <c r="O1005" s="297">
        <v>34.128680831951407</v>
      </c>
      <c r="P1005" s="298">
        <v>0</v>
      </c>
      <c r="Q1005" s="298">
        <v>34.224547912940025</v>
      </c>
      <c r="R1005" s="298">
        <v>0</v>
      </c>
      <c r="S1005" s="299">
        <v>0</v>
      </c>
      <c r="T1005" s="438" t="s">
        <v>434</v>
      </c>
    </row>
    <row r="1006" spans="1:20" x14ac:dyDescent="0.2">
      <c r="A1006" s="198" t="s">
        <v>565</v>
      </c>
      <c r="B1006" s="198" t="s">
        <v>566</v>
      </c>
      <c r="C1006" s="198">
        <v>56041</v>
      </c>
      <c r="D1006" s="198" t="s">
        <v>433</v>
      </c>
      <c r="E1006" s="198" t="s">
        <v>797</v>
      </c>
      <c r="F1006" s="198">
        <v>31000299</v>
      </c>
      <c r="G1006" s="198" t="s">
        <v>903</v>
      </c>
      <c r="H1006" s="198">
        <v>38</v>
      </c>
      <c r="I1006" s="198" t="s">
        <v>234</v>
      </c>
      <c r="J1006" s="297">
        <v>34.128680831951407</v>
      </c>
      <c r="K1006" s="298">
        <v>0</v>
      </c>
      <c r="L1006" s="298">
        <v>34.224547912940025</v>
      </c>
      <c r="M1006" s="298">
        <v>0</v>
      </c>
      <c r="N1006" s="299">
        <v>0</v>
      </c>
      <c r="O1006" s="297">
        <v>34.128680831951407</v>
      </c>
      <c r="P1006" s="298">
        <v>0</v>
      </c>
      <c r="Q1006" s="298">
        <v>34.224547912940025</v>
      </c>
      <c r="R1006" s="298">
        <v>0</v>
      </c>
      <c r="S1006" s="299">
        <v>0</v>
      </c>
      <c r="T1006" s="438" t="s">
        <v>434</v>
      </c>
    </row>
    <row r="1007" spans="1:20" x14ac:dyDescent="0.2">
      <c r="A1007" s="198" t="s">
        <v>565</v>
      </c>
      <c r="B1007" s="198" t="s">
        <v>566</v>
      </c>
      <c r="C1007" s="198">
        <v>56041</v>
      </c>
      <c r="D1007" s="198" t="s">
        <v>433</v>
      </c>
      <c r="E1007" s="198" t="s">
        <v>797</v>
      </c>
      <c r="F1007" s="198">
        <v>31000299</v>
      </c>
      <c r="G1007" s="198" t="s">
        <v>903</v>
      </c>
      <c r="H1007" s="198">
        <v>39</v>
      </c>
      <c r="I1007" s="198" t="s">
        <v>234</v>
      </c>
      <c r="J1007" s="297">
        <v>0.27390594568179294</v>
      </c>
      <c r="K1007" s="298">
        <v>0</v>
      </c>
      <c r="L1007" s="298">
        <v>4.1085891852268942E-2</v>
      </c>
      <c r="M1007" s="298">
        <v>0</v>
      </c>
      <c r="N1007" s="299">
        <v>0</v>
      </c>
      <c r="O1007" s="297">
        <v>0.27390594568179294</v>
      </c>
      <c r="P1007" s="298">
        <v>0</v>
      </c>
      <c r="Q1007" s="298">
        <v>4.1085891852268942E-2</v>
      </c>
      <c r="R1007" s="298">
        <v>0</v>
      </c>
      <c r="S1007" s="299">
        <v>0</v>
      </c>
      <c r="T1007" s="438" t="s">
        <v>434</v>
      </c>
    </row>
    <row r="1008" spans="1:20" x14ac:dyDescent="0.2">
      <c r="A1008" s="198" t="s">
        <v>565</v>
      </c>
      <c r="B1008" s="198" t="s">
        <v>566</v>
      </c>
      <c r="C1008" s="198">
        <v>56041</v>
      </c>
      <c r="D1008" s="198" t="s">
        <v>433</v>
      </c>
      <c r="E1008" s="198" t="s">
        <v>797</v>
      </c>
      <c r="F1008" s="198">
        <v>31000299</v>
      </c>
      <c r="G1008" s="198" t="s">
        <v>903</v>
      </c>
      <c r="H1008" s="198">
        <v>40</v>
      </c>
      <c r="I1008" s="198" t="s">
        <v>234</v>
      </c>
      <c r="J1008" s="297">
        <v>0.54781189136358588</v>
      </c>
      <c r="K1008" s="298">
        <v>0</v>
      </c>
      <c r="L1008" s="298">
        <v>4.1085891852268942E-2</v>
      </c>
      <c r="M1008" s="298">
        <v>0</v>
      </c>
      <c r="N1008" s="299">
        <v>0</v>
      </c>
      <c r="O1008" s="297">
        <v>0.54781189136358588</v>
      </c>
      <c r="P1008" s="298">
        <v>0</v>
      </c>
      <c r="Q1008" s="298">
        <v>4.1085891852268942E-2</v>
      </c>
      <c r="R1008" s="298">
        <v>0</v>
      </c>
      <c r="S1008" s="299">
        <v>0</v>
      </c>
      <c r="T1008" s="438" t="s">
        <v>434</v>
      </c>
    </row>
    <row r="1009" spans="1:20" x14ac:dyDescent="0.2">
      <c r="A1009" s="198" t="s">
        <v>565</v>
      </c>
      <c r="B1009" s="198" t="s">
        <v>566</v>
      </c>
      <c r="C1009" s="198">
        <v>56041</v>
      </c>
      <c r="D1009" s="198" t="s">
        <v>433</v>
      </c>
      <c r="E1009" s="198" t="s">
        <v>797</v>
      </c>
      <c r="F1009" s="198">
        <v>31000299</v>
      </c>
      <c r="G1009" s="198" t="s">
        <v>903</v>
      </c>
      <c r="H1009" s="198">
        <v>41</v>
      </c>
      <c r="I1009" s="198" t="s">
        <v>234</v>
      </c>
      <c r="J1009" s="297">
        <v>1.8077792414998335</v>
      </c>
      <c r="K1009" s="298">
        <v>0</v>
      </c>
      <c r="L1009" s="298">
        <v>0.2054294592613447</v>
      </c>
      <c r="M1009" s="298">
        <v>0</v>
      </c>
      <c r="N1009" s="299">
        <v>0</v>
      </c>
      <c r="O1009" s="297">
        <v>1.8077792414998335</v>
      </c>
      <c r="P1009" s="298">
        <v>0</v>
      </c>
      <c r="Q1009" s="298">
        <v>0.2054294592613447</v>
      </c>
      <c r="R1009" s="298">
        <v>0</v>
      </c>
      <c r="S1009" s="299">
        <v>0</v>
      </c>
      <c r="T1009" s="438" t="s">
        <v>434</v>
      </c>
    </row>
    <row r="1010" spans="1:20" x14ac:dyDescent="0.2">
      <c r="A1010" s="198" t="s">
        <v>565</v>
      </c>
      <c r="B1010" s="198" t="s">
        <v>566</v>
      </c>
      <c r="C1010" s="198">
        <v>56041</v>
      </c>
      <c r="D1010" s="198" t="s">
        <v>433</v>
      </c>
      <c r="E1010" s="198" t="s">
        <v>797</v>
      </c>
      <c r="F1010" s="198">
        <v>31000299</v>
      </c>
      <c r="G1010" s="198" t="s">
        <v>903</v>
      </c>
      <c r="H1010" s="198">
        <v>42</v>
      </c>
      <c r="I1010" s="198" t="s">
        <v>234</v>
      </c>
      <c r="J1010" s="297">
        <v>1.8077792414998335</v>
      </c>
      <c r="K1010" s="298">
        <v>0</v>
      </c>
      <c r="L1010" s="298">
        <v>0.2054294592613447</v>
      </c>
      <c r="M1010" s="298">
        <v>0</v>
      </c>
      <c r="N1010" s="299">
        <v>0</v>
      </c>
      <c r="O1010" s="297">
        <v>1.8077792414998335</v>
      </c>
      <c r="P1010" s="298">
        <v>0</v>
      </c>
      <c r="Q1010" s="298">
        <v>0.2054294592613447</v>
      </c>
      <c r="R1010" s="298">
        <v>0</v>
      </c>
      <c r="S1010" s="299">
        <v>0</v>
      </c>
      <c r="T1010" s="438" t="s">
        <v>434</v>
      </c>
    </row>
    <row r="1011" spans="1:20" x14ac:dyDescent="0.2">
      <c r="A1011" s="198" t="s">
        <v>565</v>
      </c>
      <c r="B1011" s="198" t="s">
        <v>566</v>
      </c>
      <c r="C1011" s="198">
        <v>56041</v>
      </c>
      <c r="D1011" s="198" t="s">
        <v>433</v>
      </c>
      <c r="E1011" s="198" t="s">
        <v>797</v>
      </c>
      <c r="F1011" s="198">
        <v>31000299</v>
      </c>
      <c r="G1011" s="198" t="s">
        <v>903</v>
      </c>
      <c r="H1011" s="198">
        <v>43</v>
      </c>
      <c r="I1011" s="198" t="s">
        <v>234</v>
      </c>
      <c r="J1011" s="297">
        <v>1.8077792414998335</v>
      </c>
      <c r="K1011" s="298">
        <v>0</v>
      </c>
      <c r="L1011" s="298">
        <v>0.2054294592613447</v>
      </c>
      <c r="M1011" s="298">
        <v>0</v>
      </c>
      <c r="N1011" s="299">
        <v>0</v>
      </c>
      <c r="O1011" s="297">
        <v>1.8077792414998335</v>
      </c>
      <c r="P1011" s="298">
        <v>0</v>
      </c>
      <c r="Q1011" s="298">
        <v>0.2054294592613447</v>
      </c>
      <c r="R1011" s="298">
        <v>0</v>
      </c>
      <c r="S1011" s="299">
        <v>0</v>
      </c>
      <c r="T1011" s="438" t="s">
        <v>434</v>
      </c>
    </row>
    <row r="1012" spans="1:20" x14ac:dyDescent="0.2">
      <c r="A1012" s="198" t="s">
        <v>565</v>
      </c>
      <c r="B1012" s="198" t="s">
        <v>566</v>
      </c>
      <c r="C1012" s="198">
        <v>56041</v>
      </c>
      <c r="D1012" s="198" t="s">
        <v>433</v>
      </c>
      <c r="E1012" s="198" t="s">
        <v>797</v>
      </c>
      <c r="F1012" s="198">
        <v>31000299</v>
      </c>
      <c r="G1012" s="198" t="s">
        <v>903</v>
      </c>
      <c r="H1012" s="198">
        <v>44</v>
      </c>
      <c r="I1012" s="198" t="s">
        <v>234</v>
      </c>
      <c r="J1012" s="297">
        <v>1.8077792414998335</v>
      </c>
      <c r="K1012" s="298">
        <v>0</v>
      </c>
      <c r="L1012" s="298">
        <v>0.2054294592613447</v>
      </c>
      <c r="M1012" s="298">
        <v>0</v>
      </c>
      <c r="N1012" s="299">
        <v>0</v>
      </c>
      <c r="O1012" s="297">
        <v>1.8077792414998335</v>
      </c>
      <c r="P1012" s="298">
        <v>0</v>
      </c>
      <c r="Q1012" s="298">
        <v>0.2054294592613447</v>
      </c>
      <c r="R1012" s="298">
        <v>0</v>
      </c>
      <c r="S1012" s="299">
        <v>0</v>
      </c>
      <c r="T1012" s="438" t="s">
        <v>434</v>
      </c>
    </row>
    <row r="1013" spans="1:20" x14ac:dyDescent="0.2">
      <c r="A1013" s="198" t="s">
        <v>565</v>
      </c>
      <c r="B1013" s="198" t="s">
        <v>566</v>
      </c>
      <c r="C1013" s="198">
        <v>56041</v>
      </c>
      <c r="D1013" s="198" t="s">
        <v>433</v>
      </c>
      <c r="E1013" s="198" t="s">
        <v>797</v>
      </c>
      <c r="F1013" s="198">
        <v>31000220</v>
      </c>
      <c r="G1013" s="198" t="s">
        <v>930</v>
      </c>
      <c r="H1013" s="198" t="s">
        <v>1489</v>
      </c>
      <c r="I1013" s="198" t="s">
        <v>257</v>
      </c>
      <c r="J1013" s="297">
        <v>0</v>
      </c>
      <c r="K1013" s="298">
        <v>11.906693089841387</v>
      </c>
      <c r="L1013" s="298">
        <v>0</v>
      </c>
      <c r="M1013" s="298">
        <v>0</v>
      </c>
      <c r="N1013" s="299">
        <v>0</v>
      </c>
      <c r="O1013" s="297">
        <v>0</v>
      </c>
      <c r="P1013" s="298">
        <v>11.906693089841387</v>
      </c>
      <c r="Q1013" s="298">
        <v>0</v>
      </c>
      <c r="R1013" s="298">
        <v>0</v>
      </c>
      <c r="S1013" s="299">
        <v>0</v>
      </c>
      <c r="T1013" s="438" t="s">
        <v>434</v>
      </c>
    </row>
    <row r="1014" spans="1:20" x14ac:dyDescent="0.2">
      <c r="A1014" s="198" t="s">
        <v>565</v>
      </c>
      <c r="B1014" s="198" t="s">
        <v>566</v>
      </c>
      <c r="C1014" s="198">
        <v>56041</v>
      </c>
      <c r="D1014" s="198" t="s">
        <v>433</v>
      </c>
      <c r="E1014" s="198" t="s">
        <v>797</v>
      </c>
      <c r="F1014" s="198">
        <v>31000220</v>
      </c>
      <c r="G1014" s="198" t="s">
        <v>930</v>
      </c>
      <c r="H1014" s="198" t="s">
        <v>1490</v>
      </c>
      <c r="I1014" s="198" t="s">
        <v>257</v>
      </c>
      <c r="J1014" s="297">
        <v>0</v>
      </c>
      <c r="K1014" s="298">
        <v>16.565833864127146</v>
      </c>
      <c r="L1014" s="298">
        <v>0</v>
      </c>
      <c r="M1014" s="298">
        <v>0</v>
      </c>
      <c r="N1014" s="299">
        <v>0</v>
      </c>
      <c r="O1014" s="297">
        <v>0</v>
      </c>
      <c r="P1014" s="298">
        <v>16.565833864127146</v>
      </c>
      <c r="Q1014" s="298">
        <v>0</v>
      </c>
      <c r="R1014" s="298">
        <v>0</v>
      </c>
      <c r="S1014" s="299">
        <v>0</v>
      </c>
      <c r="T1014" s="438" t="s">
        <v>434</v>
      </c>
    </row>
    <row r="1015" spans="1:20" x14ac:dyDescent="0.2">
      <c r="A1015" s="198" t="s">
        <v>565</v>
      </c>
      <c r="B1015" s="198" t="s">
        <v>566</v>
      </c>
      <c r="C1015" s="198">
        <v>56041</v>
      </c>
      <c r="D1015" s="198" t="s">
        <v>433</v>
      </c>
      <c r="E1015" s="198" t="s">
        <v>797</v>
      </c>
      <c r="F1015" s="198">
        <v>31000301</v>
      </c>
      <c r="G1015" s="198" t="s">
        <v>930</v>
      </c>
      <c r="H1015" s="198" t="s">
        <v>1491</v>
      </c>
      <c r="I1015" s="198" t="s">
        <v>269</v>
      </c>
      <c r="J1015" s="297">
        <v>0</v>
      </c>
      <c r="K1015" s="298">
        <v>6.7298700073016535</v>
      </c>
      <c r="L1015" s="298">
        <v>0</v>
      </c>
      <c r="M1015" s="298">
        <v>0</v>
      </c>
      <c r="N1015" s="299">
        <v>0</v>
      </c>
      <c r="O1015" s="297">
        <v>0</v>
      </c>
      <c r="P1015" s="298">
        <v>5.714717400146033</v>
      </c>
      <c r="Q1015" s="298">
        <v>0</v>
      </c>
      <c r="R1015" s="298">
        <v>0</v>
      </c>
      <c r="S1015" s="299">
        <v>0</v>
      </c>
      <c r="T1015" s="438" t="s">
        <v>436</v>
      </c>
    </row>
    <row r="1016" spans="1:20" x14ac:dyDescent="0.2">
      <c r="A1016" s="198" t="s">
        <v>565</v>
      </c>
      <c r="B1016" s="198" t="s">
        <v>566</v>
      </c>
      <c r="C1016" s="198">
        <v>56041</v>
      </c>
      <c r="D1016" s="198" t="s">
        <v>433</v>
      </c>
      <c r="E1016" s="198" t="s">
        <v>797</v>
      </c>
      <c r="F1016" s="198">
        <v>40400311</v>
      </c>
      <c r="G1016" s="198" t="s">
        <v>930</v>
      </c>
      <c r="H1016" s="198" t="s">
        <v>1492</v>
      </c>
      <c r="I1016" s="198" t="s">
        <v>486</v>
      </c>
      <c r="J1016" s="297">
        <v>0</v>
      </c>
      <c r="K1016" s="298">
        <v>10.871328473333442</v>
      </c>
      <c r="L1016" s="298">
        <v>0</v>
      </c>
      <c r="M1016" s="298">
        <v>0</v>
      </c>
      <c r="N1016" s="299">
        <v>0</v>
      </c>
      <c r="O1016" s="297">
        <v>0</v>
      </c>
      <c r="P1016" s="298">
        <v>10.871328473333442</v>
      </c>
      <c r="Q1016" s="298">
        <v>0</v>
      </c>
      <c r="R1016" s="298">
        <v>0</v>
      </c>
      <c r="S1016" s="299">
        <v>0</v>
      </c>
      <c r="T1016" s="438" t="s">
        <v>434</v>
      </c>
    </row>
    <row r="1017" spans="1:20" x14ac:dyDescent="0.2">
      <c r="A1017" s="198" t="s">
        <v>565</v>
      </c>
      <c r="B1017" s="198" t="s">
        <v>566</v>
      </c>
      <c r="C1017" s="198">
        <v>56041</v>
      </c>
      <c r="D1017" s="198" t="s">
        <v>433</v>
      </c>
      <c r="E1017" s="198" t="s">
        <v>797</v>
      </c>
      <c r="F1017" s="198">
        <v>40400311</v>
      </c>
      <c r="G1017" s="198" t="s">
        <v>930</v>
      </c>
      <c r="H1017" s="198" t="s">
        <v>1493</v>
      </c>
      <c r="I1017" s="198" t="s">
        <v>486</v>
      </c>
      <c r="J1017" s="297">
        <v>0</v>
      </c>
      <c r="K1017" s="298">
        <v>10.871328473333442</v>
      </c>
      <c r="L1017" s="298">
        <v>0</v>
      </c>
      <c r="M1017" s="298">
        <v>0</v>
      </c>
      <c r="N1017" s="299">
        <v>0</v>
      </c>
      <c r="O1017" s="297">
        <v>0</v>
      </c>
      <c r="P1017" s="298">
        <v>10.871328473333442</v>
      </c>
      <c r="Q1017" s="298">
        <v>0</v>
      </c>
      <c r="R1017" s="298">
        <v>0</v>
      </c>
      <c r="S1017" s="299">
        <v>0</v>
      </c>
      <c r="T1017" s="438" t="s">
        <v>434</v>
      </c>
    </row>
    <row r="1018" spans="1:20" x14ac:dyDescent="0.2">
      <c r="A1018" s="198" t="s">
        <v>565</v>
      </c>
      <c r="B1018" s="198" t="s">
        <v>566</v>
      </c>
      <c r="C1018" s="198">
        <v>56041</v>
      </c>
      <c r="D1018" s="198" t="s">
        <v>433</v>
      </c>
      <c r="E1018" s="198" t="s">
        <v>797</v>
      </c>
      <c r="F1018" s="198">
        <v>40400311</v>
      </c>
      <c r="G1018" s="198" t="s">
        <v>930</v>
      </c>
      <c r="H1018" s="198" t="s">
        <v>1494</v>
      </c>
      <c r="I1018" s="198" t="s">
        <v>486</v>
      </c>
      <c r="J1018" s="297">
        <v>0</v>
      </c>
      <c r="K1018" s="298">
        <v>10.871328473333442</v>
      </c>
      <c r="L1018" s="298">
        <v>0</v>
      </c>
      <c r="M1018" s="298">
        <v>0</v>
      </c>
      <c r="N1018" s="299">
        <v>0</v>
      </c>
      <c r="O1018" s="297">
        <v>0</v>
      </c>
      <c r="P1018" s="298">
        <v>10.871328473333442</v>
      </c>
      <c r="Q1018" s="298">
        <v>0</v>
      </c>
      <c r="R1018" s="298">
        <v>0</v>
      </c>
      <c r="S1018" s="299">
        <v>0</v>
      </c>
      <c r="T1018" s="438" t="s">
        <v>434</v>
      </c>
    </row>
    <row r="1019" spans="1:20" x14ac:dyDescent="0.2">
      <c r="A1019" s="198" t="s">
        <v>565</v>
      </c>
      <c r="B1019" s="198" t="s">
        <v>566</v>
      </c>
      <c r="C1019" s="198">
        <v>56041</v>
      </c>
      <c r="D1019" s="198" t="s">
        <v>433</v>
      </c>
      <c r="E1019" s="198" t="s">
        <v>797</v>
      </c>
      <c r="F1019" s="198">
        <v>31000205</v>
      </c>
      <c r="G1019" s="198" t="s">
        <v>917</v>
      </c>
      <c r="H1019" s="198" t="s">
        <v>1495</v>
      </c>
      <c r="I1019" s="198" t="s">
        <v>225</v>
      </c>
      <c r="J1019" s="297">
        <v>2.1547220392972258E-2</v>
      </c>
      <c r="K1019" s="298">
        <v>0</v>
      </c>
      <c r="L1019" s="298">
        <v>0.20764371346309293</v>
      </c>
      <c r="M1019" s="298">
        <v>0</v>
      </c>
      <c r="N1019" s="299">
        <v>0</v>
      </c>
      <c r="O1019" s="297">
        <v>2.1547220392972258E-2</v>
      </c>
      <c r="P1019" s="298">
        <v>0</v>
      </c>
      <c r="Q1019" s="298">
        <v>0.20764371346309293</v>
      </c>
      <c r="R1019" s="298">
        <v>0</v>
      </c>
      <c r="S1019" s="299">
        <v>0</v>
      </c>
      <c r="T1019" s="438" t="s">
        <v>434</v>
      </c>
    </row>
    <row r="1020" spans="1:20" x14ac:dyDescent="0.2">
      <c r="A1020" s="198" t="s">
        <v>565</v>
      </c>
      <c r="B1020" s="198" t="s">
        <v>566</v>
      </c>
      <c r="C1020" s="198">
        <v>56041</v>
      </c>
      <c r="D1020" s="198" t="s">
        <v>433</v>
      </c>
      <c r="E1020" s="198" t="s">
        <v>797</v>
      </c>
      <c r="F1020" s="198">
        <v>31000205</v>
      </c>
      <c r="G1020" s="198" t="s">
        <v>917</v>
      </c>
      <c r="H1020" s="198" t="s">
        <v>1496</v>
      </c>
      <c r="I1020" s="198" t="s">
        <v>225</v>
      </c>
      <c r="J1020" s="297">
        <v>2.1547220392972258E-2</v>
      </c>
      <c r="K1020" s="298">
        <v>0</v>
      </c>
      <c r="L1020" s="298">
        <v>0.20764371346309293</v>
      </c>
      <c r="M1020" s="298">
        <v>0</v>
      </c>
      <c r="N1020" s="299">
        <v>0</v>
      </c>
      <c r="O1020" s="297">
        <v>2.1547220392972258E-2</v>
      </c>
      <c r="P1020" s="298">
        <v>0</v>
      </c>
      <c r="Q1020" s="298">
        <v>0.20764371346309293</v>
      </c>
      <c r="R1020" s="298">
        <v>0</v>
      </c>
      <c r="S1020" s="299">
        <v>0</v>
      </c>
      <c r="T1020" s="438" t="s">
        <v>434</v>
      </c>
    </row>
    <row r="1021" spans="1:20" x14ac:dyDescent="0.2">
      <c r="A1021" s="198" t="s">
        <v>565</v>
      </c>
      <c r="B1021" s="198" t="s">
        <v>566</v>
      </c>
      <c r="C1021" s="198">
        <v>56041</v>
      </c>
      <c r="D1021" s="198" t="s">
        <v>433</v>
      </c>
      <c r="E1021" s="198" t="s">
        <v>797</v>
      </c>
      <c r="F1021" s="198">
        <v>31000227</v>
      </c>
      <c r="G1021" s="198" t="s">
        <v>917</v>
      </c>
      <c r="H1021" s="198" t="s">
        <v>1497</v>
      </c>
      <c r="I1021" s="198" t="s">
        <v>269</v>
      </c>
      <c r="J1021" s="297">
        <v>0.8672756208171335</v>
      </c>
      <c r="K1021" s="298">
        <v>0</v>
      </c>
      <c r="L1021" s="298">
        <v>0.37753402447835077</v>
      </c>
      <c r="M1021" s="298">
        <v>0</v>
      </c>
      <c r="N1021" s="299">
        <v>0</v>
      </c>
      <c r="O1021" s="297">
        <v>0.8672756208171335</v>
      </c>
      <c r="P1021" s="298">
        <v>0</v>
      </c>
      <c r="Q1021" s="298">
        <v>0.37753402447835077</v>
      </c>
      <c r="R1021" s="298">
        <v>0</v>
      </c>
      <c r="S1021" s="299">
        <v>0</v>
      </c>
      <c r="T1021" s="438" t="s">
        <v>434</v>
      </c>
    </row>
    <row r="1022" spans="1:20" x14ac:dyDescent="0.2">
      <c r="A1022" s="198" t="s">
        <v>565</v>
      </c>
      <c r="B1022" s="198" t="s">
        <v>566</v>
      </c>
      <c r="C1022" s="198">
        <v>56041</v>
      </c>
      <c r="D1022" s="198" t="s">
        <v>433</v>
      </c>
      <c r="E1022" s="198" t="s">
        <v>797</v>
      </c>
      <c r="F1022" s="198">
        <v>31000227</v>
      </c>
      <c r="G1022" s="198" t="s">
        <v>917</v>
      </c>
      <c r="H1022" s="198" t="s">
        <v>1498</v>
      </c>
      <c r="I1022" s="198" t="s">
        <v>269</v>
      </c>
      <c r="J1022" s="297">
        <v>0.8672756208171335</v>
      </c>
      <c r="K1022" s="298">
        <v>0</v>
      </c>
      <c r="L1022" s="298">
        <v>0.37753402447835077</v>
      </c>
      <c r="M1022" s="298">
        <v>0</v>
      </c>
      <c r="N1022" s="299">
        <v>0</v>
      </c>
      <c r="O1022" s="297">
        <v>0.8672756208171335</v>
      </c>
      <c r="P1022" s="298">
        <v>0</v>
      </c>
      <c r="Q1022" s="298">
        <v>0.37753402447835077</v>
      </c>
      <c r="R1022" s="298">
        <v>0</v>
      </c>
      <c r="S1022" s="299">
        <v>0</v>
      </c>
      <c r="T1022" s="438" t="s">
        <v>434</v>
      </c>
    </row>
    <row r="1023" spans="1:20" x14ac:dyDescent="0.2">
      <c r="A1023" s="198" t="s">
        <v>565</v>
      </c>
      <c r="B1023" s="198" t="s">
        <v>566</v>
      </c>
      <c r="C1023" s="198">
        <v>56041</v>
      </c>
      <c r="D1023" s="198" t="s">
        <v>433</v>
      </c>
      <c r="E1023" s="198" t="s">
        <v>797</v>
      </c>
      <c r="F1023" s="198">
        <v>31000227</v>
      </c>
      <c r="G1023" s="198" t="s">
        <v>917</v>
      </c>
      <c r="H1023" s="198" t="s">
        <v>1499</v>
      </c>
      <c r="I1023" s="198" t="s">
        <v>269</v>
      </c>
      <c r="J1023" s="297">
        <v>5.268295386081717</v>
      </c>
      <c r="K1023" s="298">
        <v>30.986420698134424</v>
      </c>
      <c r="L1023" s="298">
        <v>1.6139579546449496</v>
      </c>
      <c r="M1023" s="298">
        <v>0</v>
      </c>
      <c r="N1023" s="299">
        <v>0</v>
      </c>
      <c r="O1023" s="297">
        <v>5.268295386081717</v>
      </c>
      <c r="P1023" s="298">
        <v>26.312341447866061</v>
      </c>
      <c r="Q1023" s="298">
        <v>1.6139579546449496</v>
      </c>
      <c r="R1023" s="298">
        <v>0</v>
      </c>
      <c r="S1023" s="299">
        <v>0</v>
      </c>
      <c r="T1023" s="438" t="s">
        <v>436</v>
      </c>
    </row>
    <row r="1024" spans="1:20" x14ac:dyDescent="0.2">
      <c r="A1024" s="198" t="s">
        <v>565</v>
      </c>
      <c r="B1024" s="198" t="s">
        <v>566</v>
      </c>
      <c r="C1024" s="198">
        <v>56041</v>
      </c>
      <c r="D1024" s="198" t="s">
        <v>433</v>
      </c>
      <c r="E1024" s="198" t="s">
        <v>797</v>
      </c>
      <c r="F1024" s="198">
        <v>31000227</v>
      </c>
      <c r="G1024" s="198" t="s">
        <v>917</v>
      </c>
      <c r="H1024" s="198" t="s">
        <v>1500</v>
      </c>
      <c r="I1024" s="198" t="s">
        <v>269</v>
      </c>
      <c r="J1024" s="297">
        <v>5.268295386081717</v>
      </c>
      <c r="K1024" s="298">
        <v>30.986420698134424</v>
      </c>
      <c r="L1024" s="298">
        <v>1.6139579546449496</v>
      </c>
      <c r="M1024" s="298">
        <v>0</v>
      </c>
      <c r="N1024" s="299">
        <v>0</v>
      </c>
      <c r="O1024" s="297">
        <v>5.268295386081717</v>
      </c>
      <c r="P1024" s="298">
        <v>26.312341447866061</v>
      </c>
      <c r="Q1024" s="298">
        <v>1.6139579546449496</v>
      </c>
      <c r="R1024" s="298">
        <v>0</v>
      </c>
      <c r="S1024" s="299">
        <v>0</v>
      </c>
      <c r="T1024" s="438" t="s">
        <v>436</v>
      </c>
    </row>
    <row r="1025" spans="1:20" x14ac:dyDescent="0.2">
      <c r="A1025" s="198" t="s">
        <v>565</v>
      </c>
      <c r="B1025" s="198" t="s">
        <v>566</v>
      </c>
      <c r="C1025" s="198">
        <v>56041</v>
      </c>
      <c r="D1025" s="198" t="s">
        <v>433</v>
      </c>
      <c r="E1025" s="198" t="s">
        <v>797</v>
      </c>
      <c r="F1025" s="198">
        <v>31000227</v>
      </c>
      <c r="G1025" s="198" t="s">
        <v>917</v>
      </c>
      <c r="H1025" s="198" t="s">
        <v>1501</v>
      </c>
      <c r="I1025" s="198" t="s">
        <v>269</v>
      </c>
      <c r="J1025" s="297">
        <v>5.268295386081717</v>
      </c>
      <c r="K1025" s="298">
        <v>30.986420698134424</v>
      </c>
      <c r="L1025" s="298">
        <v>1.6139579546449496</v>
      </c>
      <c r="M1025" s="298">
        <v>0</v>
      </c>
      <c r="N1025" s="299">
        <v>0</v>
      </c>
      <c r="O1025" s="297">
        <v>5.268295386081717</v>
      </c>
      <c r="P1025" s="298">
        <v>26.312341447866061</v>
      </c>
      <c r="Q1025" s="298">
        <v>1.6139579546449496</v>
      </c>
      <c r="R1025" s="298">
        <v>0</v>
      </c>
      <c r="S1025" s="299">
        <v>0</v>
      </c>
      <c r="T1025" s="438" t="s">
        <v>436</v>
      </c>
    </row>
    <row r="1026" spans="1:20" x14ac:dyDescent="0.2">
      <c r="A1026" s="198" t="s">
        <v>565</v>
      </c>
      <c r="B1026" s="198" t="s">
        <v>566</v>
      </c>
      <c r="C1026" s="198">
        <v>56041</v>
      </c>
      <c r="D1026" s="198" t="s">
        <v>433</v>
      </c>
      <c r="E1026" s="198" t="s">
        <v>797</v>
      </c>
      <c r="F1026" s="198">
        <v>31000301</v>
      </c>
      <c r="G1026" s="198" t="s">
        <v>914</v>
      </c>
      <c r="H1026" s="198" t="s">
        <v>1502</v>
      </c>
      <c r="I1026" s="198" t="s">
        <v>269</v>
      </c>
      <c r="J1026" s="297">
        <v>0</v>
      </c>
      <c r="K1026" s="298">
        <v>138.22117630381089</v>
      </c>
      <c r="L1026" s="298">
        <v>0</v>
      </c>
      <c r="M1026" s="298">
        <v>0</v>
      </c>
      <c r="N1026" s="299">
        <v>0</v>
      </c>
      <c r="O1026" s="297">
        <v>0</v>
      </c>
      <c r="P1026" s="298">
        <v>117.37150352607621</v>
      </c>
      <c r="Q1026" s="298">
        <v>0</v>
      </c>
      <c r="R1026" s="298">
        <v>0</v>
      </c>
      <c r="S1026" s="299">
        <v>0</v>
      </c>
      <c r="T1026" s="438" t="s">
        <v>436</v>
      </c>
    </row>
    <row r="1027" spans="1:20" x14ac:dyDescent="0.2">
      <c r="A1027" s="198" t="s">
        <v>565</v>
      </c>
      <c r="B1027" s="198" t="s">
        <v>566</v>
      </c>
      <c r="C1027" s="198">
        <v>56041</v>
      </c>
      <c r="D1027" s="198" t="s">
        <v>433</v>
      </c>
      <c r="E1027" s="198" t="s">
        <v>797</v>
      </c>
      <c r="F1027" s="198">
        <v>31000301</v>
      </c>
      <c r="G1027" s="198" t="s">
        <v>914</v>
      </c>
      <c r="H1027" s="198" t="s">
        <v>1503</v>
      </c>
      <c r="I1027" s="198" t="s">
        <v>269</v>
      </c>
      <c r="J1027" s="297">
        <v>0</v>
      </c>
      <c r="K1027" s="298">
        <v>25.366433104444695</v>
      </c>
      <c r="L1027" s="298">
        <v>0</v>
      </c>
      <c r="M1027" s="298">
        <v>0</v>
      </c>
      <c r="N1027" s="299">
        <v>0</v>
      </c>
      <c r="O1027" s="297">
        <v>0</v>
      </c>
      <c r="P1027" s="298">
        <v>21.540088662088895</v>
      </c>
      <c r="Q1027" s="298">
        <v>0</v>
      </c>
      <c r="R1027" s="298">
        <v>0</v>
      </c>
      <c r="S1027" s="299">
        <v>0</v>
      </c>
      <c r="T1027" s="438" t="s">
        <v>436</v>
      </c>
    </row>
    <row r="1028" spans="1:20" x14ac:dyDescent="0.2">
      <c r="A1028" s="198" t="s">
        <v>565</v>
      </c>
      <c r="B1028" s="198" t="s">
        <v>566</v>
      </c>
      <c r="C1028" s="198">
        <v>56041</v>
      </c>
      <c r="D1028" s="198" t="s">
        <v>433</v>
      </c>
      <c r="E1028" s="198" t="s">
        <v>797</v>
      </c>
      <c r="F1028" s="198">
        <v>31000404</v>
      </c>
      <c r="G1028" s="198" t="s">
        <v>1504</v>
      </c>
      <c r="H1028" s="198" t="s">
        <v>1505</v>
      </c>
      <c r="I1028" s="198" t="s">
        <v>244</v>
      </c>
      <c r="J1028" s="297">
        <v>16.203456248349365</v>
      </c>
      <c r="K1028" s="298">
        <v>0</v>
      </c>
      <c r="L1028" s="298">
        <v>0</v>
      </c>
      <c r="M1028" s="298">
        <v>0</v>
      </c>
      <c r="N1028" s="299">
        <v>0</v>
      </c>
      <c r="O1028" s="297">
        <v>16.203456248349365</v>
      </c>
      <c r="P1028" s="298">
        <v>0</v>
      </c>
      <c r="Q1028" s="298">
        <v>0</v>
      </c>
      <c r="R1028" s="298">
        <v>0</v>
      </c>
      <c r="S1028" s="299">
        <v>0</v>
      </c>
      <c r="T1028" s="438" t="s">
        <v>434</v>
      </c>
    </row>
    <row r="1029" spans="1:20" x14ac:dyDescent="0.2">
      <c r="A1029" s="198" t="s">
        <v>565</v>
      </c>
      <c r="B1029" s="198" t="s">
        <v>566</v>
      </c>
      <c r="C1029" s="198">
        <v>56041</v>
      </c>
      <c r="D1029" s="198" t="s">
        <v>433</v>
      </c>
      <c r="E1029" s="198" t="s">
        <v>797</v>
      </c>
      <c r="F1029" s="198">
        <v>31000404</v>
      </c>
      <c r="G1029" s="198" t="s">
        <v>1504</v>
      </c>
      <c r="H1029" s="198" t="s">
        <v>1506</v>
      </c>
      <c r="I1029" s="198" t="s">
        <v>244</v>
      </c>
      <c r="J1029" s="297">
        <v>29.611428032127275</v>
      </c>
      <c r="K1029" s="298">
        <v>0</v>
      </c>
      <c r="L1029" s="298">
        <v>0</v>
      </c>
      <c r="M1029" s="298">
        <v>0</v>
      </c>
      <c r="N1029" s="299">
        <v>0</v>
      </c>
      <c r="O1029" s="297">
        <v>29.611428032127275</v>
      </c>
      <c r="P1029" s="298">
        <v>0</v>
      </c>
      <c r="Q1029" s="298">
        <v>0</v>
      </c>
      <c r="R1029" s="298">
        <v>0</v>
      </c>
      <c r="S1029" s="299">
        <v>0</v>
      </c>
      <c r="T1029" s="438" t="s">
        <v>434</v>
      </c>
    </row>
    <row r="1030" spans="1:20" x14ac:dyDescent="0.2">
      <c r="A1030" s="198" t="s">
        <v>565</v>
      </c>
      <c r="B1030" s="198" t="s">
        <v>566</v>
      </c>
      <c r="C1030" s="198">
        <v>56041</v>
      </c>
      <c r="D1030" s="198" t="s">
        <v>433</v>
      </c>
      <c r="E1030" s="198" t="s">
        <v>797</v>
      </c>
      <c r="F1030" s="198">
        <v>31000404</v>
      </c>
      <c r="G1030" s="198" t="s">
        <v>914</v>
      </c>
      <c r="H1030" s="198" t="s">
        <v>1507</v>
      </c>
      <c r="I1030" s="198" t="s">
        <v>244</v>
      </c>
      <c r="J1030" s="297">
        <v>19.775464175301781</v>
      </c>
      <c r="K1030" s="298">
        <v>0</v>
      </c>
      <c r="L1030" s="298">
        <v>4.9179819284127468</v>
      </c>
      <c r="M1030" s="298">
        <v>0</v>
      </c>
      <c r="N1030" s="299">
        <v>0</v>
      </c>
      <c r="O1030" s="297">
        <v>19.775464175301781</v>
      </c>
      <c r="P1030" s="298">
        <v>0</v>
      </c>
      <c r="Q1030" s="298">
        <v>4.9179819284127468</v>
      </c>
      <c r="R1030" s="298">
        <v>0</v>
      </c>
      <c r="S1030" s="299">
        <v>0</v>
      </c>
      <c r="T1030" s="438" t="s">
        <v>434</v>
      </c>
    </row>
    <row r="1031" spans="1:20" x14ac:dyDescent="0.2">
      <c r="A1031" s="198" t="s">
        <v>565</v>
      </c>
      <c r="B1031" s="198" t="s">
        <v>566</v>
      </c>
      <c r="C1031" s="198">
        <v>56041</v>
      </c>
      <c r="D1031" s="198" t="s">
        <v>433</v>
      </c>
      <c r="E1031" s="198" t="s">
        <v>797</v>
      </c>
      <c r="F1031" s="198">
        <v>31000404</v>
      </c>
      <c r="G1031" s="198" t="s">
        <v>914</v>
      </c>
      <c r="H1031" s="198" t="s">
        <v>1508</v>
      </c>
      <c r="I1031" s="198" t="s">
        <v>244</v>
      </c>
      <c r="J1031" s="297">
        <v>19.775464175301781</v>
      </c>
      <c r="K1031" s="298">
        <v>0</v>
      </c>
      <c r="L1031" s="298">
        <v>4.9179819284127468</v>
      </c>
      <c r="M1031" s="298">
        <v>0</v>
      </c>
      <c r="N1031" s="299">
        <v>0</v>
      </c>
      <c r="O1031" s="297">
        <v>19.775464175301781</v>
      </c>
      <c r="P1031" s="298">
        <v>0</v>
      </c>
      <c r="Q1031" s="298">
        <v>4.9179819284127468</v>
      </c>
      <c r="R1031" s="298">
        <v>0</v>
      </c>
      <c r="S1031" s="299">
        <v>0</v>
      </c>
      <c r="T1031" s="438" t="s">
        <v>434</v>
      </c>
    </row>
    <row r="1032" spans="1:20" x14ac:dyDescent="0.2">
      <c r="A1032" s="198" t="s">
        <v>565</v>
      </c>
      <c r="B1032" s="198" t="s">
        <v>566</v>
      </c>
      <c r="C1032" s="198">
        <v>56041</v>
      </c>
      <c r="D1032" s="198" t="s">
        <v>433</v>
      </c>
      <c r="E1032" s="198" t="s">
        <v>797</v>
      </c>
      <c r="F1032" s="198">
        <v>31000404</v>
      </c>
      <c r="G1032" s="198" t="s">
        <v>892</v>
      </c>
      <c r="H1032" s="198" t="s">
        <v>1509</v>
      </c>
      <c r="I1032" s="198" t="s">
        <v>244</v>
      </c>
      <c r="J1032" s="297">
        <v>1.242437539809536</v>
      </c>
      <c r="K1032" s="298">
        <v>0</v>
      </c>
      <c r="L1032" s="298">
        <v>0.25884115412698666</v>
      </c>
      <c r="M1032" s="298">
        <v>0</v>
      </c>
      <c r="N1032" s="299">
        <v>0</v>
      </c>
      <c r="O1032" s="297">
        <v>1.242437539809536</v>
      </c>
      <c r="P1032" s="298">
        <v>0</v>
      </c>
      <c r="Q1032" s="298">
        <v>0.25884115412698666</v>
      </c>
      <c r="R1032" s="298">
        <v>0</v>
      </c>
      <c r="S1032" s="299">
        <v>0</v>
      </c>
      <c r="T1032" s="438" t="s">
        <v>434</v>
      </c>
    </row>
    <row r="1033" spans="1:20" x14ac:dyDescent="0.2">
      <c r="A1033" s="198" t="s">
        <v>565</v>
      </c>
      <c r="B1033" s="198" t="s">
        <v>566</v>
      </c>
      <c r="C1033" s="198">
        <v>56041</v>
      </c>
      <c r="D1033" s="198" t="s">
        <v>433</v>
      </c>
      <c r="E1033" s="198" t="s">
        <v>797</v>
      </c>
      <c r="F1033" s="198">
        <v>31000404</v>
      </c>
      <c r="G1033" s="198" t="s">
        <v>892</v>
      </c>
      <c r="H1033" s="198" t="s">
        <v>1510</v>
      </c>
      <c r="I1033" s="198" t="s">
        <v>244</v>
      </c>
      <c r="J1033" s="297">
        <v>1.242437539809536</v>
      </c>
      <c r="K1033" s="298">
        <v>0</v>
      </c>
      <c r="L1033" s="298">
        <v>0.25884115412698666</v>
      </c>
      <c r="M1033" s="298">
        <v>0</v>
      </c>
      <c r="N1033" s="299">
        <v>0</v>
      </c>
      <c r="O1033" s="297">
        <v>1.242437539809536</v>
      </c>
      <c r="P1033" s="298">
        <v>0</v>
      </c>
      <c r="Q1033" s="298">
        <v>0.25884115412698666</v>
      </c>
      <c r="R1033" s="298">
        <v>0</v>
      </c>
      <c r="S1033" s="299">
        <v>0</v>
      </c>
      <c r="T1033" s="438" t="s">
        <v>434</v>
      </c>
    </row>
    <row r="1034" spans="1:20" x14ac:dyDescent="0.2">
      <c r="A1034" s="198" t="s">
        <v>565</v>
      </c>
      <c r="B1034" s="198" t="s">
        <v>566</v>
      </c>
      <c r="C1034" s="198">
        <v>56041</v>
      </c>
      <c r="D1034" s="198" t="s">
        <v>433</v>
      </c>
      <c r="E1034" s="198" t="s">
        <v>797</v>
      </c>
      <c r="F1034" s="198">
        <v>31000404</v>
      </c>
      <c r="G1034" s="198" t="s">
        <v>892</v>
      </c>
      <c r="H1034" s="198" t="s">
        <v>1511</v>
      </c>
      <c r="I1034" s="198" t="s">
        <v>244</v>
      </c>
      <c r="J1034" s="297">
        <v>0.98359638568254948</v>
      </c>
      <c r="K1034" s="298">
        <v>0</v>
      </c>
      <c r="L1034" s="298">
        <v>0.20707292330158933</v>
      </c>
      <c r="M1034" s="298">
        <v>0</v>
      </c>
      <c r="N1034" s="299">
        <v>0</v>
      </c>
      <c r="O1034" s="297">
        <v>0.98359638568254948</v>
      </c>
      <c r="P1034" s="298">
        <v>0</v>
      </c>
      <c r="Q1034" s="298">
        <v>0.20707292330158933</v>
      </c>
      <c r="R1034" s="298">
        <v>0</v>
      </c>
      <c r="S1034" s="299">
        <v>0</v>
      </c>
      <c r="T1034" s="438" t="s">
        <v>434</v>
      </c>
    </row>
    <row r="1035" spans="1:20" x14ac:dyDescent="0.2">
      <c r="A1035" s="198" t="s">
        <v>565</v>
      </c>
      <c r="B1035" s="198" t="s">
        <v>566</v>
      </c>
      <c r="C1035" s="198">
        <v>56041</v>
      </c>
      <c r="D1035" s="198" t="s">
        <v>433</v>
      </c>
      <c r="E1035" s="198" t="s">
        <v>797</v>
      </c>
      <c r="F1035" s="198">
        <v>31000404</v>
      </c>
      <c r="G1035" s="198" t="s">
        <v>892</v>
      </c>
      <c r="H1035" s="198" t="s">
        <v>1512</v>
      </c>
      <c r="I1035" s="198" t="s">
        <v>244</v>
      </c>
      <c r="J1035" s="297">
        <v>0.98359638568254948</v>
      </c>
      <c r="K1035" s="298">
        <v>0</v>
      </c>
      <c r="L1035" s="298">
        <v>0.20707292330158933</v>
      </c>
      <c r="M1035" s="298">
        <v>0</v>
      </c>
      <c r="N1035" s="299">
        <v>0</v>
      </c>
      <c r="O1035" s="297">
        <v>0.98359638568254948</v>
      </c>
      <c r="P1035" s="298">
        <v>0</v>
      </c>
      <c r="Q1035" s="298">
        <v>0.20707292330158933</v>
      </c>
      <c r="R1035" s="298">
        <v>0</v>
      </c>
      <c r="S1035" s="299">
        <v>0</v>
      </c>
      <c r="T1035" s="438" t="s">
        <v>434</v>
      </c>
    </row>
    <row r="1036" spans="1:20" x14ac:dyDescent="0.2">
      <c r="A1036" s="198" t="s">
        <v>565</v>
      </c>
      <c r="B1036" s="198" t="s">
        <v>566</v>
      </c>
      <c r="C1036" s="198">
        <v>56041</v>
      </c>
      <c r="D1036" s="198" t="s">
        <v>433</v>
      </c>
      <c r="E1036" s="198" t="s">
        <v>797</v>
      </c>
      <c r="F1036" s="198">
        <v>31000404</v>
      </c>
      <c r="G1036" s="198" t="s">
        <v>917</v>
      </c>
      <c r="H1036" s="198" t="s">
        <v>1513</v>
      </c>
      <c r="I1036" s="198" t="s">
        <v>244</v>
      </c>
      <c r="J1036" s="297">
        <v>5.3868050982430644E-3</v>
      </c>
      <c r="K1036" s="298">
        <v>0</v>
      </c>
      <c r="L1036" s="298">
        <v>0</v>
      </c>
      <c r="M1036" s="298">
        <v>0</v>
      </c>
      <c r="N1036" s="299">
        <v>0</v>
      </c>
      <c r="O1036" s="297">
        <v>5.3868050982430644E-3</v>
      </c>
      <c r="P1036" s="298">
        <v>0</v>
      </c>
      <c r="Q1036" s="298">
        <v>0</v>
      </c>
      <c r="R1036" s="298">
        <v>0</v>
      </c>
      <c r="S1036" s="299">
        <v>0</v>
      </c>
      <c r="T1036" s="438" t="s">
        <v>434</v>
      </c>
    </row>
    <row r="1037" spans="1:20" x14ac:dyDescent="0.2">
      <c r="A1037" s="198" t="s">
        <v>565</v>
      </c>
      <c r="B1037" s="198" t="s">
        <v>566</v>
      </c>
      <c r="C1037" s="198">
        <v>56041</v>
      </c>
      <c r="D1037" s="198" t="s">
        <v>433</v>
      </c>
      <c r="E1037" s="198" t="s">
        <v>797</v>
      </c>
      <c r="F1037" s="198">
        <v>31000404</v>
      </c>
      <c r="G1037" s="198" t="s">
        <v>917</v>
      </c>
      <c r="H1037" s="198" t="s">
        <v>1514</v>
      </c>
      <c r="I1037" s="198" t="s">
        <v>244</v>
      </c>
      <c r="J1037" s="297">
        <v>5.3868050982430644E-3</v>
      </c>
      <c r="K1037" s="298">
        <v>0</v>
      </c>
      <c r="L1037" s="298">
        <v>0</v>
      </c>
      <c r="M1037" s="298">
        <v>0</v>
      </c>
      <c r="N1037" s="299">
        <v>0</v>
      </c>
      <c r="O1037" s="297">
        <v>5.3868050982430644E-3</v>
      </c>
      <c r="P1037" s="298">
        <v>0</v>
      </c>
      <c r="Q1037" s="298">
        <v>0</v>
      </c>
      <c r="R1037" s="298">
        <v>0</v>
      </c>
      <c r="S1037" s="299">
        <v>0</v>
      </c>
      <c r="T1037" s="438" t="s">
        <v>434</v>
      </c>
    </row>
    <row r="1038" spans="1:20" x14ac:dyDescent="0.2">
      <c r="A1038" s="198" t="s">
        <v>565</v>
      </c>
      <c r="B1038" s="198" t="s">
        <v>566</v>
      </c>
      <c r="C1038" s="198">
        <v>56041</v>
      </c>
      <c r="D1038" s="198" t="s">
        <v>433</v>
      </c>
      <c r="E1038" s="198" t="s">
        <v>797</v>
      </c>
      <c r="F1038" s="198">
        <v>31000404</v>
      </c>
      <c r="G1038" s="198" t="s">
        <v>917</v>
      </c>
      <c r="H1038" s="198" t="s">
        <v>1515</v>
      </c>
      <c r="I1038" s="198" t="s">
        <v>244</v>
      </c>
      <c r="J1038" s="297">
        <v>1.6160415294729193E-2</v>
      </c>
      <c r="K1038" s="298">
        <v>0</v>
      </c>
      <c r="L1038" s="298">
        <v>0</v>
      </c>
      <c r="M1038" s="298">
        <v>0</v>
      </c>
      <c r="N1038" s="299">
        <v>0</v>
      </c>
      <c r="O1038" s="297">
        <v>1.6160415294729193E-2</v>
      </c>
      <c r="P1038" s="298">
        <v>0</v>
      </c>
      <c r="Q1038" s="298">
        <v>0</v>
      </c>
      <c r="R1038" s="298">
        <v>0</v>
      </c>
      <c r="S1038" s="299">
        <v>0</v>
      </c>
      <c r="T1038" s="438" t="s">
        <v>434</v>
      </c>
    </row>
    <row r="1039" spans="1:20" x14ac:dyDescent="0.2">
      <c r="A1039" s="198" t="s">
        <v>565</v>
      </c>
      <c r="B1039" s="198" t="s">
        <v>566</v>
      </c>
      <c r="C1039" s="198">
        <v>56041</v>
      </c>
      <c r="D1039" s="198" t="s">
        <v>433</v>
      </c>
      <c r="E1039" s="198" t="s">
        <v>797</v>
      </c>
      <c r="F1039" s="198">
        <v>31000404</v>
      </c>
      <c r="G1039" s="198" t="s">
        <v>917</v>
      </c>
      <c r="H1039" s="198" t="s">
        <v>1516</v>
      </c>
      <c r="I1039" s="198" t="s">
        <v>244</v>
      </c>
      <c r="J1039" s="297">
        <v>0.247793034519181</v>
      </c>
      <c r="K1039" s="298">
        <v>0</v>
      </c>
      <c r="L1039" s="298">
        <v>0</v>
      </c>
      <c r="M1039" s="298">
        <v>0</v>
      </c>
      <c r="N1039" s="299">
        <v>0</v>
      </c>
      <c r="O1039" s="297">
        <v>0.247793034519181</v>
      </c>
      <c r="P1039" s="298">
        <v>0</v>
      </c>
      <c r="Q1039" s="298">
        <v>0</v>
      </c>
      <c r="R1039" s="298">
        <v>0</v>
      </c>
      <c r="S1039" s="299">
        <v>0</v>
      </c>
      <c r="T1039" s="438" t="s">
        <v>434</v>
      </c>
    </row>
    <row r="1040" spans="1:20" x14ac:dyDescent="0.2">
      <c r="A1040" s="198" t="s">
        <v>565</v>
      </c>
      <c r="B1040" s="198" t="s">
        <v>566</v>
      </c>
      <c r="C1040" s="198">
        <v>56041</v>
      </c>
      <c r="D1040" s="198" t="s">
        <v>433</v>
      </c>
      <c r="E1040" s="198" t="s">
        <v>797</v>
      </c>
      <c r="F1040" s="198">
        <v>31000404</v>
      </c>
      <c r="G1040" s="198" t="s">
        <v>917</v>
      </c>
      <c r="H1040" s="198" t="s">
        <v>1517</v>
      </c>
      <c r="I1040" s="198" t="s">
        <v>244</v>
      </c>
      <c r="J1040" s="297">
        <v>0.247793034519181</v>
      </c>
      <c r="K1040" s="298">
        <v>0</v>
      </c>
      <c r="L1040" s="298">
        <v>0</v>
      </c>
      <c r="M1040" s="298">
        <v>0</v>
      </c>
      <c r="N1040" s="299">
        <v>0</v>
      </c>
      <c r="O1040" s="297">
        <v>0.247793034519181</v>
      </c>
      <c r="P1040" s="298">
        <v>0</v>
      </c>
      <c r="Q1040" s="298">
        <v>0</v>
      </c>
      <c r="R1040" s="298">
        <v>0</v>
      </c>
      <c r="S1040" s="299">
        <v>0</v>
      </c>
      <c r="T1040" s="438" t="s">
        <v>434</v>
      </c>
    </row>
    <row r="1041" spans="1:20" x14ac:dyDescent="0.2">
      <c r="A1041" s="198" t="s">
        <v>565</v>
      </c>
      <c r="B1041" s="198" t="s">
        <v>566</v>
      </c>
      <c r="C1041" s="198">
        <v>56041</v>
      </c>
      <c r="D1041" s="198" t="s">
        <v>433</v>
      </c>
      <c r="E1041" s="198" t="s">
        <v>797</v>
      </c>
      <c r="F1041" s="198">
        <v>31000404</v>
      </c>
      <c r="G1041" s="198" t="s">
        <v>917</v>
      </c>
      <c r="H1041" s="198" t="s">
        <v>1518</v>
      </c>
      <c r="I1041" s="198" t="s">
        <v>244</v>
      </c>
      <c r="J1041" s="297">
        <v>8.6188881571889031E-2</v>
      </c>
      <c r="K1041" s="298">
        <v>0</v>
      </c>
      <c r="L1041" s="298">
        <v>0</v>
      </c>
      <c r="M1041" s="298">
        <v>0</v>
      </c>
      <c r="N1041" s="299">
        <v>0</v>
      </c>
      <c r="O1041" s="297">
        <v>8.6188881571889031E-2</v>
      </c>
      <c r="P1041" s="298">
        <v>0</v>
      </c>
      <c r="Q1041" s="298">
        <v>0</v>
      </c>
      <c r="R1041" s="298">
        <v>0</v>
      </c>
      <c r="S1041" s="299">
        <v>0</v>
      </c>
      <c r="T1041" s="438" t="s">
        <v>434</v>
      </c>
    </row>
    <row r="1042" spans="1:20" x14ac:dyDescent="0.2">
      <c r="A1042" s="198" t="s">
        <v>565</v>
      </c>
      <c r="B1042" s="198" t="s">
        <v>566</v>
      </c>
      <c r="C1042" s="198">
        <v>56041</v>
      </c>
      <c r="D1042" s="198" t="s">
        <v>433</v>
      </c>
      <c r="E1042" s="198" t="s">
        <v>797</v>
      </c>
      <c r="F1042" s="198">
        <v>31000404</v>
      </c>
      <c r="G1042" s="198" t="s">
        <v>917</v>
      </c>
      <c r="H1042" s="198" t="s">
        <v>1519</v>
      </c>
      <c r="I1042" s="198" t="s">
        <v>244</v>
      </c>
      <c r="J1042" s="297">
        <v>8.6188881571889031E-2</v>
      </c>
      <c r="K1042" s="298">
        <v>0</v>
      </c>
      <c r="L1042" s="298">
        <v>0</v>
      </c>
      <c r="M1042" s="298">
        <v>0</v>
      </c>
      <c r="N1042" s="299">
        <v>0</v>
      </c>
      <c r="O1042" s="297">
        <v>8.6188881571889031E-2</v>
      </c>
      <c r="P1042" s="298">
        <v>0</v>
      </c>
      <c r="Q1042" s="298">
        <v>0</v>
      </c>
      <c r="R1042" s="298">
        <v>0</v>
      </c>
      <c r="S1042" s="299">
        <v>0</v>
      </c>
      <c r="T1042" s="438" t="s">
        <v>434</v>
      </c>
    </row>
    <row r="1043" spans="1:20" x14ac:dyDescent="0.2">
      <c r="A1043" s="198" t="s">
        <v>565</v>
      </c>
      <c r="B1043" s="198" t="s">
        <v>566</v>
      </c>
      <c r="C1043" s="198">
        <v>56041</v>
      </c>
      <c r="D1043" s="198" t="s">
        <v>433</v>
      </c>
      <c r="E1043" s="198" t="s">
        <v>797</v>
      </c>
      <c r="F1043" s="198">
        <v>31000404</v>
      </c>
      <c r="G1043" s="198" t="s">
        <v>917</v>
      </c>
      <c r="H1043" s="198" t="s">
        <v>1520</v>
      </c>
      <c r="I1043" s="198" t="s">
        <v>244</v>
      </c>
      <c r="J1043" s="297">
        <v>1.007332553371453</v>
      </c>
      <c r="K1043" s="298">
        <v>0</v>
      </c>
      <c r="L1043" s="298">
        <v>0.44360247876206221</v>
      </c>
      <c r="M1043" s="298">
        <v>0</v>
      </c>
      <c r="N1043" s="299">
        <v>0</v>
      </c>
      <c r="O1043" s="297">
        <v>1.007332553371453</v>
      </c>
      <c r="P1043" s="298">
        <v>0</v>
      </c>
      <c r="Q1043" s="298">
        <v>0.44360247876206221</v>
      </c>
      <c r="R1043" s="298">
        <v>0</v>
      </c>
      <c r="S1043" s="299">
        <v>0</v>
      </c>
      <c r="T1043" s="438" t="s">
        <v>434</v>
      </c>
    </row>
    <row r="1044" spans="1:20" x14ac:dyDescent="0.2">
      <c r="A1044" s="198" t="s">
        <v>565</v>
      </c>
      <c r="B1044" s="198" t="s">
        <v>566</v>
      </c>
      <c r="C1044" s="198">
        <v>56041</v>
      </c>
      <c r="D1044" s="198" t="s">
        <v>433</v>
      </c>
      <c r="E1044" s="198" t="s">
        <v>797</v>
      </c>
      <c r="F1044" s="198">
        <v>31000404</v>
      </c>
      <c r="G1044" s="198" t="s">
        <v>917</v>
      </c>
      <c r="H1044" s="198" t="s">
        <v>1521</v>
      </c>
      <c r="I1044" s="198" t="s">
        <v>244</v>
      </c>
      <c r="J1044" s="297">
        <v>1.007332553371453</v>
      </c>
      <c r="K1044" s="298">
        <v>0</v>
      </c>
      <c r="L1044" s="298">
        <v>0.44360247876206221</v>
      </c>
      <c r="M1044" s="298">
        <v>0</v>
      </c>
      <c r="N1044" s="299">
        <v>0</v>
      </c>
      <c r="O1044" s="297">
        <v>1.007332553371453</v>
      </c>
      <c r="P1044" s="298">
        <v>0</v>
      </c>
      <c r="Q1044" s="298">
        <v>0.44360247876206221</v>
      </c>
      <c r="R1044" s="298">
        <v>0</v>
      </c>
      <c r="S1044" s="299">
        <v>0</v>
      </c>
      <c r="T1044" s="438" t="s">
        <v>434</v>
      </c>
    </row>
    <row r="1045" spans="1:20" x14ac:dyDescent="0.2">
      <c r="A1045" s="198" t="s">
        <v>565</v>
      </c>
      <c r="B1045" s="198" t="s">
        <v>566</v>
      </c>
      <c r="C1045" s="198">
        <v>56041</v>
      </c>
      <c r="D1045" s="198" t="s">
        <v>433</v>
      </c>
      <c r="E1045" s="198" t="s">
        <v>797</v>
      </c>
      <c r="F1045" s="198">
        <v>31000299</v>
      </c>
      <c r="G1045" s="198" t="s">
        <v>914</v>
      </c>
      <c r="H1045" s="198" t="s">
        <v>1522</v>
      </c>
      <c r="I1045" s="198" t="s">
        <v>234</v>
      </c>
      <c r="J1045" s="297">
        <v>0.56945053907937071</v>
      </c>
      <c r="K1045" s="298">
        <v>0</v>
      </c>
      <c r="L1045" s="298">
        <v>0.10353646165079466</v>
      </c>
      <c r="M1045" s="298">
        <v>0</v>
      </c>
      <c r="N1045" s="299">
        <v>0</v>
      </c>
      <c r="O1045" s="297">
        <v>0.56945053907937071</v>
      </c>
      <c r="P1045" s="298">
        <v>0</v>
      </c>
      <c r="Q1045" s="298">
        <v>0.10353646165079466</v>
      </c>
      <c r="R1045" s="298">
        <v>0</v>
      </c>
      <c r="S1045" s="299">
        <v>0</v>
      </c>
      <c r="T1045" s="438" t="s">
        <v>434</v>
      </c>
    </row>
    <row r="1046" spans="1:20" x14ac:dyDescent="0.2">
      <c r="A1046" s="198" t="s">
        <v>565</v>
      </c>
      <c r="B1046" s="198" t="s">
        <v>566</v>
      </c>
      <c r="C1046" s="198">
        <v>56041</v>
      </c>
      <c r="D1046" s="198" t="s">
        <v>433</v>
      </c>
      <c r="E1046" s="198" t="s">
        <v>797</v>
      </c>
      <c r="F1046" s="198">
        <v>31000299</v>
      </c>
      <c r="G1046" s="198" t="s">
        <v>914</v>
      </c>
      <c r="H1046" s="198" t="s">
        <v>1523</v>
      </c>
      <c r="I1046" s="198" t="s">
        <v>234</v>
      </c>
      <c r="J1046" s="297">
        <v>3.5202396961270193</v>
      </c>
      <c r="K1046" s="298">
        <v>0</v>
      </c>
      <c r="L1046" s="298">
        <v>0.72475523155556265</v>
      </c>
      <c r="M1046" s="298">
        <v>0</v>
      </c>
      <c r="N1046" s="299">
        <v>0</v>
      </c>
      <c r="O1046" s="297">
        <v>3.5202396961270193</v>
      </c>
      <c r="P1046" s="298">
        <v>0</v>
      </c>
      <c r="Q1046" s="298">
        <v>0.72475523155556265</v>
      </c>
      <c r="R1046" s="298">
        <v>0</v>
      </c>
      <c r="S1046" s="299">
        <v>0</v>
      </c>
      <c r="T1046" s="438" t="s">
        <v>434</v>
      </c>
    </row>
    <row r="1047" spans="1:20" x14ac:dyDescent="0.2">
      <c r="A1047" s="198" t="s">
        <v>565</v>
      </c>
      <c r="B1047" s="198" t="s">
        <v>566</v>
      </c>
      <c r="C1047" s="198">
        <v>56041</v>
      </c>
      <c r="D1047" s="198" t="s">
        <v>433</v>
      </c>
      <c r="E1047" s="198" t="s">
        <v>797</v>
      </c>
      <c r="F1047" s="198">
        <v>31000299</v>
      </c>
      <c r="G1047" s="198" t="s">
        <v>914</v>
      </c>
      <c r="H1047" s="198" t="s">
        <v>1524</v>
      </c>
      <c r="I1047" s="198" t="s">
        <v>234</v>
      </c>
      <c r="J1047" s="297">
        <v>3.5202396961270193</v>
      </c>
      <c r="K1047" s="298">
        <v>0</v>
      </c>
      <c r="L1047" s="298">
        <v>0.72475523155556265</v>
      </c>
      <c r="M1047" s="298">
        <v>0</v>
      </c>
      <c r="N1047" s="299">
        <v>0</v>
      </c>
      <c r="O1047" s="297">
        <v>3.5202396961270193</v>
      </c>
      <c r="P1047" s="298">
        <v>0</v>
      </c>
      <c r="Q1047" s="298">
        <v>0.72475523155556265</v>
      </c>
      <c r="R1047" s="298">
        <v>0</v>
      </c>
      <c r="S1047" s="299">
        <v>0</v>
      </c>
      <c r="T1047" s="438" t="s">
        <v>434</v>
      </c>
    </row>
    <row r="1048" spans="1:20" x14ac:dyDescent="0.2">
      <c r="A1048" s="198" t="s">
        <v>565</v>
      </c>
      <c r="B1048" s="198" t="s">
        <v>566</v>
      </c>
      <c r="C1048" s="198">
        <v>56041</v>
      </c>
      <c r="D1048" s="198" t="s">
        <v>433</v>
      </c>
      <c r="E1048" s="198" t="s">
        <v>797</v>
      </c>
      <c r="F1048" s="198">
        <v>31000299</v>
      </c>
      <c r="G1048" s="198" t="s">
        <v>892</v>
      </c>
      <c r="H1048" s="198" t="s">
        <v>1525</v>
      </c>
      <c r="I1048" s="198" t="s">
        <v>234</v>
      </c>
      <c r="J1048" s="297">
        <v>0.36237761577778133</v>
      </c>
      <c r="K1048" s="298">
        <v>0</v>
      </c>
      <c r="L1048" s="298">
        <v>5.1768230825397332E-2</v>
      </c>
      <c r="M1048" s="298">
        <v>0</v>
      </c>
      <c r="N1048" s="299">
        <v>0</v>
      </c>
      <c r="O1048" s="297">
        <v>0.36237761577778133</v>
      </c>
      <c r="P1048" s="298">
        <v>0</v>
      </c>
      <c r="Q1048" s="298">
        <v>5.1768230825397332E-2</v>
      </c>
      <c r="R1048" s="298">
        <v>0</v>
      </c>
      <c r="S1048" s="299">
        <v>0</v>
      </c>
      <c r="T1048" s="438" t="s">
        <v>434</v>
      </c>
    </row>
    <row r="1049" spans="1:20" x14ac:dyDescent="0.2">
      <c r="A1049" s="198" t="s">
        <v>565</v>
      </c>
      <c r="B1049" s="198" t="s">
        <v>566</v>
      </c>
      <c r="C1049" s="198">
        <v>56041</v>
      </c>
      <c r="D1049" s="198" t="s">
        <v>433</v>
      </c>
      <c r="E1049" s="198" t="s">
        <v>797</v>
      </c>
      <c r="F1049" s="198">
        <v>31000299</v>
      </c>
      <c r="G1049" s="198" t="s">
        <v>892</v>
      </c>
      <c r="H1049" s="198" t="s">
        <v>1526</v>
      </c>
      <c r="I1049" s="198" t="s">
        <v>234</v>
      </c>
      <c r="J1049" s="297">
        <v>0.36237761577778133</v>
      </c>
      <c r="K1049" s="298">
        <v>0</v>
      </c>
      <c r="L1049" s="298">
        <v>5.1768230825397332E-2</v>
      </c>
      <c r="M1049" s="298">
        <v>0</v>
      </c>
      <c r="N1049" s="299">
        <v>0</v>
      </c>
      <c r="O1049" s="297">
        <v>0.36237761577778133</v>
      </c>
      <c r="P1049" s="298">
        <v>0</v>
      </c>
      <c r="Q1049" s="298">
        <v>5.1768230825397332E-2</v>
      </c>
      <c r="R1049" s="298">
        <v>0</v>
      </c>
      <c r="S1049" s="299">
        <v>0</v>
      </c>
      <c r="T1049" s="438" t="s">
        <v>434</v>
      </c>
    </row>
    <row r="1050" spans="1:20" x14ac:dyDescent="0.2">
      <c r="A1050" s="198" t="s">
        <v>565</v>
      </c>
      <c r="B1050" s="198" t="s">
        <v>566</v>
      </c>
      <c r="C1050" s="198">
        <v>56041</v>
      </c>
      <c r="D1050" s="198" t="s">
        <v>433</v>
      </c>
      <c r="E1050" s="198" t="s">
        <v>797</v>
      </c>
      <c r="F1050" s="198">
        <v>31000299</v>
      </c>
      <c r="G1050" s="198" t="s">
        <v>917</v>
      </c>
      <c r="H1050" s="198" t="s">
        <v>1527</v>
      </c>
      <c r="I1050" s="198" t="s">
        <v>234</v>
      </c>
      <c r="J1050" s="297">
        <v>14.92145012213329</v>
      </c>
      <c r="K1050" s="298">
        <v>0</v>
      </c>
      <c r="L1050" s="298">
        <v>934.39671058391809</v>
      </c>
      <c r="M1050" s="298">
        <v>2667.1276182783477</v>
      </c>
      <c r="N1050" s="299">
        <v>0</v>
      </c>
      <c r="O1050" s="297">
        <v>14.92145012213329</v>
      </c>
      <c r="P1050" s="298">
        <v>0</v>
      </c>
      <c r="Q1050" s="298">
        <v>934.39671058391809</v>
      </c>
      <c r="R1050" s="298">
        <v>2667.1276182783477</v>
      </c>
      <c r="S1050" s="299">
        <v>0</v>
      </c>
      <c r="T1050" s="438" t="s">
        <v>434</v>
      </c>
    </row>
    <row r="1051" spans="1:20" x14ac:dyDescent="0.2">
      <c r="A1051" s="198" t="s">
        <v>565</v>
      </c>
      <c r="B1051" s="198" t="s">
        <v>566</v>
      </c>
      <c r="C1051" s="198">
        <v>56041</v>
      </c>
      <c r="D1051" s="198" t="s">
        <v>433</v>
      </c>
      <c r="E1051" s="198" t="s">
        <v>797</v>
      </c>
      <c r="F1051" s="198">
        <v>31000227</v>
      </c>
      <c r="G1051" s="198" t="s">
        <v>807</v>
      </c>
      <c r="H1051" s="198" t="s">
        <v>1528</v>
      </c>
      <c r="I1051" s="198" t="s">
        <v>269</v>
      </c>
      <c r="J1051" s="297">
        <v>0.77652346238096004</v>
      </c>
      <c r="K1051" s="298">
        <v>0</v>
      </c>
      <c r="L1051" s="298">
        <v>0.155304692476192</v>
      </c>
      <c r="M1051" s="298">
        <v>0</v>
      </c>
      <c r="N1051" s="299">
        <v>0</v>
      </c>
      <c r="O1051" s="297">
        <v>0.77652346238096004</v>
      </c>
      <c r="P1051" s="298">
        <v>0</v>
      </c>
      <c r="Q1051" s="298">
        <v>0.155304692476192</v>
      </c>
      <c r="R1051" s="298">
        <v>0</v>
      </c>
      <c r="S1051" s="299">
        <v>0</v>
      </c>
      <c r="T1051" s="438" t="s">
        <v>434</v>
      </c>
    </row>
    <row r="1052" spans="1:20" x14ac:dyDescent="0.2">
      <c r="A1052" s="198" t="s">
        <v>565</v>
      </c>
      <c r="B1052" s="198" t="s">
        <v>566</v>
      </c>
      <c r="C1052" s="198">
        <v>56041</v>
      </c>
      <c r="D1052" s="198" t="s">
        <v>433</v>
      </c>
      <c r="E1052" s="198" t="s">
        <v>797</v>
      </c>
      <c r="F1052" s="198">
        <v>31000227</v>
      </c>
      <c r="G1052" s="198" t="s">
        <v>807</v>
      </c>
      <c r="H1052" s="198" t="s">
        <v>1529</v>
      </c>
      <c r="I1052" s="198" t="s">
        <v>269</v>
      </c>
      <c r="J1052" s="297">
        <v>0.77652346238096004</v>
      </c>
      <c r="K1052" s="298">
        <v>0</v>
      </c>
      <c r="L1052" s="298">
        <v>0.155304692476192</v>
      </c>
      <c r="M1052" s="298">
        <v>0</v>
      </c>
      <c r="N1052" s="299">
        <v>0</v>
      </c>
      <c r="O1052" s="297">
        <v>0.77652346238096004</v>
      </c>
      <c r="P1052" s="298">
        <v>0</v>
      </c>
      <c r="Q1052" s="298">
        <v>0.155304692476192</v>
      </c>
      <c r="R1052" s="298">
        <v>0</v>
      </c>
      <c r="S1052" s="299">
        <v>0</v>
      </c>
      <c r="T1052" s="438" t="s">
        <v>434</v>
      </c>
    </row>
    <row r="1053" spans="1:20" x14ac:dyDescent="0.2">
      <c r="A1053" s="198" t="s">
        <v>565</v>
      </c>
      <c r="B1053" s="198" t="s">
        <v>566</v>
      </c>
      <c r="C1053" s="198">
        <v>56041</v>
      </c>
      <c r="D1053" s="198" t="s">
        <v>433</v>
      </c>
      <c r="E1053" s="198" t="s">
        <v>797</v>
      </c>
      <c r="F1053" s="198">
        <v>31000301</v>
      </c>
      <c r="G1053" s="198" t="s">
        <v>1530</v>
      </c>
      <c r="H1053" s="198" t="s">
        <v>1531</v>
      </c>
      <c r="I1053" s="198" t="s">
        <v>269</v>
      </c>
      <c r="J1053" s="297">
        <v>0.51768230825397332</v>
      </c>
      <c r="K1053" s="298">
        <v>34.684714653016215</v>
      </c>
      <c r="L1053" s="298">
        <v>0.51768230825397332</v>
      </c>
      <c r="M1053" s="298">
        <v>0</v>
      </c>
      <c r="N1053" s="299">
        <v>0</v>
      </c>
      <c r="O1053" s="297">
        <v>0.51768230825397332</v>
      </c>
      <c r="P1053" s="298">
        <v>29.452774293060326</v>
      </c>
      <c r="Q1053" s="298">
        <v>0.51768230825397332</v>
      </c>
      <c r="R1053" s="298">
        <v>0</v>
      </c>
      <c r="S1053" s="299">
        <v>0</v>
      </c>
      <c r="T1053" s="438" t="s">
        <v>436</v>
      </c>
    </row>
    <row r="1054" spans="1:20" x14ac:dyDescent="0.2">
      <c r="A1054" s="198" t="s">
        <v>565</v>
      </c>
      <c r="B1054" s="198" t="s">
        <v>566</v>
      </c>
      <c r="C1054" s="198">
        <v>56041</v>
      </c>
      <c r="D1054" s="198" t="s">
        <v>433</v>
      </c>
      <c r="E1054" s="198" t="s">
        <v>797</v>
      </c>
      <c r="F1054" s="198">
        <v>31000404</v>
      </c>
      <c r="G1054" s="198" t="s">
        <v>807</v>
      </c>
      <c r="H1054" s="198" t="s">
        <v>1532</v>
      </c>
      <c r="I1054" s="198" t="s">
        <v>244</v>
      </c>
      <c r="J1054" s="297">
        <v>0.72475523155556265</v>
      </c>
      <c r="K1054" s="298">
        <v>0</v>
      </c>
      <c r="L1054" s="298">
        <v>0.155304692476192</v>
      </c>
      <c r="M1054" s="298">
        <v>0</v>
      </c>
      <c r="N1054" s="299">
        <v>0</v>
      </c>
      <c r="O1054" s="297">
        <v>0.72475523155556265</v>
      </c>
      <c r="P1054" s="298">
        <v>0</v>
      </c>
      <c r="Q1054" s="298">
        <v>0.155304692476192</v>
      </c>
      <c r="R1054" s="298">
        <v>0</v>
      </c>
      <c r="S1054" s="299">
        <v>0</v>
      </c>
      <c r="T1054" s="438" t="s">
        <v>434</v>
      </c>
    </row>
    <row r="1055" spans="1:20" x14ac:dyDescent="0.2">
      <c r="A1055" s="198" t="s">
        <v>565</v>
      </c>
      <c r="B1055" s="198" t="s">
        <v>566</v>
      </c>
      <c r="C1055" s="198">
        <v>56041</v>
      </c>
      <c r="D1055" s="198" t="s">
        <v>433</v>
      </c>
      <c r="E1055" s="198" t="s">
        <v>797</v>
      </c>
      <c r="F1055" s="198">
        <v>31000404</v>
      </c>
      <c r="G1055" s="198" t="s">
        <v>807</v>
      </c>
      <c r="H1055" s="198" t="s">
        <v>1533</v>
      </c>
      <c r="I1055" s="198" t="s">
        <v>244</v>
      </c>
      <c r="J1055" s="297">
        <v>0.10353646165079466</v>
      </c>
      <c r="K1055" s="298">
        <v>0</v>
      </c>
      <c r="L1055" s="298">
        <v>0</v>
      </c>
      <c r="M1055" s="298">
        <v>0</v>
      </c>
      <c r="N1055" s="299">
        <v>0</v>
      </c>
      <c r="O1055" s="297">
        <v>0.10353646165079466</v>
      </c>
      <c r="P1055" s="298">
        <v>0</v>
      </c>
      <c r="Q1055" s="298">
        <v>0</v>
      </c>
      <c r="R1055" s="298">
        <v>0</v>
      </c>
      <c r="S1055" s="299">
        <v>0</v>
      </c>
      <c r="T1055" s="438" t="s">
        <v>434</v>
      </c>
    </row>
    <row r="1056" spans="1:20" x14ac:dyDescent="0.2">
      <c r="A1056" s="198" t="s">
        <v>565</v>
      </c>
      <c r="B1056" s="198" t="s">
        <v>566</v>
      </c>
      <c r="C1056" s="198">
        <v>56041</v>
      </c>
      <c r="D1056" s="198" t="s">
        <v>433</v>
      </c>
      <c r="E1056" s="198" t="s">
        <v>797</v>
      </c>
      <c r="F1056" s="198">
        <v>31000404</v>
      </c>
      <c r="G1056" s="198" t="s">
        <v>807</v>
      </c>
      <c r="H1056" s="198" t="s">
        <v>1534</v>
      </c>
      <c r="I1056" s="198" t="s">
        <v>244</v>
      </c>
      <c r="J1056" s="297">
        <v>0.10353646165079466</v>
      </c>
      <c r="K1056" s="298">
        <v>0</v>
      </c>
      <c r="L1056" s="298">
        <v>0</v>
      </c>
      <c r="M1056" s="298">
        <v>0</v>
      </c>
      <c r="N1056" s="299">
        <v>0</v>
      </c>
      <c r="O1056" s="297">
        <v>0.10353646165079466</v>
      </c>
      <c r="P1056" s="298">
        <v>0</v>
      </c>
      <c r="Q1056" s="298">
        <v>0</v>
      </c>
      <c r="R1056" s="298">
        <v>0</v>
      </c>
      <c r="S1056" s="299">
        <v>0</v>
      </c>
      <c r="T1056" s="438" t="s">
        <v>434</v>
      </c>
    </row>
    <row r="1057" spans="1:20" x14ac:dyDescent="0.2">
      <c r="A1057" s="198" t="s">
        <v>565</v>
      </c>
      <c r="B1057" s="198" t="s">
        <v>566</v>
      </c>
      <c r="C1057" s="198">
        <v>56041</v>
      </c>
      <c r="D1057" s="198" t="s">
        <v>433</v>
      </c>
      <c r="E1057" s="198" t="s">
        <v>797</v>
      </c>
      <c r="F1057" s="198">
        <v>31000404</v>
      </c>
      <c r="G1057" s="198" t="s">
        <v>1530</v>
      </c>
      <c r="H1057" s="198" t="s">
        <v>1535</v>
      </c>
      <c r="I1057" s="198" t="s">
        <v>244</v>
      </c>
      <c r="J1057" s="297">
        <v>1.0353646165079466</v>
      </c>
      <c r="K1057" s="298">
        <v>0</v>
      </c>
      <c r="L1057" s="298">
        <v>0.51768230825397332</v>
      </c>
      <c r="M1057" s="298">
        <v>0</v>
      </c>
      <c r="N1057" s="299">
        <v>0</v>
      </c>
      <c r="O1057" s="297">
        <v>1.0353646165079466</v>
      </c>
      <c r="P1057" s="298">
        <v>0</v>
      </c>
      <c r="Q1057" s="298">
        <v>0.51768230825397332</v>
      </c>
      <c r="R1057" s="298">
        <v>0</v>
      </c>
      <c r="S1057" s="299">
        <v>0</v>
      </c>
      <c r="T1057" s="438" t="s">
        <v>434</v>
      </c>
    </row>
    <row r="1058" spans="1:20" x14ac:dyDescent="0.2">
      <c r="A1058" s="198" t="s">
        <v>565</v>
      </c>
      <c r="B1058" s="198" t="s">
        <v>566</v>
      </c>
      <c r="C1058" s="198">
        <v>56041</v>
      </c>
      <c r="D1058" s="198" t="s">
        <v>433</v>
      </c>
      <c r="E1058" s="198" t="s">
        <v>797</v>
      </c>
      <c r="F1058" s="198">
        <v>31000404</v>
      </c>
      <c r="G1058" s="198" t="s">
        <v>1530</v>
      </c>
      <c r="H1058" s="198" t="s">
        <v>1536</v>
      </c>
      <c r="I1058" s="198" t="s">
        <v>244</v>
      </c>
      <c r="J1058" s="297">
        <v>3.6237761577778134</v>
      </c>
      <c r="K1058" s="298">
        <v>0</v>
      </c>
      <c r="L1058" s="298">
        <v>3.1060938495238402</v>
      </c>
      <c r="M1058" s="298">
        <v>0</v>
      </c>
      <c r="N1058" s="299">
        <v>0</v>
      </c>
      <c r="O1058" s="297">
        <v>3.6237761577778134</v>
      </c>
      <c r="P1058" s="298">
        <v>0</v>
      </c>
      <c r="Q1058" s="298">
        <v>3.1060938495238402</v>
      </c>
      <c r="R1058" s="298">
        <v>0</v>
      </c>
      <c r="S1058" s="299">
        <v>0</v>
      </c>
      <c r="T1058" s="438" t="s">
        <v>434</v>
      </c>
    </row>
    <row r="1059" spans="1:20" x14ac:dyDescent="0.2">
      <c r="A1059" s="198" t="s">
        <v>565</v>
      </c>
      <c r="B1059" s="198" t="s">
        <v>566</v>
      </c>
      <c r="C1059" s="198">
        <v>56041</v>
      </c>
      <c r="D1059" s="198" t="s">
        <v>433</v>
      </c>
      <c r="E1059" s="198" t="s">
        <v>797</v>
      </c>
      <c r="F1059" s="198">
        <v>31000404</v>
      </c>
      <c r="G1059" s="198" t="s">
        <v>910</v>
      </c>
      <c r="H1059" s="198" t="s">
        <v>1537</v>
      </c>
      <c r="I1059" s="198" t="s">
        <v>244</v>
      </c>
      <c r="J1059" s="297">
        <v>1.3977422322857282</v>
      </c>
      <c r="K1059" s="298">
        <v>0</v>
      </c>
      <c r="L1059" s="298">
        <v>0.25884115412698666</v>
      </c>
      <c r="M1059" s="298">
        <v>0</v>
      </c>
      <c r="N1059" s="299">
        <v>0</v>
      </c>
      <c r="O1059" s="297">
        <v>1.3977422322857282</v>
      </c>
      <c r="P1059" s="298">
        <v>0</v>
      </c>
      <c r="Q1059" s="298">
        <v>0.25884115412698666</v>
      </c>
      <c r="R1059" s="298">
        <v>0</v>
      </c>
      <c r="S1059" s="299">
        <v>0</v>
      </c>
      <c r="T1059" s="438" t="s">
        <v>434</v>
      </c>
    </row>
    <row r="1060" spans="1:20" x14ac:dyDescent="0.2">
      <c r="A1060" s="198" t="s">
        <v>565</v>
      </c>
      <c r="B1060" s="198" t="s">
        <v>566</v>
      </c>
      <c r="C1060" s="198">
        <v>56041</v>
      </c>
      <c r="D1060" s="198" t="s">
        <v>433</v>
      </c>
      <c r="E1060" s="198" t="s">
        <v>797</v>
      </c>
      <c r="F1060" s="198">
        <v>31000404</v>
      </c>
      <c r="G1060" s="198" t="s">
        <v>910</v>
      </c>
      <c r="H1060" s="198" t="s">
        <v>1538</v>
      </c>
      <c r="I1060" s="198" t="s">
        <v>244</v>
      </c>
      <c r="J1060" s="297">
        <v>1.3977422322857282</v>
      </c>
      <c r="K1060" s="298">
        <v>0</v>
      </c>
      <c r="L1060" s="298">
        <v>0.25884115412698666</v>
      </c>
      <c r="M1060" s="298">
        <v>0</v>
      </c>
      <c r="N1060" s="299">
        <v>0</v>
      </c>
      <c r="O1060" s="297">
        <v>1.3977422322857282</v>
      </c>
      <c r="P1060" s="298">
        <v>0</v>
      </c>
      <c r="Q1060" s="298">
        <v>0.25884115412698666</v>
      </c>
      <c r="R1060" s="298">
        <v>0</v>
      </c>
      <c r="S1060" s="299">
        <v>0</v>
      </c>
      <c r="T1060" s="438" t="s">
        <v>434</v>
      </c>
    </row>
    <row r="1061" spans="1:20" x14ac:dyDescent="0.2">
      <c r="A1061" s="198" t="s">
        <v>565</v>
      </c>
      <c r="B1061" s="198" t="s">
        <v>566</v>
      </c>
      <c r="C1061" s="198">
        <v>56041</v>
      </c>
      <c r="D1061" s="198" t="s">
        <v>433</v>
      </c>
      <c r="E1061" s="198" t="s">
        <v>797</v>
      </c>
      <c r="F1061" s="198">
        <v>31000404</v>
      </c>
      <c r="G1061" s="198" t="s">
        <v>910</v>
      </c>
      <c r="H1061" s="198" t="s">
        <v>1539</v>
      </c>
      <c r="I1061" s="198" t="s">
        <v>244</v>
      </c>
      <c r="J1061" s="297">
        <v>1.3977422322857282</v>
      </c>
      <c r="K1061" s="298">
        <v>0</v>
      </c>
      <c r="L1061" s="298">
        <v>0.25884115412698666</v>
      </c>
      <c r="M1061" s="298">
        <v>0</v>
      </c>
      <c r="N1061" s="299">
        <v>0</v>
      </c>
      <c r="O1061" s="297">
        <v>1.3977422322857282</v>
      </c>
      <c r="P1061" s="298">
        <v>0</v>
      </c>
      <c r="Q1061" s="298">
        <v>0.25884115412698666</v>
      </c>
      <c r="R1061" s="298">
        <v>0</v>
      </c>
      <c r="S1061" s="299">
        <v>0</v>
      </c>
      <c r="T1061" s="438" t="s">
        <v>434</v>
      </c>
    </row>
    <row r="1062" spans="1:20" x14ac:dyDescent="0.2">
      <c r="A1062" s="198" t="s">
        <v>565</v>
      </c>
      <c r="B1062" s="198" t="s">
        <v>566</v>
      </c>
      <c r="C1062" s="198">
        <v>56041</v>
      </c>
      <c r="D1062" s="198" t="s">
        <v>433</v>
      </c>
      <c r="E1062" s="198" t="s">
        <v>797</v>
      </c>
      <c r="F1062" s="198">
        <v>31000404</v>
      </c>
      <c r="G1062" s="198" t="s">
        <v>910</v>
      </c>
      <c r="H1062" s="198" t="s">
        <v>1540</v>
      </c>
      <c r="I1062" s="198" t="s">
        <v>244</v>
      </c>
      <c r="J1062" s="297">
        <v>1.3977422322857282</v>
      </c>
      <c r="K1062" s="298">
        <v>0</v>
      </c>
      <c r="L1062" s="298">
        <v>0.25884115412698666</v>
      </c>
      <c r="M1062" s="298">
        <v>0</v>
      </c>
      <c r="N1062" s="299">
        <v>0</v>
      </c>
      <c r="O1062" s="297">
        <v>1.3977422322857282</v>
      </c>
      <c r="P1062" s="298">
        <v>0</v>
      </c>
      <c r="Q1062" s="298">
        <v>0.25884115412698666</v>
      </c>
      <c r="R1062" s="298">
        <v>0</v>
      </c>
      <c r="S1062" s="299">
        <v>0</v>
      </c>
      <c r="T1062" s="438" t="s">
        <v>434</v>
      </c>
    </row>
    <row r="1063" spans="1:20" x14ac:dyDescent="0.2">
      <c r="A1063" s="198" t="s">
        <v>565</v>
      </c>
      <c r="B1063" s="198" t="s">
        <v>566</v>
      </c>
      <c r="C1063" s="198">
        <v>56041</v>
      </c>
      <c r="D1063" s="198" t="s">
        <v>433</v>
      </c>
      <c r="E1063" s="198" t="s">
        <v>797</v>
      </c>
      <c r="F1063" s="198">
        <v>31000404</v>
      </c>
      <c r="G1063" s="198" t="s">
        <v>910</v>
      </c>
      <c r="H1063" s="198" t="s">
        <v>1541</v>
      </c>
      <c r="I1063" s="198" t="s">
        <v>244</v>
      </c>
      <c r="J1063" s="297">
        <v>0.36237761577778133</v>
      </c>
      <c r="K1063" s="298">
        <v>0</v>
      </c>
      <c r="L1063" s="298">
        <v>5.1768230825397332E-2</v>
      </c>
      <c r="M1063" s="298">
        <v>0</v>
      </c>
      <c r="N1063" s="299">
        <v>0</v>
      </c>
      <c r="O1063" s="297">
        <v>0.36237761577778133</v>
      </c>
      <c r="P1063" s="298">
        <v>0</v>
      </c>
      <c r="Q1063" s="298">
        <v>5.1768230825397332E-2</v>
      </c>
      <c r="R1063" s="298">
        <v>0</v>
      </c>
      <c r="S1063" s="299">
        <v>0</v>
      </c>
      <c r="T1063" s="438" t="s">
        <v>434</v>
      </c>
    </row>
    <row r="1064" spans="1:20" x14ac:dyDescent="0.2">
      <c r="A1064" s="198" t="s">
        <v>565</v>
      </c>
      <c r="B1064" s="198" t="s">
        <v>566</v>
      </c>
      <c r="C1064" s="198">
        <v>56041</v>
      </c>
      <c r="D1064" s="198" t="s">
        <v>433</v>
      </c>
      <c r="E1064" s="198" t="s">
        <v>797</v>
      </c>
      <c r="F1064" s="198">
        <v>31000404</v>
      </c>
      <c r="G1064" s="198" t="s">
        <v>910</v>
      </c>
      <c r="H1064" s="198" t="s">
        <v>1542</v>
      </c>
      <c r="I1064" s="198" t="s">
        <v>244</v>
      </c>
      <c r="J1064" s="297">
        <v>0.36237761577778133</v>
      </c>
      <c r="K1064" s="298">
        <v>0</v>
      </c>
      <c r="L1064" s="298">
        <v>5.1768230825397332E-2</v>
      </c>
      <c r="M1064" s="298">
        <v>0</v>
      </c>
      <c r="N1064" s="299">
        <v>0</v>
      </c>
      <c r="O1064" s="297">
        <v>0.36237761577778133</v>
      </c>
      <c r="P1064" s="298">
        <v>0</v>
      </c>
      <c r="Q1064" s="298">
        <v>5.1768230825397332E-2</v>
      </c>
      <c r="R1064" s="298">
        <v>0</v>
      </c>
      <c r="S1064" s="299">
        <v>0</v>
      </c>
      <c r="T1064" s="438" t="s">
        <v>434</v>
      </c>
    </row>
    <row r="1065" spans="1:20" x14ac:dyDescent="0.2">
      <c r="A1065" s="198" t="s">
        <v>565</v>
      </c>
      <c r="B1065" s="198" t="s">
        <v>566</v>
      </c>
      <c r="C1065" s="198">
        <v>56041</v>
      </c>
      <c r="D1065" s="198" t="s">
        <v>433</v>
      </c>
      <c r="E1065" s="198" t="s">
        <v>797</v>
      </c>
      <c r="F1065" s="198">
        <v>31000404</v>
      </c>
      <c r="G1065" s="198" t="s">
        <v>910</v>
      </c>
      <c r="H1065" s="198" t="s">
        <v>1543</v>
      </c>
      <c r="I1065" s="198" t="s">
        <v>244</v>
      </c>
      <c r="J1065" s="297">
        <v>2.0189610021904962</v>
      </c>
      <c r="K1065" s="298">
        <v>0</v>
      </c>
      <c r="L1065" s="298">
        <v>0.41414584660317866</v>
      </c>
      <c r="M1065" s="298">
        <v>0</v>
      </c>
      <c r="N1065" s="299">
        <v>0</v>
      </c>
      <c r="O1065" s="297">
        <v>2.0189610021904962</v>
      </c>
      <c r="P1065" s="298">
        <v>0</v>
      </c>
      <c r="Q1065" s="298">
        <v>0.41414584660317866</v>
      </c>
      <c r="R1065" s="298">
        <v>0</v>
      </c>
      <c r="S1065" s="299">
        <v>0</v>
      </c>
      <c r="T1065" s="438" t="s">
        <v>434</v>
      </c>
    </row>
    <row r="1066" spans="1:20" x14ac:dyDescent="0.2">
      <c r="A1066" s="198" t="s">
        <v>565</v>
      </c>
      <c r="B1066" s="198" t="s">
        <v>566</v>
      </c>
      <c r="C1066" s="198">
        <v>56041</v>
      </c>
      <c r="D1066" s="198" t="s">
        <v>433</v>
      </c>
      <c r="E1066" s="198" t="s">
        <v>797</v>
      </c>
      <c r="F1066" s="198">
        <v>31000404</v>
      </c>
      <c r="G1066" s="198" t="s">
        <v>910</v>
      </c>
      <c r="H1066" s="198" t="s">
        <v>1544</v>
      </c>
      <c r="I1066" s="198" t="s">
        <v>244</v>
      </c>
      <c r="J1066" s="297">
        <v>0.36237761577778133</v>
      </c>
      <c r="K1066" s="298">
        <v>0</v>
      </c>
      <c r="L1066" s="298">
        <v>5.1768230825397332E-2</v>
      </c>
      <c r="M1066" s="298">
        <v>0</v>
      </c>
      <c r="N1066" s="299">
        <v>0</v>
      </c>
      <c r="O1066" s="297">
        <v>0.36237761577778133</v>
      </c>
      <c r="P1066" s="298">
        <v>0</v>
      </c>
      <c r="Q1066" s="298">
        <v>5.1768230825397332E-2</v>
      </c>
      <c r="R1066" s="298">
        <v>0</v>
      </c>
      <c r="S1066" s="299">
        <v>0</v>
      </c>
      <c r="T1066" s="438" t="s">
        <v>434</v>
      </c>
    </row>
    <row r="1067" spans="1:20" x14ac:dyDescent="0.2">
      <c r="A1067" s="198" t="s">
        <v>565</v>
      </c>
      <c r="B1067" s="198" t="s">
        <v>566</v>
      </c>
      <c r="C1067" s="198">
        <v>56041</v>
      </c>
      <c r="D1067" s="198" t="s">
        <v>433</v>
      </c>
      <c r="E1067" s="198" t="s">
        <v>797</v>
      </c>
      <c r="F1067" s="198">
        <v>31000404</v>
      </c>
      <c r="G1067" s="198" t="s">
        <v>910</v>
      </c>
      <c r="H1067" s="198" t="s">
        <v>1545</v>
      </c>
      <c r="I1067" s="198" t="s">
        <v>244</v>
      </c>
      <c r="J1067" s="297">
        <v>0.46591407742857605</v>
      </c>
      <c r="K1067" s="298">
        <v>0</v>
      </c>
      <c r="L1067" s="298">
        <v>5.1768230825397332E-2</v>
      </c>
      <c r="M1067" s="298">
        <v>0</v>
      </c>
      <c r="N1067" s="299">
        <v>0</v>
      </c>
      <c r="O1067" s="297">
        <v>0.46591407742857605</v>
      </c>
      <c r="P1067" s="298">
        <v>0</v>
      </c>
      <c r="Q1067" s="298">
        <v>5.1768230825397332E-2</v>
      </c>
      <c r="R1067" s="298">
        <v>0</v>
      </c>
      <c r="S1067" s="299">
        <v>0</v>
      </c>
      <c r="T1067" s="438" t="s">
        <v>434</v>
      </c>
    </row>
    <row r="1068" spans="1:20" x14ac:dyDescent="0.2">
      <c r="A1068" s="198" t="s">
        <v>565</v>
      </c>
      <c r="B1068" s="198" t="s">
        <v>566</v>
      </c>
      <c r="C1068" s="198">
        <v>56041</v>
      </c>
      <c r="D1068" s="198" t="s">
        <v>433</v>
      </c>
      <c r="E1068" s="198" t="s">
        <v>797</v>
      </c>
      <c r="F1068" s="198">
        <v>31000299</v>
      </c>
      <c r="G1068" s="198" t="s">
        <v>910</v>
      </c>
      <c r="H1068" s="198" t="s">
        <v>1546</v>
      </c>
      <c r="I1068" s="198" t="s">
        <v>234</v>
      </c>
      <c r="J1068" s="297">
        <v>0</v>
      </c>
      <c r="K1068" s="298">
        <v>0.90535307790535069</v>
      </c>
      <c r="L1068" s="298">
        <v>0</v>
      </c>
      <c r="M1068" s="298">
        <v>0</v>
      </c>
      <c r="N1068" s="299">
        <v>0</v>
      </c>
      <c r="O1068" s="297">
        <v>0</v>
      </c>
      <c r="P1068" s="298">
        <v>0.90535307790535069</v>
      </c>
      <c r="Q1068" s="298">
        <v>0</v>
      </c>
      <c r="R1068" s="298">
        <v>0</v>
      </c>
      <c r="S1068" s="299">
        <v>0</v>
      </c>
      <c r="T1068" s="438" t="s">
        <v>434</v>
      </c>
    </row>
    <row r="1069" spans="1:20" x14ac:dyDescent="0.2">
      <c r="A1069" s="198" t="s">
        <v>565</v>
      </c>
      <c r="B1069" s="198" t="s">
        <v>566</v>
      </c>
      <c r="C1069" s="198">
        <v>56001</v>
      </c>
      <c r="D1069" s="198" t="s">
        <v>429</v>
      </c>
      <c r="E1069" s="198" t="s">
        <v>1156</v>
      </c>
      <c r="F1069" s="198">
        <v>31000220</v>
      </c>
      <c r="G1069" s="198" t="s">
        <v>1157</v>
      </c>
      <c r="H1069" s="198" t="s">
        <v>1547</v>
      </c>
      <c r="I1069" s="198" t="s">
        <v>257</v>
      </c>
      <c r="J1069" s="297">
        <v>0</v>
      </c>
      <c r="K1069" s="298">
        <v>0</v>
      </c>
      <c r="L1069" s="298">
        <v>0</v>
      </c>
      <c r="M1069" s="298">
        <v>0</v>
      </c>
      <c r="N1069" s="299">
        <v>0</v>
      </c>
      <c r="O1069" s="297">
        <v>0</v>
      </c>
      <c r="P1069" s="298">
        <v>0</v>
      </c>
      <c r="Q1069" s="298">
        <v>0</v>
      </c>
      <c r="R1069" s="298">
        <v>0</v>
      </c>
      <c r="S1069" s="299">
        <v>0</v>
      </c>
      <c r="T1069" s="438" t="s">
        <v>434</v>
      </c>
    </row>
    <row r="1070" spans="1:20" x14ac:dyDescent="0.2">
      <c r="A1070" s="198" t="s">
        <v>565</v>
      </c>
      <c r="B1070" s="198" t="s">
        <v>566</v>
      </c>
      <c r="C1070" s="198">
        <v>56001</v>
      </c>
      <c r="D1070" s="198" t="s">
        <v>429</v>
      </c>
      <c r="E1070" s="198" t="s">
        <v>1156</v>
      </c>
      <c r="F1070" s="198">
        <v>10500106</v>
      </c>
      <c r="G1070" s="198" t="s">
        <v>1157</v>
      </c>
      <c r="H1070" s="198" t="s">
        <v>1548</v>
      </c>
      <c r="I1070" s="198" t="s">
        <v>487</v>
      </c>
      <c r="J1070" s="297">
        <v>6.3260260386327287</v>
      </c>
      <c r="K1070" s="298">
        <v>0</v>
      </c>
      <c r="L1070" s="298">
        <v>0</v>
      </c>
      <c r="M1070" s="298">
        <v>0</v>
      </c>
      <c r="N1070" s="299">
        <v>0</v>
      </c>
      <c r="O1070" s="297">
        <v>6.3260260386327287</v>
      </c>
      <c r="P1070" s="298">
        <v>0</v>
      </c>
      <c r="Q1070" s="298">
        <v>0</v>
      </c>
      <c r="R1070" s="298">
        <v>0</v>
      </c>
      <c r="S1070" s="299">
        <v>0</v>
      </c>
      <c r="T1070" s="438" t="s">
        <v>434</v>
      </c>
    </row>
    <row r="1071" spans="1:20" x14ac:dyDescent="0.2">
      <c r="A1071" s="198" t="s">
        <v>565</v>
      </c>
      <c r="B1071" s="198" t="s">
        <v>566</v>
      </c>
      <c r="C1071" s="198">
        <v>56023</v>
      </c>
      <c r="D1071" s="198" t="s">
        <v>430</v>
      </c>
      <c r="E1071" s="198" t="s">
        <v>595</v>
      </c>
      <c r="F1071" s="198">
        <v>31000220</v>
      </c>
      <c r="G1071" s="198" t="s">
        <v>1549</v>
      </c>
      <c r="H1071" s="198" t="s">
        <v>1437</v>
      </c>
      <c r="I1071" s="198" t="s">
        <v>257</v>
      </c>
      <c r="J1071" s="297">
        <v>0</v>
      </c>
      <c r="K1071" s="298">
        <v>2.2456538485902953</v>
      </c>
      <c r="L1071" s="298">
        <v>0</v>
      </c>
      <c r="M1071" s="298">
        <v>0</v>
      </c>
      <c r="N1071" s="299">
        <v>0</v>
      </c>
      <c r="O1071" s="297">
        <v>0</v>
      </c>
      <c r="P1071" s="298">
        <v>2.2456538485902953</v>
      </c>
      <c r="Q1071" s="298">
        <v>0</v>
      </c>
      <c r="R1071" s="298">
        <v>0</v>
      </c>
      <c r="S1071" s="299">
        <v>0</v>
      </c>
      <c r="T1071" s="438" t="s">
        <v>434</v>
      </c>
    </row>
    <row r="1072" spans="1:20" x14ac:dyDescent="0.2">
      <c r="A1072" s="198" t="s">
        <v>565</v>
      </c>
      <c r="B1072" s="198" t="s">
        <v>566</v>
      </c>
      <c r="C1072" s="198">
        <v>56023</v>
      </c>
      <c r="D1072" s="198" t="s">
        <v>430</v>
      </c>
      <c r="E1072" s="198" t="s">
        <v>595</v>
      </c>
      <c r="F1072" s="198">
        <v>31000220</v>
      </c>
      <c r="G1072" s="198" t="s">
        <v>1550</v>
      </c>
      <c r="H1072" s="198" t="s">
        <v>1437</v>
      </c>
      <c r="I1072" s="198" t="s">
        <v>257</v>
      </c>
      <c r="J1072" s="297">
        <v>0</v>
      </c>
      <c r="K1072" s="298">
        <v>1.6546923094875861</v>
      </c>
      <c r="L1072" s="298">
        <v>0</v>
      </c>
      <c r="M1072" s="298">
        <v>0</v>
      </c>
      <c r="N1072" s="299">
        <v>0</v>
      </c>
      <c r="O1072" s="297">
        <v>0</v>
      </c>
      <c r="P1072" s="298">
        <v>1.6546923094875861</v>
      </c>
      <c r="Q1072" s="298">
        <v>0</v>
      </c>
      <c r="R1072" s="298">
        <v>0</v>
      </c>
      <c r="S1072" s="299">
        <v>0</v>
      </c>
      <c r="T1072" s="438" t="s">
        <v>434</v>
      </c>
    </row>
    <row r="1073" spans="1:20" x14ac:dyDescent="0.2">
      <c r="A1073" s="198" t="s">
        <v>565</v>
      </c>
      <c r="B1073" s="198" t="s">
        <v>566</v>
      </c>
      <c r="C1073" s="198">
        <v>56023</v>
      </c>
      <c r="D1073" s="198" t="s">
        <v>430</v>
      </c>
      <c r="E1073" s="198" t="s">
        <v>595</v>
      </c>
      <c r="F1073" s="198">
        <v>40400312</v>
      </c>
      <c r="G1073" s="198" t="s">
        <v>1549</v>
      </c>
      <c r="H1073" s="198" t="s">
        <v>1551</v>
      </c>
      <c r="I1073" s="198" t="s">
        <v>486</v>
      </c>
      <c r="J1073" s="297">
        <v>0</v>
      </c>
      <c r="K1073" s="298">
        <v>11.701038474233645</v>
      </c>
      <c r="L1073" s="298">
        <v>0</v>
      </c>
      <c r="M1073" s="298">
        <v>0</v>
      </c>
      <c r="N1073" s="299">
        <v>0</v>
      </c>
      <c r="O1073" s="297">
        <v>0</v>
      </c>
      <c r="P1073" s="298">
        <v>11.701038474233645</v>
      </c>
      <c r="Q1073" s="298">
        <v>0</v>
      </c>
      <c r="R1073" s="298">
        <v>0</v>
      </c>
      <c r="S1073" s="299">
        <v>0</v>
      </c>
      <c r="T1073" s="438" t="s">
        <v>434</v>
      </c>
    </row>
    <row r="1074" spans="1:20" x14ac:dyDescent="0.2">
      <c r="A1074" s="198" t="s">
        <v>565</v>
      </c>
      <c r="B1074" s="198" t="s">
        <v>566</v>
      </c>
      <c r="C1074" s="198">
        <v>56023</v>
      </c>
      <c r="D1074" s="198" t="s">
        <v>430</v>
      </c>
      <c r="E1074" s="198" t="s">
        <v>595</v>
      </c>
      <c r="F1074" s="198">
        <v>40400312</v>
      </c>
      <c r="G1074" s="198" t="s">
        <v>1550</v>
      </c>
      <c r="H1074" s="198" t="s">
        <v>1551</v>
      </c>
      <c r="I1074" s="198" t="s">
        <v>486</v>
      </c>
      <c r="J1074" s="297">
        <v>0</v>
      </c>
      <c r="K1074" s="298">
        <v>17.492461557440198</v>
      </c>
      <c r="L1074" s="298">
        <v>0</v>
      </c>
      <c r="M1074" s="298">
        <v>0</v>
      </c>
      <c r="N1074" s="299">
        <v>0</v>
      </c>
      <c r="O1074" s="297">
        <v>0</v>
      </c>
      <c r="P1074" s="298">
        <v>17.492461557440198</v>
      </c>
      <c r="Q1074" s="298">
        <v>0</v>
      </c>
      <c r="R1074" s="298">
        <v>0</v>
      </c>
      <c r="S1074" s="299">
        <v>0</v>
      </c>
      <c r="T1074" s="438" t="s">
        <v>434</v>
      </c>
    </row>
    <row r="1075" spans="1:20" x14ac:dyDescent="0.2">
      <c r="A1075" s="198" t="s">
        <v>565</v>
      </c>
      <c r="B1075" s="198" t="s">
        <v>566</v>
      </c>
      <c r="C1075" s="198">
        <v>56023</v>
      </c>
      <c r="D1075" s="198" t="s">
        <v>430</v>
      </c>
      <c r="E1075" s="198" t="s">
        <v>595</v>
      </c>
      <c r="F1075" s="198">
        <v>31000404</v>
      </c>
      <c r="G1075" s="198" t="s">
        <v>1549</v>
      </c>
      <c r="H1075" s="198" t="s">
        <v>1552</v>
      </c>
      <c r="I1075" s="198" t="s">
        <v>244</v>
      </c>
      <c r="J1075" s="297">
        <v>0.47276923128216747</v>
      </c>
      <c r="K1075" s="298">
        <v>0</v>
      </c>
      <c r="L1075" s="298">
        <v>0.11819230782054187</v>
      </c>
      <c r="M1075" s="298">
        <v>0</v>
      </c>
      <c r="N1075" s="299">
        <v>0</v>
      </c>
      <c r="O1075" s="297">
        <v>0.47276923128216747</v>
      </c>
      <c r="P1075" s="298">
        <v>0</v>
      </c>
      <c r="Q1075" s="298">
        <v>0.11819230782054187</v>
      </c>
      <c r="R1075" s="298">
        <v>0</v>
      </c>
      <c r="S1075" s="299">
        <v>0</v>
      </c>
      <c r="T1075" s="438" t="s">
        <v>434</v>
      </c>
    </row>
    <row r="1076" spans="1:20" x14ac:dyDescent="0.2">
      <c r="A1076" s="198" t="s">
        <v>565</v>
      </c>
      <c r="B1076" s="198" t="s">
        <v>566</v>
      </c>
      <c r="C1076" s="198">
        <v>56023</v>
      </c>
      <c r="D1076" s="198" t="s">
        <v>430</v>
      </c>
      <c r="E1076" s="198" t="s">
        <v>595</v>
      </c>
      <c r="F1076" s="198">
        <v>31000404</v>
      </c>
      <c r="G1076" s="198" t="s">
        <v>1550</v>
      </c>
      <c r="H1076" s="198" t="s">
        <v>1553</v>
      </c>
      <c r="I1076" s="198" t="s">
        <v>244</v>
      </c>
      <c r="J1076" s="297">
        <v>0.59096153910270932</v>
      </c>
      <c r="K1076" s="298">
        <v>0</v>
      </c>
      <c r="L1076" s="298">
        <v>0.11819230782054187</v>
      </c>
      <c r="M1076" s="298">
        <v>0</v>
      </c>
      <c r="N1076" s="299">
        <v>0</v>
      </c>
      <c r="O1076" s="297">
        <v>0.59096153910270932</v>
      </c>
      <c r="P1076" s="298">
        <v>0</v>
      </c>
      <c r="Q1076" s="298">
        <v>0.11819230782054187</v>
      </c>
      <c r="R1076" s="298">
        <v>0</v>
      </c>
      <c r="S1076" s="299">
        <v>0</v>
      </c>
      <c r="T1076" s="438" t="s">
        <v>434</v>
      </c>
    </row>
    <row r="1077" spans="1:20" x14ac:dyDescent="0.2">
      <c r="A1077" s="198" t="s">
        <v>565</v>
      </c>
      <c r="B1077" s="198" t="s">
        <v>566</v>
      </c>
      <c r="C1077" s="198">
        <v>56023</v>
      </c>
      <c r="D1077" s="198" t="s">
        <v>430</v>
      </c>
      <c r="E1077" s="198" t="s">
        <v>595</v>
      </c>
      <c r="F1077" s="198">
        <v>31000220</v>
      </c>
      <c r="G1077" s="198" t="s">
        <v>596</v>
      </c>
      <c r="H1077" s="198" t="s">
        <v>1554</v>
      </c>
      <c r="I1077" s="198" t="s">
        <v>257</v>
      </c>
      <c r="J1077" s="297">
        <v>0</v>
      </c>
      <c r="K1077" s="298">
        <v>0.51768230825397332</v>
      </c>
      <c r="L1077" s="298">
        <v>0</v>
      </c>
      <c r="M1077" s="298">
        <v>0</v>
      </c>
      <c r="N1077" s="299">
        <v>0</v>
      </c>
      <c r="O1077" s="297">
        <v>0</v>
      </c>
      <c r="P1077" s="298">
        <v>0.51768230825397332</v>
      </c>
      <c r="Q1077" s="298">
        <v>0</v>
      </c>
      <c r="R1077" s="298">
        <v>0</v>
      </c>
      <c r="S1077" s="299">
        <v>0</v>
      </c>
      <c r="T1077" s="438" t="s">
        <v>434</v>
      </c>
    </row>
    <row r="1078" spans="1:20" x14ac:dyDescent="0.2">
      <c r="A1078" s="198" t="s">
        <v>565</v>
      </c>
      <c r="B1078" s="198" t="s">
        <v>566</v>
      </c>
      <c r="C1078" s="198">
        <v>56023</v>
      </c>
      <c r="D1078" s="198" t="s">
        <v>430</v>
      </c>
      <c r="E1078" s="198" t="s">
        <v>595</v>
      </c>
      <c r="F1078" s="198">
        <v>40400311</v>
      </c>
      <c r="G1078" s="198" t="s">
        <v>596</v>
      </c>
      <c r="H1078" s="198" t="s">
        <v>1555</v>
      </c>
      <c r="I1078" s="198" t="s">
        <v>486</v>
      </c>
      <c r="J1078" s="297">
        <v>0</v>
      </c>
      <c r="K1078" s="298">
        <v>4.1414584660317866</v>
      </c>
      <c r="L1078" s="298">
        <v>0</v>
      </c>
      <c r="M1078" s="298">
        <v>0</v>
      </c>
      <c r="N1078" s="299">
        <v>0</v>
      </c>
      <c r="O1078" s="297">
        <v>0</v>
      </c>
      <c r="P1078" s="298">
        <v>4.1414584660317866</v>
      </c>
      <c r="Q1078" s="298">
        <v>0</v>
      </c>
      <c r="R1078" s="298">
        <v>0</v>
      </c>
      <c r="S1078" s="299">
        <v>0</v>
      </c>
      <c r="T1078" s="438" t="s">
        <v>434</v>
      </c>
    </row>
    <row r="1079" spans="1:20" x14ac:dyDescent="0.2">
      <c r="A1079" s="198" t="s">
        <v>565</v>
      </c>
      <c r="B1079" s="198" t="s">
        <v>566</v>
      </c>
      <c r="C1079" s="198">
        <v>56023</v>
      </c>
      <c r="D1079" s="198" t="s">
        <v>430</v>
      </c>
      <c r="E1079" s="198" t="s">
        <v>595</v>
      </c>
      <c r="F1079" s="198">
        <v>31000227</v>
      </c>
      <c r="G1079" s="198" t="s">
        <v>1556</v>
      </c>
      <c r="H1079" s="198" t="s">
        <v>1557</v>
      </c>
      <c r="I1079" s="198" t="s">
        <v>269</v>
      </c>
      <c r="J1079" s="297">
        <v>1.0353646165079466</v>
      </c>
      <c r="K1079" s="298">
        <v>0</v>
      </c>
      <c r="L1079" s="298">
        <v>0</v>
      </c>
      <c r="M1079" s="298">
        <v>0</v>
      </c>
      <c r="N1079" s="299">
        <v>0</v>
      </c>
      <c r="O1079" s="297">
        <v>1.0353646165079466</v>
      </c>
      <c r="P1079" s="298">
        <v>0</v>
      </c>
      <c r="Q1079" s="298">
        <v>0</v>
      </c>
      <c r="R1079" s="298">
        <v>0</v>
      </c>
      <c r="S1079" s="299">
        <v>0</v>
      </c>
      <c r="T1079" s="438" t="s">
        <v>434</v>
      </c>
    </row>
    <row r="1080" spans="1:20" x14ac:dyDescent="0.2">
      <c r="A1080" s="198" t="s">
        <v>565</v>
      </c>
      <c r="B1080" s="198" t="s">
        <v>566</v>
      </c>
      <c r="C1080" s="198">
        <v>56023</v>
      </c>
      <c r="D1080" s="198" t="s">
        <v>430</v>
      </c>
      <c r="E1080" s="198" t="s">
        <v>595</v>
      </c>
      <c r="F1080" s="198">
        <v>31000220</v>
      </c>
      <c r="G1080" s="198" t="s">
        <v>1558</v>
      </c>
      <c r="H1080" s="198" t="s">
        <v>1437</v>
      </c>
      <c r="I1080" s="198" t="s">
        <v>257</v>
      </c>
      <c r="J1080" s="297">
        <v>0</v>
      </c>
      <c r="K1080" s="298">
        <v>13.119346168080147</v>
      </c>
      <c r="L1080" s="298">
        <v>0</v>
      </c>
      <c r="M1080" s="298">
        <v>0</v>
      </c>
      <c r="N1080" s="299">
        <v>0</v>
      </c>
      <c r="O1080" s="297">
        <v>0</v>
      </c>
      <c r="P1080" s="298">
        <v>13.119346168080147</v>
      </c>
      <c r="Q1080" s="298">
        <v>0</v>
      </c>
      <c r="R1080" s="298">
        <v>0</v>
      </c>
      <c r="S1080" s="299">
        <v>0</v>
      </c>
      <c r="T1080" s="438" t="s">
        <v>434</v>
      </c>
    </row>
    <row r="1081" spans="1:20" x14ac:dyDescent="0.2">
      <c r="A1081" s="198" t="s">
        <v>565</v>
      </c>
      <c r="B1081" s="198" t="s">
        <v>566</v>
      </c>
      <c r="C1081" s="198">
        <v>56023</v>
      </c>
      <c r="D1081" s="198" t="s">
        <v>430</v>
      </c>
      <c r="E1081" s="198" t="s">
        <v>595</v>
      </c>
      <c r="F1081" s="198">
        <v>31000228</v>
      </c>
      <c r="G1081" s="198" t="s">
        <v>1558</v>
      </c>
      <c r="H1081" s="198" t="s">
        <v>1438</v>
      </c>
      <c r="I1081" s="198" t="s">
        <v>269</v>
      </c>
      <c r="J1081" s="297">
        <v>0.23638461564108373</v>
      </c>
      <c r="K1081" s="298">
        <v>0</v>
      </c>
      <c r="L1081" s="298">
        <v>0</v>
      </c>
      <c r="M1081" s="298">
        <v>0</v>
      </c>
      <c r="N1081" s="299">
        <v>0</v>
      </c>
      <c r="O1081" s="297">
        <v>0.23638461564108373</v>
      </c>
      <c r="P1081" s="298">
        <v>0</v>
      </c>
      <c r="Q1081" s="298">
        <v>0</v>
      </c>
      <c r="R1081" s="298">
        <v>0</v>
      </c>
      <c r="S1081" s="299">
        <v>0</v>
      </c>
      <c r="T1081" s="438" t="s">
        <v>434</v>
      </c>
    </row>
    <row r="1082" spans="1:20" x14ac:dyDescent="0.2">
      <c r="A1082" s="198" t="s">
        <v>565</v>
      </c>
      <c r="B1082" s="198" t="s">
        <v>566</v>
      </c>
      <c r="C1082" s="198">
        <v>56023</v>
      </c>
      <c r="D1082" s="198" t="s">
        <v>430</v>
      </c>
      <c r="E1082" s="198" t="s">
        <v>595</v>
      </c>
      <c r="F1082" s="198">
        <v>40400312</v>
      </c>
      <c r="G1082" s="198" t="s">
        <v>1558</v>
      </c>
      <c r="H1082" s="198" t="s">
        <v>1439</v>
      </c>
      <c r="I1082" s="198" t="s">
        <v>486</v>
      </c>
      <c r="J1082" s="297">
        <v>0</v>
      </c>
      <c r="K1082" s="298">
        <v>6.027807698847635</v>
      </c>
      <c r="L1082" s="298">
        <v>0</v>
      </c>
      <c r="M1082" s="298">
        <v>0</v>
      </c>
      <c r="N1082" s="299">
        <v>0</v>
      </c>
      <c r="O1082" s="297">
        <v>0</v>
      </c>
      <c r="P1082" s="298">
        <v>6.027807698847635</v>
      </c>
      <c r="Q1082" s="298">
        <v>0</v>
      </c>
      <c r="R1082" s="298">
        <v>0</v>
      </c>
      <c r="S1082" s="299">
        <v>0</v>
      </c>
      <c r="T1082" s="438" t="s">
        <v>434</v>
      </c>
    </row>
    <row r="1083" spans="1:20" x14ac:dyDescent="0.2">
      <c r="A1083" s="198" t="s">
        <v>565</v>
      </c>
      <c r="B1083" s="198" t="s">
        <v>566</v>
      </c>
      <c r="C1083" s="198">
        <v>56023</v>
      </c>
      <c r="D1083" s="198" t="s">
        <v>430</v>
      </c>
      <c r="E1083" s="198" t="s">
        <v>595</v>
      </c>
      <c r="F1083" s="198">
        <v>31000220</v>
      </c>
      <c r="G1083" s="198" t="s">
        <v>1559</v>
      </c>
      <c r="H1083" s="198" t="s">
        <v>1560</v>
      </c>
      <c r="I1083" s="198" t="s">
        <v>257</v>
      </c>
      <c r="J1083" s="297">
        <v>0</v>
      </c>
      <c r="K1083" s="298">
        <v>8.5417580861905602</v>
      </c>
      <c r="L1083" s="298">
        <v>0</v>
      </c>
      <c r="M1083" s="298">
        <v>0</v>
      </c>
      <c r="N1083" s="299">
        <v>0</v>
      </c>
      <c r="O1083" s="297">
        <v>0</v>
      </c>
      <c r="P1083" s="298">
        <v>8.5417580861905602</v>
      </c>
      <c r="Q1083" s="298">
        <v>0</v>
      </c>
      <c r="R1083" s="298">
        <v>0</v>
      </c>
      <c r="S1083" s="299">
        <v>0</v>
      </c>
      <c r="T1083" s="438" t="s">
        <v>434</v>
      </c>
    </row>
    <row r="1084" spans="1:20" x14ac:dyDescent="0.2">
      <c r="A1084" s="198" t="s">
        <v>565</v>
      </c>
      <c r="B1084" s="198" t="s">
        <v>566</v>
      </c>
      <c r="C1084" s="198">
        <v>56023</v>
      </c>
      <c r="D1084" s="198" t="s">
        <v>430</v>
      </c>
      <c r="E1084" s="198" t="s">
        <v>595</v>
      </c>
      <c r="F1084" s="198">
        <v>31000220</v>
      </c>
      <c r="G1084" s="198" t="s">
        <v>1561</v>
      </c>
      <c r="H1084" s="198" t="s">
        <v>1554</v>
      </c>
      <c r="I1084" s="198" t="s">
        <v>257</v>
      </c>
      <c r="J1084" s="297">
        <v>0</v>
      </c>
      <c r="K1084" s="298">
        <v>8.8005992403175473</v>
      </c>
      <c r="L1084" s="298">
        <v>0</v>
      </c>
      <c r="M1084" s="298">
        <v>0</v>
      </c>
      <c r="N1084" s="299">
        <v>0</v>
      </c>
      <c r="O1084" s="297">
        <v>0</v>
      </c>
      <c r="P1084" s="298">
        <v>8.8005992403175473</v>
      </c>
      <c r="Q1084" s="298">
        <v>0</v>
      </c>
      <c r="R1084" s="298">
        <v>0</v>
      </c>
      <c r="S1084" s="299">
        <v>0</v>
      </c>
      <c r="T1084" s="438" t="s">
        <v>434</v>
      </c>
    </row>
    <row r="1085" spans="1:20" x14ac:dyDescent="0.2">
      <c r="A1085" s="198" t="s">
        <v>565</v>
      </c>
      <c r="B1085" s="198" t="s">
        <v>566</v>
      </c>
      <c r="C1085" s="198">
        <v>56023</v>
      </c>
      <c r="D1085" s="198" t="s">
        <v>430</v>
      </c>
      <c r="E1085" s="198" t="s">
        <v>595</v>
      </c>
      <c r="F1085" s="198">
        <v>31000220</v>
      </c>
      <c r="G1085" s="198" t="s">
        <v>605</v>
      </c>
      <c r="H1085" s="198" t="s">
        <v>1554</v>
      </c>
      <c r="I1085" s="198" t="s">
        <v>257</v>
      </c>
      <c r="J1085" s="297">
        <v>0</v>
      </c>
      <c r="K1085" s="298">
        <v>2.0707292330158933</v>
      </c>
      <c r="L1085" s="298">
        <v>0</v>
      </c>
      <c r="M1085" s="298">
        <v>0</v>
      </c>
      <c r="N1085" s="299">
        <v>0</v>
      </c>
      <c r="O1085" s="297">
        <v>0</v>
      </c>
      <c r="P1085" s="298">
        <v>2.0707292330158933</v>
      </c>
      <c r="Q1085" s="298">
        <v>0</v>
      </c>
      <c r="R1085" s="298">
        <v>0</v>
      </c>
      <c r="S1085" s="299">
        <v>0</v>
      </c>
      <c r="T1085" s="438" t="s">
        <v>434</v>
      </c>
    </row>
    <row r="1086" spans="1:20" x14ac:dyDescent="0.2">
      <c r="A1086" s="198" t="s">
        <v>565</v>
      </c>
      <c r="B1086" s="198" t="s">
        <v>566</v>
      </c>
      <c r="C1086" s="198">
        <v>56023</v>
      </c>
      <c r="D1086" s="198" t="s">
        <v>430</v>
      </c>
      <c r="E1086" s="198" t="s">
        <v>595</v>
      </c>
      <c r="F1086" s="198">
        <v>31000220</v>
      </c>
      <c r="G1086" s="198" t="s">
        <v>1562</v>
      </c>
      <c r="H1086" s="198" t="s">
        <v>1563</v>
      </c>
      <c r="I1086" s="198" t="s">
        <v>257</v>
      </c>
      <c r="J1086" s="297">
        <v>0</v>
      </c>
      <c r="K1086" s="298">
        <v>1.0353646165079466</v>
      </c>
      <c r="L1086" s="298">
        <v>0</v>
      </c>
      <c r="M1086" s="298">
        <v>0</v>
      </c>
      <c r="N1086" s="299">
        <v>0</v>
      </c>
      <c r="O1086" s="297">
        <v>0</v>
      </c>
      <c r="P1086" s="298">
        <v>1.0353646165079466</v>
      </c>
      <c r="Q1086" s="298">
        <v>0</v>
      </c>
      <c r="R1086" s="298">
        <v>0</v>
      </c>
      <c r="S1086" s="299">
        <v>0</v>
      </c>
      <c r="T1086" s="438" t="s">
        <v>434</v>
      </c>
    </row>
    <row r="1087" spans="1:20" x14ac:dyDescent="0.2">
      <c r="A1087" s="198" t="s">
        <v>565</v>
      </c>
      <c r="B1087" s="198" t="s">
        <v>566</v>
      </c>
      <c r="C1087" s="198">
        <v>56023</v>
      </c>
      <c r="D1087" s="198" t="s">
        <v>430</v>
      </c>
      <c r="E1087" s="198" t="s">
        <v>595</v>
      </c>
      <c r="F1087" s="198">
        <v>31000220</v>
      </c>
      <c r="G1087" s="198" t="s">
        <v>1564</v>
      </c>
      <c r="H1087" s="198" t="s">
        <v>1565</v>
      </c>
      <c r="I1087" s="198" t="s">
        <v>257</v>
      </c>
      <c r="J1087" s="297">
        <v>0</v>
      </c>
      <c r="K1087" s="298">
        <v>0.72475523155556265</v>
      </c>
      <c r="L1087" s="298">
        <v>0</v>
      </c>
      <c r="M1087" s="298">
        <v>0</v>
      </c>
      <c r="N1087" s="299">
        <v>0</v>
      </c>
      <c r="O1087" s="297">
        <v>0</v>
      </c>
      <c r="P1087" s="298">
        <v>0.72475523155556265</v>
      </c>
      <c r="Q1087" s="298">
        <v>0</v>
      </c>
      <c r="R1087" s="298">
        <v>0</v>
      </c>
      <c r="S1087" s="299">
        <v>0</v>
      </c>
      <c r="T1087" s="438" t="s">
        <v>434</v>
      </c>
    </row>
    <row r="1088" spans="1:20" x14ac:dyDescent="0.2">
      <c r="A1088" s="198" t="s">
        <v>565</v>
      </c>
      <c r="B1088" s="198" t="s">
        <v>566</v>
      </c>
      <c r="C1088" s="198">
        <v>56023</v>
      </c>
      <c r="D1088" s="198" t="s">
        <v>430</v>
      </c>
      <c r="E1088" s="198" t="s">
        <v>595</v>
      </c>
      <c r="F1088" s="198">
        <v>31000301</v>
      </c>
      <c r="G1088" s="198" t="s">
        <v>1561</v>
      </c>
      <c r="H1088" s="198" t="s">
        <v>1566</v>
      </c>
      <c r="I1088" s="198" t="s">
        <v>269</v>
      </c>
      <c r="J1088" s="297">
        <v>5.1768230825397332E-2</v>
      </c>
      <c r="K1088" s="298">
        <v>1.5530469247619201</v>
      </c>
      <c r="L1088" s="298">
        <v>5.1768230825397332E-2</v>
      </c>
      <c r="M1088" s="298">
        <v>0</v>
      </c>
      <c r="N1088" s="299">
        <v>0</v>
      </c>
      <c r="O1088" s="297">
        <v>5.1768230825397332E-2</v>
      </c>
      <c r="P1088" s="298">
        <v>1.5530469247619201</v>
      </c>
      <c r="Q1088" s="298">
        <v>5.1768230825397332E-2</v>
      </c>
      <c r="R1088" s="298">
        <v>0</v>
      </c>
      <c r="S1088" s="299">
        <v>0</v>
      </c>
      <c r="T1088" s="438" t="s">
        <v>434</v>
      </c>
    </row>
    <row r="1089" spans="1:20" x14ac:dyDescent="0.2">
      <c r="A1089" s="198" t="s">
        <v>565</v>
      </c>
      <c r="B1089" s="198" t="s">
        <v>566</v>
      </c>
      <c r="C1089" s="198">
        <v>56023</v>
      </c>
      <c r="D1089" s="198" t="s">
        <v>430</v>
      </c>
      <c r="E1089" s="198" t="s">
        <v>595</v>
      </c>
      <c r="F1089" s="198">
        <v>40400311</v>
      </c>
      <c r="G1089" s="198" t="s">
        <v>1559</v>
      </c>
      <c r="H1089" s="198" t="s">
        <v>1567</v>
      </c>
      <c r="I1089" s="198" t="s">
        <v>486</v>
      </c>
      <c r="J1089" s="297">
        <v>0</v>
      </c>
      <c r="K1089" s="298">
        <v>439.51227970762341</v>
      </c>
      <c r="L1089" s="298">
        <v>0</v>
      </c>
      <c r="M1089" s="298">
        <v>0</v>
      </c>
      <c r="N1089" s="299">
        <v>0</v>
      </c>
      <c r="O1089" s="297">
        <v>0</v>
      </c>
      <c r="P1089" s="298">
        <v>373.2150055941525</v>
      </c>
      <c r="Q1089" s="298">
        <v>0</v>
      </c>
      <c r="R1089" s="298">
        <v>0</v>
      </c>
      <c r="S1089" s="299">
        <v>0</v>
      </c>
      <c r="T1089" s="438" t="s">
        <v>436</v>
      </c>
    </row>
    <row r="1090" spans="1:20" x14ac:dyDescent="0.2">
      <c r="A1090" s="198" t="s">
        <v>565</v>
      </c>
      <c r="B1090" s="198" t="s">
        <v>566</v>
      </c>
      <c r="C1090" s="198">
        <v>56023</v>
      </c>
      <c r="D1090" s="198" t="s">
        <v>430</v>
      </c>
      <c r="E1090" s="198" t="s">
        <v>595</v>
      </c>
      <c r="F1090" s="198">
        <v>40400311</v>
      </c>
      <c r="G1090" s="198" t="s">
        <v>1568</v>
      </c>
      <c r="H1090" s="198" t="s">
        <v>1555</v>
      </c>
      <c r="I1090" s="198" t="s">
        <v>486</v>
      </c>
      <c r="J1090" s="297">
        <v>0</v>
      </c>
      <c r="K1090" s="298">
        <v>15.012786939365228</v>
      </c>
      <c r="L1090" s="298">
        <v>0</v>
      </c>
      <c r="M1090" s="298">
        <v>0</v>
      </c>
      <c r="N1090" s="299">
        <v>0</v>
      </c>
      <c r="O1090" s="297">
        <v>0</v>
      </c>
      <c r="P1090" s="298">
        <v>15.012786939365228</v>
      </c>
      <c r="Q1090" s="298">
        <v>0</v>
      </c>
      <c r="R1090" s="298">
        <v>0</v>
      </c>
      <c r="S1090" s="299">
        <v>0</v>
      </c>
      <c r="T1090" s="438" t="s">
        <v>434</v>
      </c>
    </row>
    <row r="1091" spans="1:20" x14ac:dyDescent="0.2">
      <c r="A1091" s="198" t="s">
        <v>565</v>
      </c>
      <c r="B1091" s="198" t="s">
        <v>566</v>
      </c>
      <c r="C1091" s="198">
        <v>56023</v>
      </c>
      <c r="D1091" s="198" t="s">
        <v>430</v>
      </c>
      <c r="E1091" s="198" t="s">
        <v>595</v>
      </c>
      <c r="F1091" s="198">
        <v>40400311</v>
      </c>
      <c r="G1091" s="198" t="s">
        <v>653</v>
      </c>
      <c r="H1091" s="198" t="s">
        <v>1569</v>
      </c>
      <c r="I1091" s="198" t="s">
        <v>486</v>
      </c>
      <c r="J1091" s="297">
        <v>0</v>
      </c>
      <c r="K1091" s="298">
        <v>25.366433104444695</v>
      </c>
      <c r="L1091" s="298">
        <v>0</v>
      </c>
      <c r="M1091" s="298">
        <v>0</v>
      </c>
      <c r="N1091" s="299">
        <v>0</v>
      </c>
      <c r="O1091" s="297">
        <v>0</v>
      </c>
      <c r="P1091" s="298">
        <v>21.540088662088895</v>
      </c>
      <c r="Q1091" s="298">
        <v>0</v>
      </c>
      <c r="R1091" s="298">
        <v>0</v>
      </c>
      <c r="S1091" s="299">
        <v>0</v>
      </c>
      <c r="T1091" s="438" t="s">
        <v>436</v>
      </c>
    </row>
    <row r="1092" spans="1:20" x14ac:dyDescent="0.2">
      <c r="A1092" s="198" t="s">
        <v>565</v>
      </c>
      <c r="B1092" s="198" t="s">
        <v>566</v>
      </c>
      <c r="C1092" s="198">
        <v>56023</v>
      </c>
      <c r="D1092" s="198" t="s">
        <v>430</v>
      </c>
      <c r="E1092" s="198" t="s">
        <v>595</v>
      </c>
      <c r="F1092" s="198">
        <v>31000404</v>
      </c>
      <c r="G1092" s="198" t="s">
        <v>1570</v>
      </c>
      <c r="H1092" s="198" t="s">
        <v>1571</v>
      </c>
      <c r="I1092" s="198" t="s">
        <v>244</v>
      </c>
      <c r="J1092" s="297">
        <v>0.5180368870047567</v>
      </c>
      <c r="K1092" s="298">
        <v>0</v>
      </c>
      <c r="L1092" s="298">
        <v>0</v>
      </c>
      <c r="M1092" s="298">
        <v>0</v>
      </c>
      <c r="N1092" s="299">
        <v>0</v>
      </c>
      <c r="O1092" s="297">
        <v>0.5180368870047567</v>
      </c>
      <c r="P1092" s="298">
        <v>0</v>
      </c>
      <c r="Q1092" s="298">
        <v>0</v>
      </c>
      <c r="R1092" s="298">
        <v>0</v>
      </c>
      <c r="S1092" s="299">
        <v>0</v>
      </c>
      <c r="T1092" s="438" t="s">
        <v>434</v>
      </c>
    </row>
    <row r="1093" spans="1:20" x14ac:dyDescent="0.2">
      <c r="A1093" s="198" t="s">
        <v>565</v>
      </c>
      <c r="B1093" s="198" t="s">
        <v>566</v>
      </c>
      <c r="C1093" s="198">
        <v>56023</v>
      </c>
      <c r="D1093" s="198" t="s">
        <v>430</v>
      </c>
      <c r="E1093" s="198" t="s">
        <v>595</v>
      </c>
      <c r="F1093" s="198">
        <v>31000404</v>
      </c>
      <c r="G1093" s="198" t="s">
        <v>1570</v>
      </c>
      <c r="H1093" s="198" t="s">
        <v>1572</v>
      </c>
      <c r="I1093" s="198" t="s">
        <v>244</v>
      </c>
      <c r="J1093" s="297">
        <v>12.950922129892687</v>
      </c>
      <c r="K1093" s="298">
        <v>0</v>
      </c>
      <c r="L1093" s="298">
        <v>0</v>
      </c>
      <c r="M1093" s="298">
        <v>0</v>
      </c>
      <c r="N1093" s="299">
        <v>0</v>
      </c>
      <c r="O1093" s="297">
        <v>12.950922129892687</v>
      </c>
      <c r="P1093" s="298">
        <v>0</v>
      </c>
      <c r="Q1093" s="298">
        <v>0</v>
      </c>
      <c r="R1093" s="298">
        <v>0</v>
      </c>
      <c r="S1093" s="299">
        <v>0</v>
      </c>
      <c r="T1093" s="438" t="s">
        <v>434</v>
      </c>
    </row>
    <row r="1094" spans="1:20" x14ac:dyDescent="0.2">
      <c r="A1094" s="198" t="s">
        <v>565</v>
      </c>
      <c r="B1094" s="198" t="s">
        <v>566</v>
      </c>
      <c r="C1094" s="198">
        <v>56023</v>
      </c>
      <c r="D1094" s="198" t="s">
        <v>430</v>
      </c>
      <c r="E1094" s="198" t="s">
        <v>595</v>
      </c>
      <c r="F1094" s="198">
        <v>31000404</v>
      </c>
      <c r="G1094" s="198" t="s">
        <v>1570</v>
      </c>
      <c r="H1094" s="198" t="s">
        <v>1573</v>
      </c>
      <c r="I1094" s="198" t="s">
        <v>244</v>
      </c>
      <c r="J1094" s="297">
        <v>3.1082213096941227</v>
      </c>
      <c r="K1094" s="298">
        <v>0</v>
      </c>
      <c r="L1094" s="298">
        <v>0</v>
      </c>
      <c r="M1094" s="298">
        <v>0</v>
      </c>
      <c r="N1094" s="299">
        <v>0</v>
      </c>
      <c r="O1094" s="297">
        <v>3.1082213096941227</v>
      </c>
      <c r="P1094" s="298">
        <v>0</v>
      </c>
      <c r="Q1094" s="298">
        <v>0</v>
      </c>
      <c r="R1094" s="298">
        <v>0</v>
      </c>
      <c r="S1094" s="299">
        <v>0</v>
      </c>
      <c r="T1094" s="438" t="s">
        <v>434</v>
      </c>
    </row>
    <row r="1095" spans="1:20" x14ac:dyDescent="0.2">
      <c r="A1095" s="198" t="s">
        <v>565</v>
      </c>
      <c r="B1095" s="198" t="s">
        <v>566</v>
      </c>
      <c r="C1095" s="198">
        <v>56023</v>
      </c>
      <c r="D1095" s="198" t="s">
        <v>430</v>
      </c>
      <c r="E1095" s="198" t="s">
        <v>595</v>
      </c>
      <c r="F1095" s="198">
        <v>31000404</v>
      </c>
      <c r="G1095" s="198" t="s">
        <v>1570</v>
      </c>
      <c r="H1095" s="198" t="s">
        <v>1574</v>
      </c>
      <c r="I1095" s="198" t="s">
        <v>244</v>
      </c>
      <c r="J1095" s="297">
        <v>1.0360737698980402</v>
      </c>
      <c r="K1095" s="298">
        <v>0</v>
      </c>
      <c r="L1095" s="298">
        <v>0</v>
      </c>
      <c r="M1095" s="298">
        <v>0</v>
      </c>
      <c r="N1095" s="299">
        <v>0</v>
      </c>
      <c r="O1095" s="297">
        <v>1.0360737698980402</v>
      </c>
      <c r="P1095" s="298">
        <v>0</v>
      </c>
      <c r="Q1095" s="298">
        <v>0</v>
      </c>
      <c r="R1095" s="298">
        <v>0</v>
      </c>
      <c r="S1095" s="299">
        <v>0</v>
      </c>
      <c r="T1095" s="438" t="s">
        <v>434</v>
      </c>
    </row>
    <row r="1096" spans="1:20" x14ac:dyDescent="0.2">
      <c r="A1096" s="198" t="s">
        <v>565</v>
      </c>
      <c r="B1096" s="198" t="s">
        <v>566</v>
      </c>
      <c r="C1096" s="198">
        <v>56023</v>
      </c>
      <c r="D1096" s="198" t="s">
        <v>430</v>
      </c>
      <c r="E1096" s="198" t="s">
        <v>595</v>
      </c>
      <c r="F1096" s="198">
        <v>31000404</v>
      </c>
      <c r="G1096" s="198" t="s">
        <v>1570</v>
      </c>
      <c r="H1096" s="198" t="s">
        <v>1575</v>
      </c>
      <c r="I1096" s="198" t="s">
        <v>244</v>
      </c>
      <c r="J1096" s="297">
        <v>7.2526383890248995</v>
      </c>
      <c r="K1096" s="298">
        <v>0</v>
      </c>
      <c r="L1096" s="298">
        <v>0</v>
      </c>
      <c r="M1096" s="298">
        <v>0</v>
      </c>
      <c r="N1096" s="299">
        <v>0</v>
      </c>
      <c r="O1096" s="297">
        <v>7.2526383890248995</v>
      </c>
      <c r="P1096" s="298">
        <v>0</v>
      </c>
      <c r="Q1096" s="298">
        <v>0</v>
      </c>
      <c r="R1096" s="298">
        <v>0</v>
      </c>
      <c r="S1096" s="299">
        <v>0</v>
      </c>
      <c r="T1096" s="438" t="s">
        <v>434</v>
      </c>
    </row>
    <row r="1097" spans="1:20" x14ac:dyDescent="0.2">
      <c r="A1097" s="198" t="s">
        <v>565</v>
      </c>
      <c r="B1097" s="198" t="s">
        <v>566</v>
      </c>
      <c r="C1097" s="198">
        <v>56023</v>
      </c>
      <c r="D1097" s="198" t="s">
        <v>430</v>
      </c>
      <c r="E1097" s="198" t="s">
        <v>595</v>
      </c>
      <c r="F1097" s="198">
        <v>31000404</v>
      </c>
      <c r="G1097" s="198" t="s">
        <v>1570</v>
      </c>
      <c r="H1097" s="198" t="s">
        <v>1576</v>
      </c>
      <c r="I1097" s="198" t="s">
        <v>244</v>
      </c>
      <c r="J1097" s="297">
        <v>2.0721823968642501</v>
      </c>
      <c r="K1097" s="298">
        <v>0</v>
      </c>
      <c r="L1097" s="298">
        <v>0</v>
      </c>
      <c r="M1097" s="298">
        <v>0</v>
      </c>
      <c r="N1097" s="299">
        <v>0</v>
      </c>
      <c r="O1097" s="297">
        <v>2.0721823968642501</v>
      </c>
      <c r="P1097" s="298">
        <v>0</v>
      </c>
      <c r="Q1097" s="298">
        <v>0</v>
      </c>
      <c r="R1097" s="298">
        <v>0</v>
      </c>
      <c r="S1097" s="299">
        <v>0</v>
      </c>
      <c r="T1097" s="438" t="s">
        <v>434</v>
      </c>
    </row>
    <row r="1098" spans="1:20" x14ac:dyDescent="0.2">
      <c r="A1098" s="198" t="s">
        <v>565</v>
      </c>
      <c r="B1098" s="198" t="s">
        <v>566</v>
      </c>
      <c r="C1098" s="198">
        <v>56023</v>
      </c>
      <c r="D1098" s="198" t="s">
        <v>430</v>
      </c>
      <c r="E1098" s="198" t="s">
        <v>595</v>
      </c>
      <c r="F1098" s="198">
        <v>31000404</v>
      </c>
      <c r="G1098" s="198" t="s">
        <v>1570</v>
      </c>
      <c r="H1098" s="198" t="s">
        <v>1577</v>
      </c>
      <c r="I1098" s="198" t="s">
        <v>244</v>
      </c>
      <c r="J1098" s="297">
        <v>0.51804559921606375</v>
      </c>
      <c r="K1098" s="298">
        <v>0</v>
      </c>
      <c r="L1098" s="298">
        <v>0</v>
      </c>
      <c r="M1098" s="298">
        <v>0</v>
      </c>
      <c r="N1098" s="299">
        <v>0</v>
      </c>
      <c r="O1098" s="297">
        <v>0.51804559921606375</v>
      </c>
      <c r="P1098" s="298">
        <v>0</v>
      </c>
      <c r="Q1098" s="298">
        <v>0</v>
      </c>
      <c r="R1098" s="298">
        <v>0</v>
      </c>
      <c r="S1098" s="299">
        <v>0</v>
      </c>
      <c r="T1098" s="438" t="s">
        <v>434</v>
      </c>
    </row>
    <row r="1099" spans="1:20" x14ac:dyDescent="0.2">
      <c r="A1099" s="198" t="s">
        <v>565</v>
      </c>
      <c r="B1099" s="198" t="s">
        <v>566</v>
      </c>
      <c r="C1099" s="198">
        <v>56023</v>
      </c>
      <c r="D1099" s="198" t="s">
        <v>430</v>
      </c>
      <c r="E1099" s="198" t="s">
        <v>595</v>
      </c>
      <c r="F1099" s="198">
        <v>31000404</v>
      </c>
      <c r="G1099" s="198" t="s">
        <v>1570</v>
      </c>
      <c r="H1099" s="198" t="s">
        <v>1578</v>
      </c>
      <c r="I1099" s="198" t="s">
        <v>244</v>
      </c>
      <c r="J1099" s="297">
        <v>5.1804559921606366</v>
      </c>
      <c r="K1099" s="298">
        <v>0</v>
      </c>
      <c r="L1099" s="298">
        <v>0</v>
      </c>
      <c r="M1099" s="298">
        <v>0</v>
      </c>
      <c r="N1099" s="299">
        <v>0</v>
      </c>
      <c r="O1099" s="297">
        <v>5.1804559921606366</v>
      </c>
      <c r="P1099" s="298">
        <v>0</v>
      </c>
      <c r="Q1099" s="298">
        <v>0</v>
      </c>
      <c r="R1099" s="298">
        <v>0</v>
      </c>
      <c r="S1099" s="299">
        <v>0</v>
      </c>
      <c r="T1099" s="438" t="s">
        <v>434</v>
      </c>
    </row>
    <row r="1100" spans="1:20" x14ac:dyDescent="0.2">
      <c r="A1100" s="198" t="s">
        <v>565</v>
      </c>
      <c r="B1100" s="198" t="s">
        <v>566</v>
      </c>
      <c r="C1100" s="198">
        <v>56023</v>
      </c>
      <c r="D1100" s="198" t="s">
        <v>430</v>
      </c>
      <c r="E1100" s="198" t="s">
        <v>595</v>
      </c>
      <c r="F1100" s="198">
        <v>31000404</v>
      </c>
      <c r="G1100" s="198" t="s">
        <v>1570</v>
      </c>
      <c r="H1100" s="198" t="s">
        <v>1579</v>
      </c>
      <c r="I1100" s="198" t="s">
        <v>244</v>
      </c>
      <c r="J1100" s="297">
        <v>1.7613550373346163</v>
      </c>
      <c r="K1100" s="298">
        <v>0</v>
      </c>
      <c r="L1100" s="298">
        <v>0</v>
      </c>
      <c r="M1100" s="298">
        <v>0</v>
      </c>
      <c r="N1100" s="299">
        <v>0</v>
      </c>
      <c r="O1100" s="297">
        <v>1.7613550373346163</v>
      </c>
      <c r="P1100" s="298">
        <v>0</v>
      </c>
      <c r="Q1100" s="298">
        <v>0</v>
      </c>
      <c r="R1100" s="298">
        <v>0</v>
      </c>
      <c r="S1100" s="299">
        <v>0</v>
      </c>
      <c r="T1100" s="438" t="s">
        <v>434</v>
      </c>
    </row>
    <row r="1101" spans="1:20" x14ac:dyDescent="0.2">
      <c r="A1101" s="198" t="s">
        <v>565</v>
      </c>
      <c r="B1101" s="198" t="s">
        <v>566</v>
      </c>
      <c r="C1101" s="198">
        <v>56023</v>
      </c>
      <c r="D1101" s="198" t="s">
        <v>430</v>
      </c>
      <c r="E1101" s="198" t="s">
        <v>595</v>
      </c>
      <c r="F1101" s="198">
        <v>31000209</v>
      </c>
      <c r="G1101" s="198" t="s">
        <v>1570</v>
      </c>
      <c r="H1101" s="198" t="s">
        <v>1580</v>
      </c>
      <c r="I1101" s="198" t="s">
        <v>226</v>
      </c>
      <c r="J1101" s="297">
        <v>4.6624103929445688</v>
      </c>
      <c r="K1101" s="298">
        <v>0</v>
      </c>
      <c r="L1101" s="298">
        <v>0</v>
      </c>
      <c r="M1101" s="298">
        <v>0</v>
      </c>
      <c r="N1101" s="299">
        <v>0</v>
      </c>
      <c r="O1101" s="297">
        <v>4.6624103929445688</v>
      </c>
      <c r="P1101" s="298">
        <v>0</v>
      </c>
      <c r="Q1101" s="298">
        <v>0</v>
      </c>
      <c r="R1101" s="298">
        <v>0</v>
      </c>
      <c r="S1101" s="299">
        <v>0</v>
      </c>
      <c r="T1101" s="438" t="s">
        <v>434</v>
      </c>
    </row>
    <row r="1102" spans="1:20" x14ac:dyDescent="0.2">
      <c r="A1102" s="198" t="s">
        <v>565</v>
      </c>
      <c r="B1102" s="198" t="s">
        <v>566</v>
      </c>
      <c r="C1102" s="198">
        <v>56023</v>
      </c>
      <c r="D1102" s="198" t="s">
        <v>430</v>
      </c>
      <c r="E1102" s="198" t="s">
        <v>595</v>
      </c>
      <c r="F1102" s="198">
        <v>31000209</v>
      </c>
      <c r="G1102" s="198" t="s">
        <v>1570</v>
      </c>
      <c r="H1102" s="198" t="s">
        <v>1581</v>
      </c>
      <c r="I1102" s="198" t="s">
        <v>226</v>
      </c>
      <c r="J1102" s="297">
        <v>17.638219211404095</v>
      </c>
      <c r="K1102" s="298">
        <v>0</v>
      </c>
      <c r="L1102" s="298">
        <v>0</v>
      </c>
      <c r="M1102" s="298">
        <v>0</v>
      </c>
      <c r="N1102" s="299">
        <v>0</v>
      </c>
      <c r="O1102" s="297">
        <v>17.638219211404095</v>
      </c>
      <c r="P1102" s="298">
        <v>0</v>
      </c>
      <c r="Q1102" s="298">
        <v>0</v>
      </c>
      <c r="R1102" s="298">
        <v>0</v>
      </c>
      <c r="S1102" s="299">
        <v>0</v>
      </c>
      <c r="T1102" s="438" t="s">
        <v>434</v>
      </c>
    </row>
    <row r="1103" spans="1:20" x14ac:dyDescent="0.2">
      <c r="A1103" s="198" t="s">
        <v>565</v>
      </c>
      <c r="B1103" s="198" t="s">
        <v>566</v>
      </c>
      <c r="C1103" s="198">
        <v>56023</v>
      </c>
      <c r="D1103" s="198" t="s">
        <v>430</v>
      </c>
      <c r="E1103" s="198" t="s">
        <v>595</v>
      </c>
      <c r="F1103" s="198">
        <v>31000209</v>
      </c>
      <c r="G1103" s="198" t="s">
        <v>1570</v>
      </c>
      <c r="H1103" s="198" t="s">
        <v>1582</v>
      </c>
      <c r="I1103" s="198" t="s">
        <v>226</v>
      </c>
      <c r="J1103" s="297">
        <v>12.418691891232665</v>
      </c>
      <c r="K1103" s="298">
        <v>0</v>
      </c>
      <c r="L1103" s="298">
        <v>0</v>
      </c>
      <c r="M1103" s="298">
        <v>0</v>
      </c>
      <c r="N1103" s="299">
        <v>0</v>
      </c>
      <c r="O1103" s="297">
        <v>12.418691891232665</v>
      </c>
      <c r="P1103" s="298">
        <v>0</v>
      </c>
      <c r="Q1103" s="298">
        <v>0</v>
      </c>
      <c r="R1103" s="298">
        <v>0</v>
      </c>
      <c r="S1103" s="299">
        <v>0</v>
      </c>
      <c r="T1103" s="438" t="s">
        <v>434</v>
      </c>
    </row>
    <row r="1104" spans="1:20" x14ac:dyDescent="0.2">
      <c r="A1104" s="198" t="s">
        <v>565</v>
      </c>
      <c r="B1104" s="198" t="s">
        <v>566</v>
      </c>
      <c r="C1104" s="198">
        <v>56023</v>
      </c>
      <c r="D1104" s="198" t="s">
        <v>430</v>
      </c>
      <c r="E1104" s="198" t="s">
        <v>595</v>
      </c>
      <c r="F1104" s="198">
        <v>31000209</v>
      </c>
      <c r="G1104" s="198" t="s">
        <v>1570</v>
      </c>
      <c r="H1104" s="198" t="s">
        <v>1583</v>
      </c>
      <c r="I1104" s="198" t="s">
        <v>226</v>
      </c>
      <c r="J1104" s="297">
        <v>3.678062082338903</v>
      </c>
      <c r="K1104" s="298">
        <v>0</v>
      </c>
      <c r="L1104" s="298">
        <v>0</v>
      </c>
      <c r="M1104" s="298">
        <v>0</v>
      </c>
      <c r="N1104" s="299">
        <v>0</v>
      </c>
      <c r="O1104" s="297">
        <v>3.678062082338903</v>
      </c>
      <c r="P1104" s="298">
        <v>0</v>
      </c>
      <c r="Q1104" s="298">
        <v>0</v>
      </c>
      <c r="R1104" s="298">
        <v>0</v>
      </c>
      <c r="S1104" s="299">
        <v>0</v>
      </c>
      <c r="T1104" s="438" t="s">
        <v>434</v>
      </c>
    </row>
    <row r="1105" spans="1:20" x14ac:dyDescent="0.2">
      <c r="A1105" s="198" t="s">
        <v>565</v>
      </c>
      <c r="B1105" s="198" t="s">
        <v>566</v>
      </c>
      <c r="C1105" s="198">
        <v>56023</v>
      </c>
      <c r="D1105" s="198" t="s">
        <v>430</v>
      </c>
      <c r="E1105" s="198" t="s">
        <v>595</v>
      </c>
      <c r="F1105" s="198">
        <v>31000209</v>
      </c>
      <c r="G1105" s="198" t="s">
        <v>1570</v>
      </c>
      <c r="H1105" s="198" t="s">
        <v>1584</v>
      </c>
      <c r="I1105" s="198" t="s">
        <v>226</v>
      </c>
      <c r="J1105" s="297">
        <v>12.418691891232665</v>
      </c>
      <c r="K1105" s="298">
        <v>0</v>
      </c>
      <c r="L1105" s="298">
        <v>0</v>
      </c>
      <c r="M1105" s="298">
        <v>0</v>
      </c>
      <c r="N1105" s="299">
        <v>0</v>
      </c>
      <c r="O1105" s="297">
        <v>12.418691891232665</v>
      </c>
      <c r="P1105" s="298">
        <v>0</v>
      </c>
      <c r="Q1105" s="298">
        <v>0</v>
      </c>
      <c r="R1105" s="298">
        <v>0</v>
      </c>
      <c r="S1105" s="299">
        <v>0</v>
      </c>
      <c r="T1105" s="438" t="s">
        <v>434</v>
      </c>
    </row>
    <row r="1106" spans="1:20" x14ac:dyDescent="0.2">
      <c r="A1106" s="198" t="s">
        <v>565</v>
      </c>
      <c r="B1106" s="198" t="s">
        <v>566</v>
      </c>
      <c r="C1106" s="198">
        <v>56023</v>
      </c>
      <c r="D1106" s="198" t="s">
        <v>430</v>
      </c>
      <c r="E1106" s="198" t="s">
        <v>595</v>
      </c>
      <c r="F1106" s="198">
        <v>31000209</v>
      </c>
      <c r="G1106" s="198" t="s">
        <v>1570</v>
      </c>
      <c r="H1106" s="198" t="s">
        <v>1585</v>
      </c>
      <c r="I1106" s="198" t="s">
        <v>226</v>
      </c>
      <c r="J1106" s="297">
        <v>3.678062082338903</v>
      </c>
      <c r="K1106" s="298">
        <v>0</v>
      </c>
      <c r="L1106" s="298">
        <v>0</v>
      </c>
      <c r="M1106" s="298">
        <v>0</v>
      </c>
      <c r="N1106" s="299">
        <v>0</v>
      </c>
      <c r="O1106" s="297">
        <v>3.678062082338903</v>
      </c>
      <c r="P1106" s="298">
        <v>0</v>
      </c>
      <c r="Q1106" s="298">
        <v>0</v>
      </c>
      <c r="R1106" s="298">
        <v>0</v>
      </c>
      <c r="S1106" s="299">
        <v>0</v>
      </c>
      <c r="T1106" s="438" t="s">
        <v>434</v>
      </c>
    </row>
    <row r="1107" spans="1:20" x14ac:dyDescent="0.2">
      <c r="A1107" s="198" t="s">
        <v>565</v>
      </c>
      <c r="B1107" s="198" t="s">
        <v>566</v>
      </c>
      <c r="C1107" s="198">
        <v>56023</v>
      </c>
      <c r="D1107" s="198" t="s">
        <v>430</v>
      </c>
      <c r="E1107" s="198" t="s">
        <v>595</v>
      </c>
      <c r="F1107" s="198">
        <v>31000205</v>
      </c>
      <c r="G1107" s="198" t="s">
        <v>1570</v>
      </c>
      <c r="H1107" s="198" t="s">
        <v>1586</v>
      </c>
      <c r="I1107" s="198" t="s">
        <v>225</v>
      </c>
      <c r="J1107" s="297">
        <v>12.324140346429735</v>
      </c>
      <c r="K1107" s="298">
        <v>0</v>
      </c>
      <c r="L1107" s="298">
        <v>0</v>
      </c>
      <c r="M1107" s="298">
        <v>0</v>
      </c>
      <c r="N1107" s="299">
        <v>0</v>
      </c>
      <c r="O1107" s="297">
        <v>12.324140346429735</v>
      </c>
      <c r="P1107" s="298">
        <v>0</v>
      </c>
      <c r="Q1107" s="298">
        <v>0</v>
      </c>
      <c r="R1107" s="298">
        <v>0</v>
      </c>
      <c r="S1107" s="299">
        <v>0</v>
      </c>
      <c r="T1107" s="438" t="s">
        <v>434</v>
      </c>
    </row>
    <row r="1108" spans="1:20" x14ac:dyDescent="0.2">
      <c r="A1108" s="198" t="s">
        <v>565</v>
      </c>
      <c r="B1108" s="198" t="s">
        <v>566</v>
      </c>
      <c r="C1108" s="198">
        <v>56023</v>
      </c>
      <c r="D1108" s="198" t="s">
        <v>430</v>
      </c>
      <c r="E1108" s="198" t="s">
        <v>595</v>
      </c>
      <c r="F1108" s="198">
        <v>31000205</v>
      </c>
      <c r="G1108" s="198" t="s">
        <v>1570</v>
      </c>
      <c r="H1108" s="198" t="s">
        <v>1587</v>
      </c>
      <c r="I1108" s="198" t="s">
        <v>225</v>
      </c>
      <c r="J1108" s="297">
        <v>9.9588099239773733</v>
      </c>
      <c r="K1108" s="298">
        <v>0</v>
      </c>
      <c r="L1108" s="298">
        <v>0</v>
      </c>
      <c r="M1108" s="298">
        <v>0</v>
      </c>
      <c r="N1108" s="299">
        <v>0</v>
      </c>
      <c r="O1108" s="297">
        <v>9.9588099239773733</v>
      </c>
      <c r="P1108" s="298">
        <v>0</v>
      </c>
      <c r="Q1108" s="298">
        <v>0</v>
      </c>
      <c r="R1108" s="298">
        <v>0</v>
      </c>
      <c r="S1108" s="299">
        <v>0</v>
      </c>
      <c r="T1108" s="438" t="s">
        <v>434</v>
      </c>
    </row>
    <row r="1109" spans="1:20" x14ac:dyDescent="0.2">
      <c r="A1109" s="198" t="s">
        <v>565</v>
      </c>
      <c r="B1109" s="198" t="s">
        <v>566</v>
      </c>
      <c r="C1109" s="198">
        <v>56023</v>
      </c>
      <c r="D1109" s="198" t="s">
        <v>430</v>
      </c>
      <c r="E1109" s="198" t="s">
        <v>595</v>
      </c>
      <c r="F1109" s="198">
        <v>31000205</v>
      </c>
      <c r="G1109" s="198" t="s">
        <v>1570</v>
      </c>
      <c r="H1109" s="198" t="s">
        <v>1588</v>
      </c>
      <c r="I1109" s="198" t="s">
        <v>225</v>
      </c>
      <c r="J1109" s="297">
        <v>0.91073238636785958</v>
      </c>
      <c r="K1109" s="298">
        <v>0</v>
      </c>
      <c r="L1109" s="298">
        <v>0</v>
      </c>
      <c r="M1109" s="298">
        <v>0</v>
      </c>
      <c r="N1109" s="299">
        <v>0</v>
      </c>
      <c r="O1109" s="297">
        <v>0.91073238636785958</v>
      </c>
      <c r="P1109" s="298">
        <v>0</v>
      </c>
      <c r="Q1109" s="298">
        <v>0</v>
      </c>
      <c r="R1109" s="298">
        <v>0</v>
      </c>
      <c r="S1109" s="299">
        <v>0</v>
      </c>
      <c r="T1109" s="438" t="s">
        <v>434</v>
      </c>
    </row>
    <row r="1110" spans="1:20" x14ac:dyDescent="0.2">
      <c r="A1110" s="198" t="s">
        <v>565</v>
      </c>
      <c r="B1110" s="198" t="s">
        <v>566</v>
      </c>
      <c r="C1110" s="198">
        <v>56023</v>
      </c>
      <c r="D1110" s="198" t="s">
        <v>430</v>
      </c>
      <c r="E1110" s="198" t="s">
        <v>595</v>
      </c>
      <c r="F1110" s="198">
        <v>31000205</v>
      </c>
      <c r="G1110" s="198" t="s">
        <v>1570</v>
      </c>
      <c r="H1110" s="198" t="s">
        <v>1589</v>
      </c>
      <c r="I1110" s="198" t="s">
        <v>225</v>
      </c>
      <c r="J1110" s="297">
        <v>4.7783539318167367</v>
      </c>
      <c r="K1110" s="298">
        <v>0</v>
      </c>
      <c r="L1110" s="298">
        <v>0</v>
      </c>
      <c r="M1110" s="298">
        <v>0</v>
      </c>
      <c r="N1110" s="299">
        <v>0</v>
      </c>
      <c r="O1110" s="297">
        <v>4.7783539318167367</v>
      </c>
      <c r="P1110" s="298">
        <v>0</v>
      </c>
      <c r="Q1110" s="298">
        <v>0</v>
      </c>
      <c r="R1110" s="298">
        <v>0</v>
      </c>
      <c r="S1110" s="299">
        <v>0</v>
      </c>
      <c r="T1110" s="438" t="s">
        <v>434</v>
      </c>
    </row>
    <row r="1111" spans="1:20" x14ac:dyDescent="0.2">
      <c r="A1111" s="198" t="s">
        <v>565</v>
      </c>
      <c r="B1111" s="198" t="s">
        <v>566</v>
      </c>
      <c r="C1111" s="198">
        <v>56023</v>
      </c>
      <c r="D1111" s="198" t="s">
        <v>430</v>
      </c>
      <c r="E1111" s="198" t="s">
        <v>595</v>
      </c>
      <c r="F1111" s="198">
        <v>31000205</v>
      </c>
      <c r="G1111" s="198" t="s">
        <v>1570</v>
      </c>
      <c r="H1111" s="198" t="s">
        <v>1590</v>
      </c>
      <c r="I1111" s="198" t="s">
        <v>225</v>
      </c>
      <c r="J1111" s="297">
        <v>0.51804559921606375</v>
      </c>
      <c r="K1111" s="298">
        <v>0</v>
      </c>
      <c r="L1111" s="298">
        <v>0</v>
      </c>
      <c r="M1111" s="298">
        <v>0</v>
      </c>
      <c r="N1111" s="299">
        <v>0</v>
      </c>
      <c r="O1111" s="297">
        <v>0.51804559921606375</v>
      </c>
      <c r="P1111" s="298">
        <v>0</v>
      </c>
      <c r="Q1111" s="298">
        <v>0</v>
      </c>
      <c r="R1111" s="298">
        <v>0</v>
      </c>
      <c r="S1111" s="299">
        <v>0</v>
      </c>
      <c r="T1111" s="438" t="s">
        <v>434</v>
      </c>
    </row>
    <row r="1112" spans="1:20" x14ac:dyDescent="0.2">
      <c r="A1112" s="198" t="s">
        <v>565</v>
      </c>
      <c r="B1112" s="198" t="s">
        <v>566</v>
      </c>
      <c r="C1112" s="198">
        <v>56023</v>
      </c>
      <c r="D1112" s="198" t="s">
        <v>430</v>
      </c>
      <c r="E1112" s="198" t="s">
        <v>595</v>
      </c>
      <c r="F1112" s="198">
        <v>31000205</v>
      </c>
      <c r="G1112" s="198" t="s">
        <v>1570</v>
      </c>
      <c r="H1112" s="198" t="s">
        <v>1591</v>
      </c>
      <c r="I1112" s="198" t="s">
        <v>225</v>
      </c>
      <c r="J1112" s="297">
        <v>2.0343000986249842</v>
      </c>
      <c r="K1112" s="298">
        <v>0</v>
      </c>
      <c r="L1112" s="298">
        <v>0</v>
      </c>
      <c r="M1112" s="298">
        <v>0</v>
      </c>
      <c r="N1112" s="299">
        <v>0</v>
      </c>
      <c r="O1112" s="297">
        <v>2.0343000986249842</v>
      </c>
      <c r="P1112" s="298">
        <v>0</v>
      </c>
      <c r="Q1112" s="298">
        <v>0</v>
      </c>
      <c r="R1112" s="298">
        <v>0</v>
      </c>
      <c r="S1112" s="299">
        <v>0</v>
      </c>
      <c r="T1112" s="438" t="s">
        <v>434</v>
      </c>
    </row>
    <row r="1113" spans="1:20" x14ac:dyDescent="0.2">
      <c r="A1113" s="198" t="s">
        <v>565</v>
      </c>
      <c r="B1113" s="198" t="s">
        <v>566</v>
      </c>
      <c r="C1113" s="198">
        <v>56023</v>
      </c>
      <c r="D1113" s="198" t="s">
        <v>430</v>
      </c>
      <c r="E1113" s="198" t="s">
        <v>595</v>
      </c>
      <c r="F1113" s="198">
        <v>10200602</v>
      </c>
      <c r="G1113" s="198" t="s">
        <v>1570</v>
      </c>
      <c r="H1113" s="198" t="s">
        <v>1592</v>
      </c>
      <c r="I1113" s="198" t="s">
        <v>244</v>
      </c>
      <c r="J1113" s="297">
        <v>6.7345927898088309</v>
      </c>
      <c r="K1113" s="298">
        <v>0</v>
      </c>
      <c r="L1113" s="298">
        <v>0</v>
      </c>
      <c r="M1113" s="298">
        <v>0</v>
      </c>
      <c r="N1113" s="299">
        <v>0</v>
      </c>
      <c r="O1113" s="297">
        <v>6.7345927898088309</v>
      </c>
      <c r="P1113" s="298">
        <v>0</v>
      </c>
      <c r="Q1113" s="298">
        <v>0</v>
      </c>
      <c r="R1113" s="298">
        <v>0</v>
      </c>
      <c r="S1113" s="299">
        <v>0</v>
      </c>
      <c r="T1113" s="438" t="s">
        <v>434</v>
      </c>
    </row>
    <row r="1114" spans="1:20" x14ac:dyDescent="0.2">
      <c r="A1114" s="198" t="s">
        <v>565</v>
      </c>
      <c r="B1114" s="198" t="s">
        <v>566</v>
      </c>
      <c r="C1114" s="198">
        <v>56023</v>
      </c>
      <c r="D1114" s="198" t="s">
        <v>430</v>
      </c>
      <c r="E1114" s="198" t="s">
        <v>595</v>
      </c>
      <c r="F1114" s="198">
        <v>31000404</v>
      </c>
      <c r="G1114" s="198" t="s">
        <v>1593</v>
      </c>
      <c r="H1114" s="198" t="s">
        <v>1451</v>
      </c>
      <c r="I1114" s="198" t="s">
        <v>244</v>
      </c>
      <c r="J1114" s="297">
        <v>0.35457692346162556</v>
      </c>
      <c r="K1114" s="298">
        <v>0</v>
      </c>
      <c r="L1114" s="298">
        <v>0.35457692346162556</v>
      </c>
      <c r="M1114" s="298">
        <v>0</v>
      </c>
      <c r="N1114" s="299">
        <v>0</v>
      </c>
      <c r="O1114" s="297">
        <v>0.35457692346162556</v>
      </c>
      <c r="P1114" s="298">
        <v>0</v>
      </c>
      <c r="Q1114" s="298">
        <v>0.35457692346162556</v>
      </c>
      <c r="R1114" s="298">
        <v>0</v>
      </c>
      <c r="S1114" s="299">
        <v>0</v>
      </c>
      <c r="T1114" s="438" t="s">
        <v>434</v>
      </c>
    </row>
    <row r="1115" spans="1:20" x14ac:dyDescent="0.2">
      <c r="A1115" s="198" t="s">
        <v>565</v>
      </c>
      <c r="B1115" s="198">
        <v>56</v>
      </c>
      <c r="C1115" s="198">
        <v>56023</v>
      </c>
      <c r="D1115" s="198" t="s">
        <v>430</v>
      </c>
      <c r="E1115" s="198" t="s">
        <v>822</v>
      </c>
      <c r="F1115" s="198">
        <v>31000299</v>
      </c>
      <c r="G1115" s="198" t="s">
        <v>825</v>
      </c>
      <c r="H1115" s="198" t="s">
        <v>314</v>
      </c>
      <c r="I1115" s="198" t="s">
        <v>234</v>
      </c>
      <c r="J1115" s="297">
        <v>0</v>
      </c>
      <c r="K1115" s="298">
        <v>0</v>
      </c>
      <c r="L1115" s="298">
        <v>0</v>
      </c>
      <c r="M1115" s="298">
        <v>2607.0859259055128</v>
      </c>
      <c r="N1115" s="299">
        <v>64.724997209878012</v>
      </c>
      <c r="O1115" s="297">
        <v>0</v>
      </c>
      <c r="P1115" s="298">
        <v>0</v>
      </c>
      <c r="Q1115" s="298">
        <v>0</v>
      </c>
      <c r="R1115" s="298">
        <v>2607.0859259055128</v>
      </c>
      <c r="S1115" s="299">
        <v>64.724997209878012</v>
      </c>
      <c r="T1115" s="438" t="s">
        <v>434</v>
      </c>
    </row>
    <row r="1116" spans="1:20" x14ac:dyDescent="0.2">
      <c r="A1116" s="198" t="s">
        <v>565</v>
      </c>
      <c r="B1116" s="198">
        <v>56</v>
      </c>
      <c r="C1116" s="198">
        <v>56041</v>
      </c>
      <c r="D1116" s="198" t="s">
        <v>433</v>
      </c>
      <c r="E1116" s="198" t="s">
        <v>856</v>
      </c>
      <c r="F1116" s="198">
        <v>31000299</v>
      </c>
      <c r="G1116" s="198" t="s">
        <v>898</v>
      </c>
      <c r="H1116" s="198" t="s">
        <v>314</v>
      </c>
      <c r="I1116" s="198" t="s">
        <v>234</v>
      </c>
      <c r="J1116" s="297">
        <v>0</v>
      </c>
      <c r="K1116" s="298">
        <v>0</v>
      </c>
      <c r="L1116" s="298">
        <v>0</v>
      </c>
      <c r="M1116" s="298">
        <v>242.17603872429029</v>
      </c>
      <c r="N1116" s="299">
        <v>1.8819160793271617</v>
      </c>
      <c r="O1116" s="297">
        <v>0</v>
      </c>
      <c r="P1116" s="298">
        <v>0</v>
      </c>
      <c r="Q1116" s="298">
        <v>0</v>
      </c>
      <c r="R1116" s="298">
        <v>242.17603872429029</v>
      </c>
      <c r="S1116" s="299">
        <v>1.8819160793271617</v>
      </c>
      <c r="T1116" s="438" t="s">
        <v>434</v>
      </c>
    </row>
    <row r="1117" spans="1:20" x14ac:dyDescent="0.2">
      <c r="A1117" s="198" t="s">
        <v>565</v>
      </c>
      <c r="B1117" s="198">
        <v>56</v>
      </c>
      <c r="C1117" s="198">
        <v>56007</v>
      </c>
      <c r="D1117" s="198" t="s">
        <v>1594</v>
      </c>
      <c r="E1117" s="198" t="s">
        <v>1595</v>
      </c>
      <c r="F1117" s="198" t="s">
        <v>520</v>
      </c>
      <c r="G1117" s="198" t="s">
        <v>1596</v>
      </c>
      <c r="H1117" s="198" t="s">
        <v>1597</v>
      </c>
      <c r="I1117" s="198" t="s">
        <v>244</v>
      </c>
      <c r="J1117" s="297">
        <v>0.59096153910270932</v>
      </c>
      <c r="K1117" s="298">
        <v>2.1274615407697537</v>
      </c>
      <c r="L1117" s="298">
        <v>0.11819230782054187</v>
      </c>
      <c r="M1117" s="298">
        <v>0</v>
      </c>
      <c r="N1117" s="299">
        <v>0</v>
      </c>
      <c r="O1117" s="297">
        <v>0.59096153910270932</v>
      </c>
      <c r="P1117" s="298">
        <v>2.1274615407697537</v>
      </c>
      <c r="Q1117" s="298">
        <v>0.11819230782054187</v>
      </c>
      <c r="R1117" s="298">
        <v>0</v>
      </c>
      <c r="S1117" s="299">
        <v>0</v>
      </c>
      <c r="T1117" s="438" t="s">
        <v>434</v>
      </c>
    </row>
    <row r="1118" spans="1:20" x14ac:dyDescent="0.2">
      <c r="A1118" s="198" t="s">
        <v>565</v>
      </c>
      <c r="B1118" s="198">
        <v>56</v>
      </c>
      <c r="C1118" s="198">
        <v>56007</v>
      </c>
      <c r="D1118" s="198" t="s">
        <v>1594</v>
      </c>
      <c r="E1118" s="198" t="s">
        <v>1595</v>
      </c>
      <c r="F1118" s="198" t="s">
        <v>123</v>
      </c>
      <c r="G1118" s="198" t="s">
        <v>1598</v>
      </c>
      <c r="H1118" s="198" t="s">
        <v>1364</v>
      </c>
      <c r="I1118" s="198" t="s">
        <v>229</v>
      </c>
      <c r="J1118" s="297">
        <v>0</v>
      </c>
      <c r="K1118" s="298">
        <v>0</v>
      </c>
      <c r="L1118" s="298">
        <v>0</v>
      </c>
      <c r="M1118" s="298">
        <v>0</v>
      </c>
      <c r="N1118" s="299">
        <v>0</v>
      </c>
      <c r="O1118" s="297">
        <v>0</v>
      </c>
      <c r="P1118" s="298">
        <v>0</v>
      </c>
      <c r="Q1118" s="298">
        <v>0</v>
      </c>
      <c r="R1118" s="298">
        <v>0</v>
      </c>
      <c r="S1118" s="299">
        <v>0</v>
      </c>
      <c r="T1118" s="438" t="s">
        <v>434</v>
      </c>
    </row>
    <row r="1119" spans="1:20" x14ac:dyDescent="0.2">
      <c r="A1119" s="198" t="s">
        <v>565</v>
      </c>
      <c r="B1119" s="198">
        <v>56</v>
      </c>
      <c r="C1119" s="198">
        <v>56007</v>
      </c>
      <c r="D1119" s="198" t="s">
        <v>1594</v>
      </c>
      <c r="E1119" s="198" t="s">
        <v>1595</v>
      </c>
      <c r="F1119" s="198" t="s">
        <v>137</v>
      </c>
      <c r="G1119" s="198" t="s">
        <v>1598</v>
      </c>
      <c r="H1119" s="198" t="s">
        <v>1439</v>
      </c>
      <c r="I1119" s="198" t="s">
        <v>234</v>
      </c>
      <c r="J1119" s="297">
        <v>0</v>
      </c>
      <c r="K1119" s="298">
        <v>0</v>
      </c>
      <c r="L1119" s="298">
        <v>0</v>
      </c>
      <c r="M1119" s="298">
        <v>0</v>
      </c>
      <c r="N1119" s="299">
        <v>0</v>
      </c>
      <c r="O1119" s="297">
        <v>0</v>
      </c>
      <c r="P1119" s="298">
        <v>0</v>
      </c>
      <c r="Q1119" s="298">
        <v>0</v>
      </c>
      <c r="R1119" s="298">
        <v>0</v>
      </c>
      <c r="S1119" s="299">
        <v>0</v>
      </c>
      <c r="T1119" s="438" t="s">
        <v>434</v>
      </c>
    </row>
    <row r="1120" spans="1:20" x14ac:dyDescent="0.2">
      <c r="A1120" s="198" t="s">
        <v>565</v>
      </c>
      <c r="B1120" s="198">
        <v>56</v>
      </c>
      <c r="C1120" s="198">
        <v>56007</v>
      </c>
      <c r="D1120" s="198" t="s">
        <v>1594</v>
      </c>
      <c r="E1120" s="198" t="s">
        <v>1595</v>
      </c>
      <c r="F1120" s="198" t="s">
        <v>137</v>
      </c>
      <c r="G1120" s="198" t="s">
        <v>1598</v>
      </c>
      <c r="H1120" s="198" t="s">
        <v>1599</v>
      </c>
      <c r="I1120" s="198" t="s">
        <v>234</v>
      </c>
      <c r="J1120" s="297">
        <v>0</v>
      </c>
      <c r="K1120" s="298">
        <v>0</v>
      </c>
      <c r="L1120" s="298">
        <v>0</v>
      </c>
      <c r="M1120" s="298">
        <v>0</v>
      </c>
      <c r="N1120" s="299">
        <v>0</v>
      </c>
      <c r="O1120" s="297">
        <v>0</v>
      </c>
      <c r="P1120" s="298">
        <v>0</v>
      </c>
      <c r="Q1120" s="298">
        <v>0</v>
      </c>
      <c r="R1120" s="298">
        <v>0</v>
      </c>
      <c r="S1120" s="299">
        <v>0</v>
      </c>
      <c r="T1120" s="438" t="s">
        <v>434</v>
      </c>
    </row>
    <row r="1121" spans="1:20" x14ac:dyDescent="0.2">
      <c r="A1121" s="198" t="s">
        <v>565</v>
      </c>
      <c r="B1121" s="198">
        <v>56</v>
      </c>
      <c r="C1121" s="198">
        <v>56007</v>
      </c>
      <c r="D1121" s="198" t="s">
        <v>1594</v>
      </c>
      <c r="E1121" s="198" t="s">
        <v>1595</v>
      </c>
      <c r="F1121" s="198" t="s">
        <v>137</v>
      </c>
      <c r="G1121" s="198" t="s">
        <v>1598</v>
      </c>
      <c r="H1121" s="198" t="s">
        <v>1600</v>
      </c>
      <c r="I1121" s="198" t="s">
        <v>234</v>
      </c>
      <c r="J1121" s="297">
        <v>0</v>
      </c>
      <c r="K1121" s="298">
        <v>0</v>
      </c>
      <c r="L1121" s="298">
        <v>0</v>
      </c>
      <c r="M1121" s="298">
        <v>0</v>
      </c>
      <c r="N1121" s="299">
        <v>0</v>
      </c>
      <c r="O1121" s="297">
        <v>0</v>
      </c>
      <c r="P1121" s="298">
        <v>0</v>
      </c>
      <c r="Q1121" s="298">
        <v>0</v>
      </c>
      <c r="R1121" s="298">
        <v>0</v>
      </c>
      <c r="S1121" s="299">
        <v>0</v>
      </c>
      <c r="T1121" s="438" t="s">
        <v>434</v>
      </c>
    </row>
    <row r="1122" spans="1:20" x14ac:dyDescent="0.2">
      <c r="A1122" s="198" t="s">
        <v>565</v>
      </c>
      <c r="B1122" s="198">
        <v>56</v>
      </c>
      <c r="C1122" s="198">
        <v>56007</v>
      </c>
      <c r="D1122" s="198" t="s">
        <v>1594</v>
      </c>
      <c r="E1122" s="198" t="s">
        <v>1595</v>
      </c>
      <c r="F1122" s="198" t="s">
        <v>139</v>
      </c>
      <c r="G1122" s="198" t="s">
        <v>1598</v>
      </c>
      <c r="H1122" s="198" t="s">
        <v>1601</v>
      </c>
      <c r="I1122" s="198" t="s">
        <v>269</v>
      </c>
      <c r="J1122" s="297">
        <v>0</v>
      </c>
      <c r="K1122" s="298">
        <v>0</v>
      </c>
      <c r="L1122" s="298">
        <v>0</v>
      </c>
      <c r="M1122" s="298">
        <v>0</v>
      </c>
      <c r="N1122" s="299">
        <v>0</v>
      </c>
      <c r="O1122" s="297">
        <v>0</v>
      </c>
      <c r="P1122" s="298">
        <v>0</v>
      </c>
      <c r="Q1122" s="298">
        <v>0</v>
      </c>
      <c r="R1122" s="298">
        <v>0</v>
      </c>
      <c r="S1122" s="299">
        <v>0</v>
      </c>
      <c r="T1122" s="438" t="s">
        <v>434</v>
      </c>
    </row>
    <row r="1123" spans="1:20" x14ac:dyDescent="0.2">
      <c r="A1123" s="198" t="s">
        <v>565</v>
      </c>
      <c r="B1123" s="198">
        <v>56</v>
      </c>
      <c r="C1123" s="198">
        <v>56007</v>
      </c>
      <c r="D1123" s="198" t="s">
        <v>1594</v>
      </c>
      <c r="E1123" s="198" t="s">
        <v>1595</v>
      </c>
      <c r="F1123" s="198" t="s">
        <v>141</v>
      </c>
      <c r="G1123" s="198" t="s">
        <v>1598</v>
      </c>
      <c r="H1123" s="198" t="s">
        <v>1602</v>
      </c>
      <c r="I1123" s="198" t="s">
        <v>486</v>
      </c>
      <c r="J1123" s="297">
        <v>0.17860039634762082</v>
      </c>
      <c r="K1123" s="298">
        <v>0</v>
      </c>
      <c r="L1123" s="298">
        <v>0</v>
      </c>
      <c r="M1123" s="298">
        <v>0</v>
      </c>
      <c r="N1123" s="299">
        <v>0</v>
      </c>
      <c r="O1123" s="297">
        <v>0.17860039634762082</v>
      </c>
      <c r="P1123" s="298">
        <v>0</v>
      </c>
      <c r="Q1123" s="298">
        <v>0</v>
      </c>
      <c r="R1123" s="298">
        <v>0</v>
      </c>
      <c r="S1123" s="299">
        <v>0</v>
      </c>
      <c r="T1123" s="438" t="s">
        <v>434</v>
      </c>
    </row>
    <row r="1124" spans="1:20" x14ac:dyDescent="0.2">
      <c r="A1124" s="198" t="s">
        <v>565</v>
      </c>
      <c r="B1124" s="198">
        <v>56</v>
      </c>
      <c r="C1124" s="198">
        <v>56007</v>
      </c>
      <c r="D1124" s="198" t="s">
        <v>1594</v>
      </c>
      <c r="E1124" s="198" t="s">
        <v>1595</v>
      </c>
      <c r="F1124" s="198" t="s">
        <v>123</v>
      </c>
      <c r="G1124" s="198" t="s">
        <v>1603</v>
      </c>
      <c r="H1124" s="198" t="s">
        <v>460</v>
      </c>
      <c r="I1124" s="198" t="s">
        <v>229</v>
      </c>
      <c r="J1124" s="297">
        <v>0</v>
      </c>
      <c r="K1124" s="298">
        <v>0.47276923128216747</v>
      </c>
      <c r="L1124" s="298">
        <v>0</v>
      </c>
      <c r="M1124" s="298">
        <v>0</v>
      </c>
      <c r="N1124" s="299">
        <v>0</v>
      </c>
      <c r="O1124" s="297">
        <v>0</v>
      </c>
      <c r="P1124" s="298">
        <v>0.47276923128216747</v>
      </c>
      <c r="Q1124" s="298">
        <v>0</v>
      </c>
      <c r="R1124" s="298">
        <v>0</v>
      </c>
      <c r="S1124" s="299">
        <v>0</v>
      </c>
      <c r="T1124" s="438" t="s">
        <v>434</v>
      </c>
    </row>
    <row r="1125" spans="1:20" x14ac:dyDescent="0.2">
      <c r="A1125" s="198" t="s">
        <v>565</v>
      </c>
      <c r="B1125" s="198">
        <v>56</v>
      </c>
      <c r="C1125" s="198">
        <v>56007</v>
      </c>
      <c r="D1125" s="198" t="s">
        <v>1594</v>
      </c>
      <c r="E1125" s="198" t="s">
        <v>1595</v>
      </c>
      <c r="F1125" s="198" t="s">
        <v>129</v>
      </c>
      <c r="G1125" s="198" t="s">
        <v>1603</v>
      </c>
      <c r="H1125" s="198" t="s">
        <v>1385</v>
      </c>
      <c r="I1125" s="198" t="s">
        <v>269</v>
      </c>
      <c r="J1125" s="297">
        <v>0</v>
      </c>
      <c r="K1125" s="298">
        <v>0.47276923128216747</v>
      </c>
      <c r="L1125" s="298">
        <v>0</v>
      </c>
      <c r="M1125" s="298">
        <v>0</v>
      </c>
      <c r="N1125" s="299">
        <v>0</v>
      </c>
      <c r="O1125" s="297">
        <v>0</v>
      </c>
      <c r="P1125" s="298">
        <v>0.47276923128216747</v>
      </c>
      <c r="Q1125" s="298">
        <v>0</v>
      </c>
      <c r="R1125" s="298">
        <v>0</v>
      </c>
      <c r="S1125" s="299">
        <v>0</v>
      </c>
      <c r="T1125" s="438" t="s">
        <v>434</v>
      </c>
    </row>
    <row r="1126" spans="1:20" x14ac:dyDescent="0.2">
      <c r="A1126" s="198" t="s">
        <v>565</v>
      </c>
      <c r="B1126" s="198">
        <v>56</v>
      </c>
      <c r="C1126" s="198">
        <v>56007</v>
      </c>
      <c r="D1126" s="198" t="s">
        <v>1594</v>
      </c>
      <c r="E1126" s="198" t="s">
        <v>1595</v>
      </c>
      <c r="F1126" s="198" t="s">
        <v>131</v>
      </c>
      <c r="G1126" s="198" t="s">
        <v>1603</v>
      </c>
      <c r="H1126" s="198" t="s">
        <v>1604</v>
      </c>
      <c r="I1126" s="198" t="s">
        <v>269</v>
      </c>
      <c r="J1126" s="297">
        <v>0.23638461564108373</v>
      </c>
      <c r="K1126" s="298">
        <v>0</v>
      </c>
      <c r="L1126" s="298">
        <v>0.23638461564108373</v>
      </c>
      <c r="M1126" s="298">
        <v>0</v>
      </c>
      <c r="N1126" s="299">
        <v>0</v>
      </c>
      <c r="O1126" s="297">
        <v>0.23638461564108373</v>
      </c>
      <c r="P1126" s="298">
        <v>0</v>
      </c>
      <c r="Q1126" s="298">
        <v>0.23638461564108373</v>
      </c>
      <c r="R1126" s="298">
        <v>0</v>
      </c>
      <c r="S1126" s="299">
        <v>0</v>
      </c>
      <c r="T1126" s="438" t="s">
        <v>434</v>
      </c>
    </row>
    <row r="1127" spans="1:20" x14ac:dyDescent="0.2">
      <c r="A1127" s="198" t="s">
        <v>565</v>
      </c>
      <c r="B1127" s="198">
        <v>56</v>
      </c>
      <c r="C1127" s="198">
        <v>56007</v>
      </c>
      <c r="D1127" s="198" t="s">
        <v>1594</v>
      </c>
      <c r="E1127" s="198" t="s">
        <v>1595</v>
      </c>
      <c r="F1127" s="198" t="s">
        <v>519</v>
      </c>
      <c r="G1127" s="198" t="s">
        <v>1605</v>
      </c>
      <c r="H1127" s="198" t="s">
        <v>1606</v>
      </c>
      <c r="I1127" s="198" t="s">
        <v>234</v>
      </c>
      <c r="J1127" s="297">
        <v>0</v>
      </c>
      <c r="K1127" s="298">
        <v>0</v>
      </c>
      <c r="L1127" s="298">
        <v>0</v>
      </c>
      <c r="M1127" s="298">
        <v>0</v>
      </c>
      <c r="N1127" s="299">
        <v>0</v>
      </c>
      <c r="O1127" s="297">
        <v>0</v>
      </c>
      <c r="P1127" s="298">
        <v>0</v>
      </c>
      <c r="Q1127" s="298">
        <v>0</v>
      </c>
      <c r="R1127" s="298">
        <v>0</v>
      </c>
      <c r="S1127" s="299">
        <v>0</v>
      </c>
      <c r="T1127" s="438" t="s">
        <v>434</v>
      </c>
    </row>
    <row r="1128" spans="1:20" x14ac:dyDescent="0.2">
      <c r="A1128" s="198" t="s">
        <v>565</v>
      </c>
      <c r="B1128" s="198">
        <v>56</v>
      </c>
      <c r="C1128" s="198">
        <v>56007</v>
      </c>
      <c r="D1128" s="198" t="s">
        <v>1594</v>
      </c>
      <c r="E1128" s="198" t="s">
        <v>1595</v>
      </c>
      <c r="F1128" s="198" t="s">
        <v>177</v>
      </c>
      <c r="G1128" s="198" t="s">
        <v>1605</v>
      </c>
      <c r="H1128" s="198" t="s">
        <v>460</v>
      </c>
      <c r="I1128" s="198" t="s">
        <v>486</v>
      </c>
      <c r="J1128" s="297">
        <v>0</v>
      </c>
      <c r="K1128" s="298">
        <v>0</v>
      </c>
      <c r="L1128" s="298">
        <v>0</v>
      </c>
      <c r="M1128" s="298">
        <v>0</v>
      </c>
      <c r="N1128" s="299">
        <v>0</v>
      </c>
      <c r="O1128" s="297">
        <v>0</v>
      </c>
      <c r="P1128" s="298">
        <v>0</v>
      </c>
      <c r="Q1128" s="298">
        <v>0</v>
      </c>
      <c r="R1128" s="298">
        <v>0</v>
      </c>
      <c r="S1128" s="299">
        <v>0</v>
      </c>
      <c r="T1128" s="438" t="s">
        <v>434</v>
      </c>
    </row>
    <row r="1129" spans="1:20" x14ac:dyDescent="0.2">
      <c r="A1129" s="198" t="s">
        <v>565</v>
      </c>
      <c r="B1129" s="198">
        <v>56</v>
      </c>
      <c r="C1129" s="198">
        <v>56023</v>
      </c>
      <c r="D1129" s="198" t="s">
        <v>1607</v>
      </c>
      <c r="E1129" s="198" t="s">
        <v>1608</v>
      </c>
      <c r="F1129" s="198">
        <v>31000227</v>
      </c>
      <c r="G1129" s="198" t="s">
        <v>1609</v>
      </c>
      <c r="H1129" s="198" t="s">
        <v>1610</v>
      </c>
      <c r="I1129" s="198" t="s">
        <v>269</v>
      </c>
      <c r="J1129" s="297">
        <v>1.0353646165079466</v>
      </c>
      <c r="K1129" s="298">
        <v>0</v>
      </c>
      <c r="L1129" s="298">
        <v>1.0353646165079466</v>
      </c>
      <c r="M1129" s="298">
        <v>0</v>
      </c>
      <c r="N1129" s="299">
        <v>0</v>
      </c>
      <c r="O1129" s="297">
        <v>1.0353646165079466</v>
      </c>
      <c r="P1129" s="298">
        <v>0</v>
      </c>
      <c r="Q1129" s="298">
        <v>1.0353646165079466</v>
      </c>
      <c r="R1129" s="298">
        <v>0</v>
      </c>
      <c r="S1129" s="299">
        <v>0</v>
      </c>
      <c r="T1129" s="438" t="s">
        <v>434</v>
      </c>
    </row>
    <row r="1130" spans="1:20" x14ac:dyDescent="0.2">
      <c r="A1130" s="198" t="s">
        <v>565</v>
      </c>
      <c r="B1130" s="198">
        <v>56</v>
      </c>
      <c r="C1130" s="198">
        <v>56023</v>
      </c>
      <c r="D1130" s="198" t="s">
        <v>1607</v>
      </c>
      <c r="E1130" s="198" t="s">
        <v>1608</v>
      </c>
      <c r="F1130" s="198">
        <v>31000227</v>
      </c>
      <c r="G1130" s="198" t="s">
        <v>1609</v>
      </c>
      <c r="H1130" s="198" t="s">
        <v>1611</v>
      </c>
      <c r="I1130" s="198" t="s">
        <v>269</v>
      </c>
      <c r="J1130" s="297">
        <v>1.0353646165079466</v>
      </c>
      <c r="K1130" s="298">
        <v>0</v>
      </c>
      <c r="L1130" s="298">
        <v>1.0353646165079466</v>
      </c>
      <c r="M1130" s="298">
        <v>0</v>
      </c>
      <c r="N1130" s="299">
        <v>0</v>
      </c>
      <c r="O1130" s="297">
        <v>1.0353646165079466</v>
      </c>
      <c r="P1130" s="298">
        <v>0</v>
      </c>
      <c r="Q1130" s="298">
        <v>1.0353646165079466</v>
      </c>
      <c r="R1130" s="298">
        <v>0</v>
      </c>
      <c r="S1130" s="299">
        <v>0</v>
      </c>
      <c r="T1130" s="438" t="s">
        <v>434</v>
      </c>
    </row>
    <row r="1131" spans="1:20" x14ac:dyDescent="0.2">
      <c r="A1131" s="198" t="s">
        <v>565</v>
      </c>
      <c r="B1131" s="198">
        <v>56</v>
      </c>
      <c r="C1131" s="198">
        <v>56023</v>
      </c>
      <c r="D1131" s="198" t="s">
        <v>1607</v>
      </c>
      <c r="E1131" s="198" t="s">
        <v>1608</v>
      </c>
      <c r="F1131" s="198">
        <v>31000299</v>
      </c>
      <c r="G1131" s="198" t="s">
        <v>1609</v>
      </c>
      <c r="H1131" s="198" t="s">
        <v>1612</v>
      </c>
      <c r="I1131" s="198" t="s">
        <v>234</v>
      </c>
      <c r="J1131" s="297">
        <v>0</v>
      </c>
      <c r="K1131" s="298">
        <v>14.495104631111253</v>
      </c>
      <c r="L1131" s="298">
        <v>0</v>
      </c>
      <c r="M1131" s="298">
        <v>0</v>
      </c>
      <c r="N1131" s="299">
        <v>0</v>
      </c>
      <c r="O1131" s="297">
        <v>0</v>
      </c>
      <c r="P1131" s="298">
        <v>14.495104631111253</v>
      </c>
      <c r="Q1131" s="298">
        <v>0</v>
      </c>
      <c r="R1131" s="298">
        <v>0</v>
      </c>
      <c r="S1131" s="299">
        <v>0</v>
      </c>
      <c r="T1131" s="438" t="s">
        <v>434</v>
      </c>
    </row>
    <row r="1132" spans="1:20" x14ac:dyDescent="0.2">
      <c r="A1132" s="198" t="s">
        <v>565</v>
      </c>
      <c r="B1132" s="198">
        <v>56</v>
      </c>
      <c r="C1132" s="198">
        <v>56023</v>
      </c>
      <c r="D1132" s="198" t="s">
        <v>1607</v>
      </c>
      <c r="E1132" s="198" t="s">
        <v>1608</v>
      </c>
      <c r="F1132" s="198">
        <v>31000299</v>
      </c>
      <c r="G1132" s="198" t="s">
        <v>1609</v>
      </c>
      <c r="H1132" s="198" t="s">
        <v>1613</v>
      </c>
      <c r="I1132" s="198" t="s">
        <v>234</v>
      </c>
      <c r="J1132" s="297">
        <v>0</v>
      </c>
      <c r="K1132" s="298">
        <v>14.495104631111253</v>
      </c>
      <c r="L1132" s="298">
        <v>0</v>
      </c>
      <c r="M1132" s="298">
        <v>0</v>
      </c>
      <c r="N1132" s="299">
        <v>0</v>
      </c>
      <c r="O1132" s="297">
        <v>0</v>
      </c>
      <c r="P1132" s="298">
        <v>14.495104631111253</v>
      </c>
      <c r="Q1132" s="298">
        <v>0</v>
      </c>
      <c r="R1132" s="298">
        <v>0</v>
      </c>
      <c r="S1132" s="299">
        <v>0</v>
      </c>
      <c r="T1132" s="438" t="s">
        <v>434</v>
      </c>
    </row>
    <row r="1133" spans="1:20" x14ac:dyDescent="0.2">
      <c r="A1133" s="198" t="s">
        <v>565</v>
      </c>
      <c r="B1133" s="198">
        <v>56</v>
      </c>
      <c r="C1133" s="198">
        <v>56023</v>
      </c>
      <c r="D1133" s="198" t="s">
        <v>1607</v>
      </c>
      <c r="E1133" s="198" t="s">
        <v>1608</v>
      </c>
      <c r="F1133" s="198">
        <v>31000205</v>
      </c>
      <c r="G1133" s="198" t="s">
        <v>1614</v>
      </c>
      <c r="H1133" s="198" t="s">
        <v>1615</v>
      </c>
      <c r="I1133" s="198" t="s">
        <v>225</v>
      </c>
      <c r="J1133" s="297">
        <v>6.6187692379503442</v>
      </c>
      <c r="K1133" s="298">
        <v>5.3186538519243838</v>
      </c>
      <c r="L1133" s="298">
        <v>13.119346168080147</v>
      </c>
      <c r="M1133" s="298">
        <v>0</v>
      </c>
      <c r="N1133" s="299">
        <v>0</v>
      </c>
      <c r="O1133" s="297">
        <v>6.6187692379503442</v>
      </c>
      <c r="P1133" s="298">
        <v>5.3186538519243838</v>
      </c>
      <c r="Q1133" s="298">
        <v>13.119346168080147</v>
      </c>
      <c r="R1133" s="298">
        <v>0</v>
      </c>
      <c r="S1133" s="299">
        <v>0</v>
      </c>
      <c r="T1133" s="438" t="s">
        <v>434</v>
      </c>
    </row>
    <row r="1134" spans="1:20" x14ac:dyDescent="0.2">
      <c r="A1134" s="198" t="s">
        <v>565</v>
      </c>
      <c r="B1134" s="198">
        <v>56</v>
      </c>
      <c r="C1134" s="198">
        <v>56023</v>
      </c>
      <c r="D1134" s="198" t="s">
        <v>1607</v>
      </c>
      <c r="E1134" s="198" t="s">
        <v>1608</v>
      </c>
      <c r="F1134" s="198">
        <v>31000205</v>
      </c>
      <c r="G1134" s="198" t="s">
        <v>1614</v>
      </c>
      <c r="H1134" s="198" t="s">
        <v>1616</v>
      </c>
      <c r="I1134" s="198" t="s">
        <v>225</v>
      </c>
      <c r="J1134" s="297">
        <v>6.6187692379503442</v>
      </c>
      <c r="K1134" s="298">
        <v>5.3186538519243838</v>
      </c>
      <c r="L1134" s="298">
        <v>13.119346168080147</v>
      </c>
      <c r="M1134" s="298">
        <v>0</v>
      </c>
      <c r="N1134" s="299">
        <v>0</v>
      </c>
      <c r="O1134" s="297">
        <v>6.6187692379503442</v>
      </c>
      <c r="P1134" s="298">
        <v>5.3186538519243838</v>
      </c>
      <c r="Q1134" s="298">
        <v>13.119346168080147</v>
      </c>
      <c r="R1134" s="298">
        <v>0</v>
      </c>
      <c r="S1134" s="299">
        <v>0</v>
      </c>
      <c r="T1134" s="438" t="s">
        <v>434</v>
      </c>
    </row>
    <row r="1135" spans="1:20" x14ac:dyDescent="0.2">
      <c r="A1135" s="198" t="s">
        <v>565</v>
      </c>
      <c r="B1135" s="198">
        <v>56</v>
      </c>
      <c r="C1135" s="198">
        <v>56023</v>
      </c>
      <c r="D1135" s="198" t="s">
        <v>1607</v>
      </c>
      <c r="E1135" s="198" t="s">
        <v>1608</v>
      </c>
      <c r="F1135" s="198">
        <v>31000205</v>
      </c>
      <c r="G1135" s="198" t="s">
        <v>1614</v>
      </c>
      <c r="H1135" s="198" t="s">
        <v>1617</v>
      </c>
      <c r="I1135" s="198" t="s">
        <v>225</v>
      </c>
      <c r="J1135" s="297">
        <v>0.59096153910270932</v>
      </c>
      <c r="K1135" s="298">
        <v>34.393961575777681</v>
      </c>
      <c r="L1135" s="298">
        <v>1.0637307703848768</v>
      </c>
      <c r="M1135" s="298">
        <v>0</v>
      </c>
      <c r="N1135" s="299">
        <v>0</v>
      </c>
      <c r="O1135" s="297">
        <v>0.59096153910270932</v>
      </c>
      <c r="P1135" s="298">
        <v>34.393961575777681</v>
      </c>
      <c r="Q1135" s="298">
        <v>1.0637307703848768</v>
      </c>
      <c r="R1135" s="298">
        <v>0</v>
      </c>
      <c r="S1135" s="299">
        <v>0</v>
      </c>
      <c r="T1135" s="438" t="s">
        <v>434</v>
      </c>
    </row>
    <row r="1136" spans="1:20" x14ac:dyDescent="0.2">
      <c r="A1136" s="198" t="s">
        <v>565</v>
      </c>
      <c r="B1136" s="198">
        <v>56</v>
      </c>
      <c r="C1136" s="198">
        <v>56023</v>
      </c>
      <c r="D1136" s="198" t="s">
        <v>1607</v>
      </c>
      <c r="E1136" s="198" t="s">
        <v>1608</v>
      </c>
      <c r="F1136" s="198">
        <v>31000299</v>
      </c>
      <c r="G1136" s="198" t="s">
        <v>1614</v>
      </c>
      <c r="H1136" s="198" t="s">
        <v>1618</v>
      </c>
      <c r="I1136" s="198" t="s">
        <v>234</v>
      </c>
      <c r="J1136" s="297">
        <v>0.82734615474379303</v>
      </c>
      <c r="K1136" s="298">
        <v>7.6825000083352215</v>
      </c>
      <c r="L1136" s="298">
        <v>5.2004615441038426</v>
      </c>
      <c r="M1136" s="298">
        <v>0</v>
      </c>
      <c r="N1136" s="299">
        <v>0</v>
      </c>
      <c r="O1136" s="297">
        <v>0.82734615474379303</v>
      </c>
      <c r="P1136" s="298">
        <v>7.6825000083352215</v>
      </c>
      <c r="Q1136" s="298">
        <v>5.2004615441038426</v>
      </c>
      <c r="R1136" s="298">
        <v>0</v>
      </c>
      <c r="S1136" s="299">
        <v>0</v>
      </c>
      <c r="T1136" s="438" t="s">
        <v>434</v>
      </c>
    </row>
    <row r="1137" spans="1:20" x14ac:dyDescent="0.2">
      <c r="A1137" s="198" t="s">
        <v>565</v>
      </c>
      <c r="B1137" s="198">
        <v>56</v>
      </c>
      <c r="C1137" s="198">
        <v>56023</v>
      </c>
      <c r="D1137" s="198" t="s">
        <v>1607</v>
      </c>
      <c r="E1137" s="198" t="s">
        <v>1608</v>
      </c>
      <c r="F1137" s="198">
        <v>31000299</v>
      </c>
      <c r="G1137" s="198" t="s">
        <v>1614</v>
      </c>
      <c r="H1137" s="198" t="s">
        <v>1619</v>
      </c>
      <c r="I1137" s="198" t="s">
        <v>234</v>
      </c>
      <c r="J1137" s="297">
        <v>0.82734615474379303</v>
      </c>
      <c r="K1137" s="298">
        <v>7.6825000083352215</v>
      </c>
      <c r="L1137" s="298">
        <v>5.2004615441038426</v>
      </c>
      <c r="M1137" s="298">
        <v>0</v>
      </c>
      <c r="N1137" s="299">
        <v>0</v>
      </c>
      <c r="O1137" s="297">
        <v>0.82734615474379303</v>
      </c>
      <c r="P1137" s="298">
        <v>7.6825000083352215</v>
      </c>
      <c r="Q1137" s="298">
        <v>5.2004615441038426</v>
      </c>
      <c r="R1137" s="298">
        <v>0</v>
      </c>
      <c r="S1137" s="299">
        <v>0</v>
      </c>
      <c r="T1137" s="438" t="s">
        <v>434</v>
      </c>
    </row>
    <row r="1138" spans="1:20" x14ac:dyDescent="0.2">
      <c r="A1138" s="198" t="s">
        <v>565</v>
      </c>
      <c r="B1138" s="198">
        <v>56</v>
      </c>
      <c r="C1138" s="198">
        <v>56023</v>
      </c>
      <c r="D1138" s="198" t="s">
        <v>1607</v>
      </c>
      <c r="E1138" s="198" t="s">
        <v>1608</v>
      </c>
      <c r="F1138" s="198">
        <v>31000404</v>
      </c>
      <c r="G1138" s="198" t="s">
        <v>1614</v>
      </c>
      <c r="H1138" s="198" t="s">
        <v>1620</v>
      </c>
      <c r="I1138" s="198" t="s">
        <v>244</v>
      </c>
      <c r="J1138" s="297">
        <v>12.528384628977436</v>
      </c>
      <c r="K1138" s="298">
        <v>7.9188846239763055</v>
      </c>
      <c r="L1138" s="298">
        <v>17.137884633978569</v>
      </c>
      <c r="M1138" s="298">
        <v>0</v>
      </c>
      <c r="N1138" s="299">
        <v>0</v>
      </c>
      <c r="O1138" s="297">
        <v>12.528384628977436</v>
      </c>
      <c r="P1138" s="298">
        <v>7.9188846239763055</v>
      </c>
      <c r="Q1138" s="298">
        <v>17.137884633978569</v>
      </c>
      <c r="R1138" s="298">
        <v>0</v>
      </c>
      <c r="S1138" s="299">
        <v>0</v>
      </c>
      <c r="T1138" s="438" t="s">
        <v>434</v>
      </c>
    </row>
    <row r="1139" spans="1:20" x14ac:dyDescent="0.2">
      <c r="A1139" s="198" t="s">
        <v>565</v>
      </c>
      <c r="B1139" s="198">
        <v>56</v>
      </c>
      <c r="C1139" s="198">
        <v>56023</v>
      </c>
      <c r="D1139" s="198" t="s">
        <v>1607</v>
      </c>
      <c r="E1139" s="198" t="s">
        <v>1608</v>
      </c>
      <c r="F1139" s="198">
        <v>31000404</v>
      </c>
      <c r="G1139" s="198" t="s">
        <v>1614</v>
      </c>
      <c r="H1139" s="198" t="s">
        <v>1621</v>
      </c>
      <c r="I1139" s="198" t="s">
        <v>244</v>
      </c>
      <c r="J1139" s="297">
        <v>12.528384628977436</v>
      </c>
      <c r="K1139" s="298">
        <v>7.9188846239763055</v>
      </c>
      <c r="L1139" s="298">
        <v>17.137884633978569</v>
      </c>
      <c r="M1139" s="298">
        <v>0</v>
      </c>
      <c r="N1139" s="299">
        <v>0</v>
      </c>
      <c r="O1139" s="297">
        <v>12.528384628977436</v>
      </c>
      <c r="P1139" s="298">
        <v>7.9188846239763055</v>
      </c>
      <c r="Q1139" s="298">
        <v>17.137884633978569</v>
      </c>
      <c r="R1139" s="298">
        <v>0</v>
      </c>
      <c r="S1139" s="299">
        <v>0</v>
      </c>
      <c r="T1139" s="438" t="s">
        <v>434</v>
      </c>
    </row>
    <row r="1140" spans="1:20" x14ac:dyDescent="0.2">
      <c r="A1140" s="198" t="s">
        <v>565</v>
      </c>
      <c r="B1140" s="198">
        <v>56</v>
      </c>
      <c r="C1140" s="198">
        <v>56023</v>
      </c>
      <c r="D1140" s="198" t="s">
        <v>1607</v>
      </c>
      <c r="E1140" s="198" t="s">
        <v>1608</v>
      </c>
      <c r="F1140" s="198">
        <v>31000227</v>
      </c>
      <c r="G1140" s="198" t="s">
        <v>1622</v>
      </c>
      <c r="H1140" s="198" t="s">
        <v>1623</v>
      </c>
      <c r="I1140" s="198" t="s">
        <v>269</v>
      </c>
      <c r="J1140" s="297">
        <v>0.51768230825397332</v>
      </c>
      <c r="K1140" s="298">
        <v>0</v>
      </c>
      <c r="L1140" s="298">
        <v>5.1768230825397332E-2</v>
      </c>
      <c r="M1140" s="298">
        <v>0.31060938495238399</v>
      </c>
      <c r="N1140" s="299">
        <v>0</v>
      </c>
      <c r="O1140" s="297">
        <v>0.51768230825397332</v>
      </c>
      <c r="P1140" s="298">
        <v>0</v>
      </c>
      <c r="Q1140" s="298">
        <v>5.1768230825397332E-2</v>
      </c>
      <c r="R1140" s="298">
        <v>0.31060938495238399</v>
      </c>
      <c r="S1140" s="299">
        <v>0</v>
      </c>
      <c r="T1140" s="438" t="s">
        <v>434</v>
      </c>
    </row>
    <row r="1141" spans="1:20" x14ac:dyDescent="0.2">
      <c r="A1141" s="198" t="s">
        <v>565</v>
      </c>
      <c r="B1141" s="198">
        <v>56</v>
      </c>
      <c r="C1141" s="198">
        <v>56023</v>
      </c>
      <c r="D1141" s="198" t="s">
        <v>1607</v>
      </c>
      <c r="E1141" s="198" t="s">
        <v>1608</v>
      </c>
      <c r="F1141" s="198">
        <v>31000227</v>
      </c>
      <c r="G1141" s="198" t="s">
        <v>1622</v>
      </c>
      <c r="H1141" s="198" t="s">
        <v>1624</v>
      </c>
      <c r="I1141" s="198" t="s">
        <v>269</v>
      </c>
      <c r="J1141" s="297">
        <v>0</v>
      </c>
      <c r="K1141" s="298">
        <v>5.1768230825397339</v>
      </c>
      <c r="L1141" s="298">
        <v>0</v>
      </c>
      <c r="M1141" s="298">
        <v>0</v>
      </c>
      <c r="N1141" s="299">
        <v>0</v>
      </c>
      <c r="O1141" s="297">
        <v>0</v>
      </c>
      <c r="P1141" s="298">
        <v>4.3959364616507948</v>
      </c>
      <c r="Q1141" s="298">
        <v>0</v>
      </c>
      <c r="R1141" s="298">
        <v>0</v>
      </c>
      <c r="S1141" s="299">
        <v>0</v>
      </c>
      <c r="T1141" s="438" t="s">
        <v>436</v>
      </c>
    </row>
    <row r="1142" spans="1:20" x14ac:dyDescent="0.2">
      <c r="A1142" s="198" t="s">
        <v>565</v>
      </c>
      <c r="B1142" s="198">
        <v>56</v>
      </c>
      <c r="C1142" s="198">
        <v>56023</v>
      </c>
      <c r="D1142" s="198" t="s">
        <v>1607</v>
      </c>
      <c r="E1142" s="198" t="s">
        <v>1608</v>
      </c>
      <c r="F1142" s="198">
        <v>31000299</v>
      </c>
      <c r="G1142" s="198" t="s">
        <v>1622</v>
      </c>
      <c r="H1142" s="198" t="s">
        <v>1625</v>
      </c>
      <c r="I1142" s="198" t="s">
        <v>234</v>
      </c>
      <c r="J1142" s="297">
        <v>0.77652346238096004</v>
      </c>
      <c r="K1142" s="298">
        <v>0</v>
      </c>
      <c r="L1142" s="298">
        <v>0.10353646165079466</v>
      </c>
      <c r="M1142" s="298">
        <v>0.46591407742857605</v>
      </c>
      <c r="N1142" s="299">
        <v>0</v>
      </c>
      <c r="O1142" s="297">
        <v>0.77652346238096004</v>
      </c>
      <c r="P1142" s="298">
        <v>0</v>
      </c>
      <c r="Q1142" s="298">
        <v>0.10353646165079466</v>
      </c>
      <c r="R1142" s="298">
        <v>0.46591407742857605</v>
      </c>
      <c r="S1142" s="299">
        <v>0</v>
      </c>
      <c r="T1142" s="438" t="s">
        <v>434</v>
      </c>
    </row>
    <row r="1143" spans="1:20" x14ac:dyDescent="0.2">
      <c r="A1143" s="198" t="s">
        <v>565</v>
      </c>
      <c r="B1143" s="198">
        <v>56</v>
      </c>
      <c r="C1143" s="198">
        <v>56023</v>
      </c>
      <c r="D1143" s="198" t="s">
        <v>1607</v>
      </c>
      <c r="E1143" s="198" t="s">
        <v>1608</v>
      </c>
      <c r="F1143" s="198">
        <v>31000299</v>
      </c>
      <c r="G1143" s="198" t="s">
        <v>1622</v>
      </c>
      <c r="H1143" s="198" t="s">
        <v>1626</v>
      </c>
      <c r="I1143" s="198" t="s">
        <v>234</v>
      </c>
      <c r="J1143" s="297">
        <v>0.77652346238096004</v>
      </c>
      <c r="K1143" s="298">
        <v>0</v>
      </c>
      <c r="L1143" s="298">
        <v>0.10353646165079466</v>
      </c>
      <c r="M1143" s="298">
        <v>0.46591407742857605</v>
      </c>
      <c r="N1143" s="299">
        <v>0</v>
      </c>
      <c r="O1143" s="297">
        <v>0.77652346238096004</v>
      </c>
      <c r="P1143" s="298">
        <v>0</v>
      </c>
      <c r="Q1143" s="298">
        <v>0.10353646165079466</v>
      </c>
      <c r="R1143" s="298">
        <v>0.46591407742857605</v>
      </c>
      <c r="S1143" s="299">
        <v>0</v>
      </c>
      <c r="T1143" s="438" t="s">
        <v>434</v>
      </c>
    </row>
    <row r="1144" spans="1:20" x14ac:dyDescent="0.2">
      <c r="A1144" s="198" t="s">
        <v>565</v>
      </c>
      <c r="B1144" s="198">
        <v>56</v>
      </c>
      <c r="C1144" s="198">
        <v>56023</v>
      </c>
      <c r="D1144" s="198" t="s">
        <v>1607</v>
      </c>
      <c r="E1144" s="198" t="s">
        <v>1608</v>
      </c>
      <c r="F1144" s="198">
        <v>31000299</v>
      </c>
      <c r="G1144" s="198" t="s">
        <v>1622</v>
      </c>
      <c r="H1144" s="198" t="s">
        <v>1627</v>
      </c>
      <c r="I1144" s="198" t="s">
        <v>234</v>
      </c>
      <c r="J1144" s="297">
        <v>0</v>
      </c>
      <c r="K1144" s="298">
        <v>188.43636020444629</v>
      </c>
      <c r="L1144" s="298">
        <v>0</v>
      </c>
      <c r="M1144" s="298">
        <v>0</v>
      </c>
      <c r="N1144" s="299">
        <v>0</v>
      </c>
      <c r="O1144" s="297">
        <v>0</v>
      </c>
      <c r="P1144" s="298">
        <v>188.43636020444629</v>
      </c>
      <c r="Q1144" s="298">
        <v>0</v>
      </c>
      <c r="R1144" s="298">
        <v>0</v>
      </c>
      <c r="S1144" s="299">
        <v>0</v>
      </c>
      <c r="T1144" s="438" t="s">
        <v>434</v>
      </c>
    </row>
    <row r="1145" spans="1:20" x14ac:dyDescent="0.2">
      <c r="A1145" s="198" t="s">
        <v>565</v>
      </c>
      <c r="B1145" s="198">
        <v>56</v>
      </c>
      <c r="C1145" s="198">
        <v>56023</v>
      </c>
      <c r="D1145" s="198" t="s">
        <v>1607</v>
      </c>
      <c r="E1145" s="198" t="s">
        <v>1608</v>
      </c>
      <c r="F1145" s="198">
        <v>31000299</v>
      </c>
      <c r="G1145" s="198" t="s">
        <v>1622</v>
      </c>
      <c r="H1145" s="198" t="s">
        <v>1628</v>
      </c>
      <c r="I1145" s="198" t="s">
        <v>234</v>
      </c>
      <c r="J1145" s="297">
        <v>0</v>
      </c>
      <c r="K1145" s="298">
        <v>194.64854790349398</v>
      </c>
      <c r="L1145" s="298">
        <v>0</v>
      </c>
      <c r="M1145" s="298">
        <v>0</v>
      </c>
      <c r="N1145" s="299">
        <v>0</v>
      </c>
      <c r="O1145" s="297">
        <v>0</v>
      </c>
      <c r="P1145" s="298">
        <v>194.64854790349398</v>
      </c>
      <c r="Q1145" s="298">
        <v>0</v>
      </c>
      <c r="R1145" s="298">
        <v>0</v>
      </c>
      <c r="S1145" s="299">
        <v>0</v>
      </c>
      <c r="T1145" s="438" t="s">
        <v>434</v>
      </c>
    </row>
    <row r="1146" spans="1:20" x14ac:dyDescent="0.2">
      <c r="A1146" s="198" t="s">
        <v>565</v>
      </c>
      <c r="B1146" s="198">
        <v>56</v>
      </c>
      <c r="C1146" s="198">
        <v>56023</v>
      </c>
      <c r="D1146" s="198" t="s">
        <v>1607</v>
      </c>
      <c r="E1146" s="198" t="s">
        <v>1608</v>
      </c>
      <c r="F1146" s="198">
        <v>31000404</v>
      </c>
      <c r="G1146" s="198" t="s">
        <v>1622</v>
      </c>
      <c r="H1146" s="198" t="s">
        <v>1629</v>
      </c>
      <c r="I1146" s="198" t="s">
        <v>244</v>
      </c>
      <c r="J1146" s="297">
        <v>0.77652346238096004</v>
      </c>
      <c r="K1146" s="298">
        <v>0</v>
      </c>
      <c r="L1146" s="298">
        <v>0.10353646165079466</v>
      </c>
      <c r="M1146" s="298">
        <v>0.46591407742857605</v>
      </c>
      <c r="N1146" s="299">
        <v>0</v>
      </c>
      <c r="O1146" s="297">
        <v>0.77652346238096004</v>
      </c>
      <c r="P1146" s="298">
        <v>0</v>
      </c>
      <c r="Q1146" s="298">
        <v>0.10353646165079466</v>
      </c>
      <c r="R1146" s="298">
        <v>0.46591407742857605</v>
      </c>
      <c r="S1146" s="299">
        <v>0</v>
      </c>
      <c r="T1146" s="438" t="s">
        <v>434</v>
      </c>
    </row>
    <row r="1147" spans="1:20" x14ac:dyDescent="0.2">
      <c r="A1147" s="198" t="s">
        <v>565</v>
      </c>
      <c r="B1147" s="198">
        <v>56</v>
      </c>
      <c r="C1147" s="198">
        <v>56023</v>
      </c>
      <c r="D1147" s="198" t="s">
        <v>1607</v>
      </c>
      <c r="E1147" s="198" t="s">
        <v>1608</v>
      </c>
      <c r="F1147" s="198">
        <v>31000404</v>
      </c>
      <c r="G1147" s="198" t="s">
        <v>1622</v>
      </c>
      <c r="H1147" s="198" t="s">
        <v>1630</v>
      </c>
      <c r="I1147" s="198" t="s">
        <v>244</v>
      </c>
      <c r="J1147" s="297">
        <v>1.0353646165079466</v>
      </c>
      <c r="K1147" s="298">
        <v>0</v>
      </c>
      <c r="L1147" s="298">
        <v>0.10353646165079466</v>
      </c>
      <c r="M1147" s="298">
        <v>0.62121876990476799</v>
      </c>
      <c r="N1147" s="299">
        <v>0</v>
      </c>
      <c r="O1147" s="297">
        <v>1.0353646165079466</v>
      </c>
      <c r="P1147" s="298">
        <v>0</v>
      </c>
      <c r="Q1147" s="298">
        <v>0.10353646165079466</v>
      </c>
      <c r="R1147" s="298">
        <v>0.62121876990476799</v>
      </c>
      <c r="S1147" s="299">
        <v>0</v>
      </c>
      <c r="T1147" s="438" t="s">
        <v>434</v>
      </c>
    </row>
    <row r="1148" spans="1:20" x14ac:dyDescent="0.2">
      <c r="A1148" s="198" t="s">
        <v>565</v>
      </c>
      <c r="B1148" s="198">
        <v>56</v>
      </c>
      <c r="C1148" s="198">
        <v>56023</v>
      </c>
      <c r="D1148" s="198" t="s">
        <v>1607</v>
      </c>
      <c r="E1148" s="198" t="s">
        <v>1608</v>
      </c>
      <c r="F1148" s="198">
        <v>31000404</v>
      </c>
      <c r="G1148" s="198" t="s">
        <v>1622</v>
      </c>
      <c r="H1148" s="198" t="s">
        <v>1631</v>
      </c>
      <c r="I1148" s="198" t="s">
        <v>244</v>
      </c>
      <c r="J1148" s="297">
        <v>3.1060938495238402</v>
      </c>
      <c r="K1148" s="298">
        <v>0</v>
      </c>
      <c r="L1148" s="298">
        <v>0.31060938495238399</v>
      </c>
      <c r="M1148" s="298">
        <v>1.8118880788889067</v>
      </c>
      <c r="N1148" s="299">
        <v>0</v>
      </c>
      <c r="O1148" s="297">
        <v>3.1060938495238402</v>
      </c>
      <c r="P1148" s="298">
        <v>0</v>
      </c>
      <c r="Q1148" s="298">
        <v>0.31060938495238399</v>
      </c>
      <c r="R1148" s="298">
        <v>1.8118880788889067</v>
      </c>
      <c r="S1148" s="299">
        <v>0</v>
      </c>
      <c r="T1148" s="438" t="s">
        <v>434</v>
      </c>
    </row>
    <row r="1149" spans="1:20" x14ac:dyDescent="0.2">
      <c r="A1149" s="198" t="s">
        <v>565</v>
      </c>
      <c r="B1149" s="198">
        <v>56</v>
      </c>
      <c r="C1149" s="198">
        <v>56023</v>
      </c>
      <c r="D1149" s="198" t="s">
        <v>1607</v>
      </c>
      <c r="E1149" s="198" t="s">
        <v>1608</v>
      </c>
      <c r="F1149" s="198">
        <v>31000404</v>
      </c>
      <c r="G1149" s="198" t="s">
        <v>1622</v>
      </c>
      <c r="H1149" s="198" t="s">
        <v>1632</v>
      </c>
      <c r="I1149" s="198" t="s">
        <v>244</v>
      </c>
      <c r="J1149" s="297">
        <v>1.0353646165079466</v>
      </c>
      <c r="K1149" s="298">
        <v>0</v>
      </c>
      <c r="L1149" s="298">
        <v>0.10353646165079466</v>
      </c>
      <c r="M1149" s="298">
        <v>0.62121876990476799</v>
      </c>
      <c r="N1149" s="299">
        <v>0</v>
      </c>
      <c r="O1149" s="297">
        <v>1.0353646165079466</v>
      </c>
      <c r="P1149" s="298">
        <v>0</v>
      </c>
      <c r="Q1149" s="298">
        <v>0.10353646165079466</v>
      </c>
      <c r="R1149" s="298">
        <v>0.62121876990476799</v>
      </c>
      <c r="S1149" s="299">
        <v>0</v>
      </c>
      <c r="T1149" s="438" t="s">
        <v>434</v>
      </c>
    </row>
    <row r="1150" spans="1:20" x14ac:dyDescent="0.2">
      <c r="A1150" s="198" t="s">
        <v>565</v>
      </c>
      <c r="B1150" s="198">
        <v>56</v>
      </c>
      <c r="C1150" s="198">
        <v>56023</v>
      </c>
      <c r="D1150" s="198" t="s">
        <v>1607</v>
      </c>
      <c r="E1150" s="198" t="s">
        <v>1608</v>
      </c>
      <c r="F1150" s="198">
        <v>40400311</v>
      </c>
      <c r="G1150" s="198" t="s">
        <v>1622</v>
      </c>
      <c r="H1150" s="198" t="s">
        <v>1633</v>
      </c>
      <c r="I1150" s="198" t="s">
        <v>486</v>
      </c>
      <c r="J1150" s="297">
        <v>0</v>
      </c>
      <c r="K1150" s="298">
        <v>0.31060938495238399</v>
      </c>
      <c r="L1150" s="298">
        <v>0</v>
      </c>
      <c r="M1150" s="298">
        <v>0</v>
      </c>
      <c r="N1150" s="299">
        <v>0</v>
      </c>
      <c r="O1150" s="297">
        <v>0</v>
      </c>
      <c r="P1150" s="298">
        <v>0.31060938495238399</v>
      </c>
      <c r="Q1150" s="298">
        <v>0</v>
      </c>
      <c r="R1150" s="298">
        <v>0</v>
      </c>
      <c r="S1150" s="299">
        <v>0</v>
      </c>
      <c r="T1150" s="438" t="s">
        <v>434</v>
      </c>
    </row>
    <row r="1151" spans="1:20" x14ac:dyDescent="0.2">
      <c r="A1151" s="198" t="s">
        <v>565</v>
      </c>
      <c r="B1151" s="198">
        <v>56</v>
      </c>
      <c r="C1151" s="198">
        <v>56023</v>
      </c>
      <c r="D1151" s="198" t="s">
        <v>1607</v>
      </c>
      <c r="E1151" s="198" t="s">
        <v>1608</v>
      </c>
      <c r="F1151" s="198">
        <v>40400311</v>
      </c>
      <c r="G1151" s="198" t="s">
        <v>1622</v>
      </c>
      <c r="H1151" s="198" t="s">
        <v>1634</v>
      </c>
      <c r="I1151" s="198" t="s">
        <v>486</v>
      </c>
      <c r="J1151" s="297">
        <v>0</v>
      </c>
      <c r="K1151" s="298">
        <v>5.1768230825397332E-2</v>
      </c>
      <c r="L1151" s="298">
        <v>0</v>
      </c>
      <c r="M1151" s="298">
        <v>0</v>
      </c>
      <c r="N1151" s="299">
        <v>0</v>
      </c>
      <c r="O1151" s="297">
        <v>0</v>
      </c>
      <c r="P1151" s="298">
        <v>5.1768230825397332E-2</v>
      </c>
      <c r="Q1151" s="298">
        <v>0</v>
      </c>
      <c r="R1151" s="298">
        <v>0</v>
      </c>
      <c r="S1151" s="299">
        <v>0</v>
      </c>
      <c r="T1151" s="438" t="s">
        <v>434</v>
      </c>
    </row>
    <row r="1152" spans="1:20" x14ac:dyDescent="0.2">
      <c r="A1152" s="198" t="s">
        <v>565</v>
      </c>
      <c r="B1152" s="198">
        <v>56</v>
      </c>
      <c r="C1152" s="198">
        <v>56023</v>
      </c>
      <c r="D1152" s="198" t="s">
        <v>1607</v>
      </c>
      <c r="E1152" s="198" t="s">
        <v>1608</v>
      </c>
      <c r="F1152" s="198">
        <v>31000404</v>
      </c>
      <c r="G1152" s="198" t="s">
        <v>1635</v>
      </c>
      <c r="H1152" s="198" t="s">
        <v>1636</v>
      </c>
      <c r="I1152" s="198" t="s">
        <v>244</v>
      </c>
      <c r="J1152" s="297">
        <v>1.9560495971573828</v>
      </c>
      <c r="K1152" s="298">
        <v>0</v>
      </c>
      <c r="L1152" s="298">
        <v>1.6430248151722349</v>
      </c>
      <c r="M1152" s="298">
        <v>0</v>
      </c>
      <c r="N1152" s="299">
        <v>0</v>
      </c>
      <c r="O1152" s="297">
        <v>1.9560495971573828</v>
      </c>
      <c r="P1152" s="298">
        <v>0</v>
      </c>
      <c r="Q1152" s="298">
        <v>1.6430248151722349</v>
      </c>
      <c r="R1152" s="298">
        <v>0</v>
      </c>
      <c r="S1152" s="299">
        <v>0</v>
      </c>
      <c r="T1152" s="438" t="s">
        <v>434</v>
      </c>
    </row>
    <row r="1153" spans="1:20" x14ac:dyDescent="0.2">
      <c r="A1153" s="198" t="s">
        <v>565</v>
      </c>
      <c r="B1153" s="198">
        <v>56</v>
      </c>
      <c r="C1153" s="198">
        <v>56023</v>
      </c>
      <c r="D1153" s="198" t="s">
        <v>1607</v>
      </c>
      <c r="E1153" s="198" t="s">
        <v>1608</v>
      </c>
      <c r="F1153" s="198">
        <v>31000404</v>
      </c>
      <c r="G1153" s="198" t="s">
        <v>1635</v>
      </c>
      <c r="H1153" s="198" t="s">
        <v>1637</v>
      </c>
      <c r="I1153" s="198" t="s">
        <v>244</v>
      </c>
      <c r="J1153" s="297">
        <v>1.9560495971573828</v>
      </c>
      <c r="K1153" s="298">
        <v>0</v>
      </c>
      <c r="L1153" s="298">
        <v>1.6430248151722349</v>
      </c>
      <c r="M1153" s="298">
        <v>0</v>
      </c>
      <c r="N1153" s="299">
        <v>0</v>
      </c>
      <c r="O1153" s="297">
        <v>1.9560495971573828</v>
      </c>
      <c r="P1153" s="298">
        <v>0</v>
      </c>
      <c r="Q1153" s="298">
        <v>1.6430248151722349</v>
      </c>
      <c r="R1153" s="298">
        <v>0</v>
      </c>
      <c r="S1153" s="299">
        <v>0</v>
      </c>
      <c r="T1153" s="438" t="s">
        <v>434</v>
      </c>
    </row>
    <row r="1154" spans="1:20" x14ac:dyDescent="0.2">
      <c r="A1154" s="198" t="s">
        <v>565</v>
      </c>
      <c r="B1154" s="198">
        <v>56</v>
      </c>
      <c r="C1154" s="198">
        <v>56037</v>
      </c>
      <c r="D1154" s="198" t="s">
        <v>1638</v>
      </c>
      <c r="E1154" s="198" t="s">
        <v>1639</v>
      </c>
      <c r="F1154" s="198" t="s">
        <v>137</v>
      </c>
      <c r="G1154" s="198" t="s">
        <v>1640</v>
      </c>
      <c r="H1154" s="198" t="s">
        <v>1641</v>
      </c>
      <c r="I1154" s="198" t="s">
        <v>234</v>
      </c>
      <c r="J1154" s="297">
        <v>0.35457692346162556</v>
      </c>
      <c r="K1154" s="298">
        <v>0</v>
      </c>
      <c r="L1154" s="298">
        <v>0.11819230782054187</v>
      </c>
      <c r="M1154" s="298">
        <v>0</v>
      </c>
      <c r="N1154" s="299">
        <v>0</v>
      </c>
      <c r="O1154" s="297">
        <v>0.35457692346162556</v>
      </c>
      <c r="P1154" s="298">
        <v>0</v>
      </c>
      <c r="Q1154" s="298">
        <v>0.11819230782054187</v>
      </c>
      <c r="R1154" s="298">
        <v>0</v>
      </c>
      <c r="S1154" s="299">
        <v>0</v>
      </c>
      <c r="T1154" s="438" t="s">
        <v>434</v>
      </c>
    </row>
    <row r="1155" spans="1:20" x14ac:dyDescent="0.2">
      <c r="A1155" s="198" t="s">
        <v>565</v>
      </c>
      <c r="B1155" s="198">
        <v>56</v>
      </c>
      <c r="C1155" s="198">
        <v>56037</v>
      </c>
      <c r="D1155" s="198" t="s">
        <v>1638</v>
      </c>
      <c r="E1155" s="198" t="s">
        <v>1639</v>
      </c>
      <c r="F1155" s="198" t="s">
        <v>521</v>
      </c>
      <c r="G1155" s="198" t="s">
        <v>1642</v>
      </c>
      <c r="H1155" s="198" t="s">
        <v>1643</v>
      </c>
      <c r="I1155" s="198" t="s">
        <v>234</v>
      </c>
      <c r="J1155" s="297">
        <v>0</v>
      </c>
      <c r="K1155" s="298">
        <v>0.11819230782054187</v>
      </c>
      <c r="L1155" s="298">
        <v>0</v>
      </c>
      <c r="M1155" s="298">
        <v>0</v>
      </c>
      <c r="N1155" s="299">
        <v>0</v>
      </c>
      <c r="O1155" s="297">
        <v>0</v>
      </c>
      <c r="P1155" s="298">
        <v>0.11819230782054187</v>
      </c>
      <c r="Q1155" s="298">
        <v>0</v>
      </c>
      <c r="R1155" s="298">
        <v>0</v>
      </c>
      <c r="S1155" s="299">
        <v>0</v>
      </c>
      <c r="T1155" s="438" t="s">
        <v>434</v>
      </c>
    </row>
    <row r="1156" spans="1:20" x14ac:dyDescent="0.2">
      <c r="A1156" s="198" t="s">
        <v>565</v>
      </c>
      <c r="B1156" s="198">
        <v>56</v>
      </c>
      <c r="C1156" s="198">
        <v>56037</v>
      </c>
      <c r="D1156" s="198" t="s">
        <v>1638</v>
      </c>
      <c r="E1156" s="198" t="s">
        <v>1639</v>
      </c>
      <c r="F1156" s="198" t="s">
        <v>123</v>
      </c>
      <c r="G1156" s="198" t="s">
        <v>1644</v>
      </c>
      <c r="H1156" s="198" t="s">
        <v>460</v>
      </c>
      <c r="I1156" s="198" t="s">
        <v>229</v>
      </c>
      <c r="J1156" s="297">
        <v>0</v>
      </c>
      <c r="K1156" s="298">
        <v>0.47276923128216747</v>
      </c>
      <c r="L1156" s="298">
        <v>0</v>
      </c>
      <c r="M1156" s="298">
        <v>0</v>
      </c>
      <c r="N1156" s="299">
        <v>0</v>
      </c>
      <c r="O1156" s="297">
        <v>0</v>
      </c>
      <c r="P1156" s="298">
        <v>0.47276923128216747</v>
      </c>
      <c r="Q1156" s="298">
        <v>0</v>
      </c>
      <c r="R1156" s="298">
        <v>0</v>
      </c>
      <c r="S1156" s="299">
        <v>0</v>
      </c>
      <c r="T1156" s="438" t="s">
        <v>434</v>
      </c>
    </row>
    <row r="1157" spans="1:20" x14ac:dyDescent="0.2">
      <c r="A1157" s="198" t="s">
        <v>565</v>
      </c>
      <c r="B1157" s="198">
        <v>56</v>
      </c>
      <c r="C1157" s="198">
        <v>56037</v>
      </c>
      <c r="D1157" s="198" t="s">
        <v>1638</v>
      </c>
      <c r="E1157" s="198" t="s">
        <v>1639</v>
      </c>
      <c r="F1157" s="198" t="s">
        <v>185</v>
      </c>
      <c r="G1157" s="198" t="s">
        <v>1644</v>
      </c>
      <c r="H1157" s="198" t="s">
        <v>1645</v>
      </c>
      <c r="I1157" s="198" t="s">
        <v>486</v>
      </c>
      <c r="J1157" s="297">
        <v>0</v>
      </c>
      <c r="K1157" s="298">
        <v>23.638461564108372</v>
      </c>
      <c r="L1157" s="298">
        <v>0</v>
      </c>
      <c r="M1157" s="298">
        <v>0</v>
      </c>
      <c r="N1157" s="299">
        <v>0</v>
      </c>
      <c r="O1157" s="297">
        <v>0</v>
      </c>
      <c r="P1157" s="298">
        <v>20.072769231282166</v>
      </c>
      <c r="Q1157" s="298">
        <v>0</v>
      </c>
      <c r="R1157" s="298">
        <v>0</v>
      </c>
      <c r="S1157" s="299">
        <v>0</v>
      </c>
      <c r="T1157" s="438" t="s">
        <v>436</v>
      </c>
    </row>
    <row r="1158" spans="1:20" ht="13.5" thickBot="1" x14ac:dyDescent="0.25">
      <c r="A1158" s="198" t="s">
        <v>565</v>
      </c>
      <c r="B1158" s="198">
        <v>56</v>
      </c>
      <c r="C1158" s="198">
        <v>56037</v>
      </c>
      <c r="D1158" s="198" t="s">
        <v>1638</v>
      </c>
      <c r="E1158" s="198" t="s">
        <v>1639</v>
      </c>
      <c r="F1158" s="198">
        <v>31000404</v>
      </c>
      <c r="G1158" s="198" t="s">
        <v>754</v>
      </c>
      <c r="H1158" s="198" t="s">
        <v>1321</v>
      </c>
      <c r="I1158" s="198" t="s">
        <v>244</v>
      </c>
      <c r="J1158" s="434">
        <v>0.51768230825397332</v>
      </c>
      <c r="K1158" s="435">
        <v>0</v>
      </c>
      <c r="L1158" s="435">
        <v>0</v>
      </c>
      <c r="M1158" s="435">
        <v>0</v>
      </c>
      <c r="N1158" s="436">
        <v>0</v>
      </c>
      <c r="O1158" s="434">
        <v>0.51768230825397332</v>
      </c>
      <c r="P1158" s="435">
        <v>0</v>
      </c>
      <c r="Q1158" s="435">
        <v>0</v>
      </c>
      <c r="R1158" s="435">
        <v>0</v>
      </c>
      <c r="S1158" s="436">
        <v>0</v>
      </c>
      <c r="T1158" s="439" t="s">
        <v>434</v>
      </c>
    </row>
    <row r="1159" spans="1:20" x14ac:dyDescent="0.2">
      <c r="A1159" s="198"/>
    </row>
    <row r="1160" spans="1:20" x14ac:dyDescent="0.2">
      <c r="A1160" s="198"/>
    </row>
    <row r="1161" spans="1:20" x14ac:dyDescent="0.2">
      <c r="A1161" s="198"/>
    </row>
    <row r="1162" spans="1:20" x14ac:dyDescent="0.2">
      <c r="A1162" s="198"/>
    </row>
    <row r="1163" spans="1:20" x14ac:dyDescent="0.2">
      <c r="A1163" s="198"/>
    </row>
    <row r="1164" spans="1:20" x14ac:dyDescent="0.2">
      <c r="A1164" s="198"/>
    </row>
    <row r="1165" spans="1:20" x14ac:dyDescent="0.2">
      <c r="A1165" s="198"/>
    </row>
    <row r="1166" spans="1:20" x14ac:dyDescent="0.2">
      <c r="A1166" s="198"/>
    </row>
    <row r="1167" spans="1:20" x14ac:dyDescent="0.2">
      <c r="A1167" s="198"/>
    </row>
    <row r="1168" spans="1:20" x14ac:dyDescent="0.2">
      <c r="A1168" s="198"/>
    </row>
    <row r="1169" spans="1:1" x14ac:dyDescent="0.2">
      <c r="A1169" s="198"/>
    </row>
    <row r="1170" spans="1:1" x14ac:dyDescent="0.2">
      <c r="A1170" s="198"/>
    </row>
    <row r="1171" spans="1:1" x14ac:dyDescent="0.2">
      <c r="A1171" s="198"/>
    </row>
    <row r="1172" spans="1:1" x14ac:dyDescent="0.2">
      <c r="A1172" s="198"/>
    </row>
    <row r="1173" spans="1:1" x14ac:dyDescent="0.2">
      <c r="A1173" s="198"/>
    </row>
    <row r="1174" spans="1:1" x14ac:dyDescent="0.2">
      <c r="A1174" s="198"/>
    </row>
    <row r="1175" spans="1:1" x14ac:dyDescent="0.2">
      <c r="A1175" s="198"/>
    </row>
    <row r="1176" spans="1:1" x14ac:dyDescent="0.2">
      <c r="A1176" s="198"/>
    </row>
    <row r="1177" spans="1:1" x14ac:dyDescent="0.2">
      <c r="A1177" s="198"/>
    </row>
    <row r="1178" spans="1:1" x14ac:dyDescent="0.2">
      <c r="A1178" s="198"/>
    </row>
    <row r="1179" spans="1:1" x14ac:dyDescent="0.2">
      <c r="A1179" s="198"/>
    </row>
    <row r="1180" spans="1:1" x14ac:dyDescent="0.2">
      <c r="A1180" s="198"/>
    </row>
    <row r="1181" spans="1:1" x14ac:dyDescent="0.2">
      <c r="A1181" s="198"/>
    </row>
    <row r="1182" spans="1:1" x14ac:dyDescent="0.2">
      <c r="A1182" s="198"/>
    </row>
    <row r="1183" spans="1:1" x14ac:dyDescent="0.2">
      <c r="A1183" s="198"/>
    </row>
    <row r="1184" spans="1:1" x14ac:dyDescent="0.2">
      <c r="A1184" s="198"/>
    </row>
    <row r="1185" spans="1:1" x14ac:dyDescent="0.2">
      <c r="A1185" s="198"/>
    </row>
    <row r="1186" spans="1:1" x14ac:dyDescent="0.2">
      <c r="A1186" s="198"/>
    </row>
    <row r="1187" spans="1:1" x14ac:dyDescent="0.2">
      <c r="A1187" s="198"/>
    </row>
    <row r="1188" spans="1:1" x14ac:dyDescent="0.2">
      <c r="A1188" s="198"/>
    </row>
    <row r="1189" spans="1:1" x14ac:dyDescent="0.2">
      <c r="A1189" s="198"/>
    </row>
    <row r="1190" spans="1:1" x14ac:dyDescent="0.2">
      <c r="A1190" s="198"/>
    </row>
    <row r="1191" spans="1:1" x14ac:dyDescent="0.2">
      <c r="A1191" s="198"/>
    </row>
    <row r="1192" spans="1:1" x14ac:dyDescent="0.2">
      <c r="A1192" s="198"/>
    </row>
    <row r="1193" spans="1:1" x14ac:dyDescent="0.2">
      <c r="A1193" s="198"/>
    </row>
    <row r="1194" spans="1:1" x14ac:dyDescent="0.2">
      <c r="A1194" s="198"/>
    </row>
    <row r="1195" spans="1:1" x14ac:dyDescent="0.2">
      <c r="A1195" s="198"/>
    </row>
    <row r="1196" spans="1:1" x14ac:dyDescent="0.2">
      <c r="A1196" s="198"/>
    </row>
    <row r="1197" spans="1:1" x14ac:dyDescent="0.2">
      <c r="A1197" s="198"/>
    </row>
    <row r="1198" spans="1:1" x14ac:dyDescent="0.2">
      <c r="A1198" s="198"/>
    </row>
    <row r="1199" spans="1:1" x14ac:dyDescent="0.2">
      <c r="A1199" s="198"/>
    </row>
    <row r="1200" spans="1:1" x14ac:dyDescent="0.2">
      <c r="A1200" s="198"/>
    </row>
    <row r="1201" spans="1:1" x14ac:dyDescent="0.2">
      <c r="A1201" s="198"/>
    </row>
    <row r="1202" spans="1:1" x14ac:dyDescent="0.2">
      <c r="A1202" s="198"/>
    </row>
    <row r="1203" spans="1:1" x14ac:dyDescent="0.2">
      <c r="A1203" s="198"/>
    </row>
    <row r="1204" spans="1:1" x14ac:dyDescent="0.2">
      <c r="A1204" s="198"/>
    </row>
    <row r="1205" spans="1:1" x14ac:dyDescent="0.2">
      <c r="A1205" s="198"/>
    </row>
    <row r="1206" spans="1:1" x14ac:dyDescent="0.2">
      <c r="A1206" s="198"/>
    </row>
    <row r="1207" spans="1:1" x14ac:dyDescent="0.2">
      <c r="A1207" s="198"/>
    </row>
    <row r="1208" spans="1:1" x14ac:dyDescent="0.2">
      <c r="A1208" s="198"/>
    </row>
    <row r="1209" spans="1:1" x14ac:dyDescent="0.2">
      <c r="A1209" s="198"/>
    </row>
    <row r="1210" spans="1:1" x14ac:dyDescent="0.2">
      <c r="A1210" s="198"/>
    </row>
    <row r="1211" spans="1:1" x14ac:dyDescent="0.2">
      <c r="A1211" s="198"/>
    </row>
    <row r="1212" spans="1:1" x14ac:dyDescent="0.2">
      <c r="A1212" s="198"/>
    </row>
    <row r="1213" spans="1:1" x14ac:dyDescent="0.2">
      <c r="A1213" s="198"/>
    </row>
    <row r="1214" spans="1:1" x14ac:dyDescent="0.2">
      <c r="A1214" s="198"/>
    </row>
    <row r="1215" spans="1:1" x14ac:dyDescent="0.2">
      <c r="A1215" s="198"/>
    </row>
    <row r="1216" spans="1:1" x14ac:dyDescent="0.2">
      <c r="A1216" s="198"/>
    </row>
    <row r="1217" spans="1:1" x14ac:dyDescent="0.2">
      <c r="A1217" s="198"/>
    </row>
    <row r="1218" spans="1:1" x14ac:dyDescent="0.2">
      <c r="A1218" s="198"/>
    </row>
    <row r="1219" spans="1:1" x14ac:dyDescent="0.2">
      <c r="A1219" s="198"/>
    </row>
    <row r="1220" spans="1:1" x14ac:dyDescent="0.2">
      <c r="A1220" s="198"/>
    </row>
    <row r="1221" spans="1:1" x14ac:dyDescent="0.2">
      <c r="A1221" s="198"/>
    </row>
    <row r="1222" spans="1:1" x14ac:dyDescent="0.2">
      <c r="A1222" s="198"/>
    </row>
    <row r="1223" spans="1:1" x14ac:dyDescent="0.2">
      <c r="A1223" s="198"/>
    </row>
    <row r="1224" spans="1:1" x14ac:dyDescent="0.2">
      <c r="A1224" s="198"/>
    </row>
    <row r="1225" spans="1:1" x14ac:dyDescent="0.2">
      <c r="A1225" s="198"/>
    </row>
    <row r="1226" spans="1:1" x14ac:dyDescent="0.2">
      <c r="A1226" s="198"/>
    </row>
    <row r="1227" spans="1:1" x14ac:dyDescent="0.2">
      <c r="A1227" s="198"/>
    </row>
    <row r="1228" spans="1:1" x14ac:dyDescent="0.2">
      <c r="A1228" s="198"/>
    </row>
    <row r="1229" spans="1:1" x14ac:dyDescent="0.2">
      <c r="A1229" s="198"/>
    </row>
    <row r="1230" spans="1:1" x14ac:dyDescent="0.2">
      <c r="A1230" s="198"/>
    </row>
    <row r="1231" spans="1:1" x14ac:dyDescent="0.2">
      <c r="A1231" s="198"/>
    </row>
    <row r="1232" spans="1:1" x14ac:dyDescent="0.2">
      <c r="A1232" s="198"/>
    </row>
    <row r="1233" spans="1:1" x14ac:dyDescent="0.2">
      <c r="A1233" s="198"/>
    </row>
    <row r="1234" spans="1:1" x14ac:dyDescent="0.2">
      <c r="A1234" s="198"/>
    </row>
    <row r="1235" spans="1:1" x14ac:dyDescent="0.2">
      <c r="A1235" s="198"/>
    </row>
    <row r="1236" spans="1:1" x14ac:dyDescent="0.2">
      <c r="A1236" s="198"/>
    </row>
    <row r="1237" spans="1:1" x14ac:dyDescent="0.2">
      <c r="A1237" s="198"/>
    </row>
    <row r="1238" spans="1:1" x14ac:dyDescent="0.2">
      <c r="A1238" s="198"/>
    </row>
    <row r="1239" spans="1:1" x14ac:dyDescent="0.2">
      <c r="A1239" s="198"/>
    </row>
    <row r="1240" spans="1:1" x14ac:dyDescent="0.2">
      <c r="A1240" s="198"/>
    </row>
    <row r="1241" spans="1:1" x14ac:dyDescent="0.2">
      <c r="A1241" s="198"/>
    </row>
    <row r="1242" spans="1:1" x14ac:dyDescent="0.2">
      <c r="A1242" s="198"/>
    </row>
    <row r="1243" spans="1:1" x14ac:dyDescent="0.2">
      <c r="A1243" s="198"/>
    </row>
    <row r="1244" spans="1:1" x14ac:dyDescent="0.2">
      <c r="A1244" s="198"/>
    </row>
    <row r="1245" spans="1:1" x14ac:dyDescent="0.2">
      <c r="A1245" s="198"/>
    </row>
    <row r="1246" spans="1:1" x14ac:dyDescent="0.2">
      <c r="A1246" s="198"/>
    </row>
    <row r="1247" spans="1:1" x14ac:dyDescent="0.2">
      <c r="A1247" s="198"/>
    </row>
    <row r="1248" spans="1:1" x14ac:dyDescent="0.2">
      <c r="A1248" s="198"/>
    </row>
    <row r="1249" spans="1:1" x14ac:dyDescent="0.2">
      <c r="A1249" s="198"/>
    </row>
    <row r="1250" spans="1:1" x14ac:dyDescent="0.2">
      <c r="A1250" s="198"/>
    </row>
    <row r="1251" spans="1:1" x14ac:dyDescent="0.2">
      <c r="A1251" s="198"/>
    </row>
    <row r="1252" spans="1:1" x14ac:dyDescent="0.2">
      <c r="A1252" s="198"/>
    </row>
    <row r="1253" spans="1:1" x14ac:dyDescent="0.2">
      <c r="A1253" s="198"/>
    </row>
    <row r="1254" spans="1:1" x14ac:dyDescent="0.2">
      <c r="A1254" s="198"/>
    </row>
    <row r="1255" spans="1:1" x14ac:dyDescent="0.2">
      <c r="A1255" s="198"/>
    </row>
    <row r="1256" spans="1:1" x14ac:dyDescent="0.2">
      <c r="A1256" s="198"/>
    </row>
    <row r="1257" spans="1:1" x14ac:dyDescent="0.2">
      <c r="A1257" s="198"/>
    </row>
    <row r="1258" spans="1:1" x14ac:dyDescent="0.2">
      <c r="A1258" s="198"/>
    </row>
    <row r="1259" spans="1:1" x14ac:dyDescent="0.2">
      <c r="A1259" s="198"/>
    </row>
    <row r="1260" spans="1:1" x14ac:dyDescent="0.2">
      <c r="A1260" s="198"/>
    </row>
    <row r="1261" spans="1:1" x14ac:dyDescent="0.2">
      <c r="A1261" s="198"/>
    </row>
    <row r="1262" spans="1:1" x14ac:dyDescent="0.2">
      <c r="A1262" s="198"/>
    </row>
    <row r="1263" spans="1:1" x14ac:dyDescent="0.2">
      <c r="A1263" s="198"/>
    </row>
    <row r="1264" spans="1:1" x14ac:dyDescent="0.2">
      <c r="A1264" s="198"/>
    </row>
    <row r="1265" spans="1:1" x14ac:dyDescent="0.2">
      <c r="A1265" s="198"/>
    </row>
    <row r="1266" spans="1:1" x14ac:dyDescent="0.2">
      <c r="A1266" s="198"/>
    </row>
    <row r="1267" spans="1:1" x14ac:dyDescent="0.2">
      <c r="A1267" s="198"/>
    </row>
    <row r="1268" spans="1:1" x14ac:dyDescent="0.2">
      <c r="A1268" s="198"/>
    </row>
    <row r="1269" spans="1:1" x14ac:dyDescent="0.2">
      <c r="A1269" s="198"/>
    </row>
    <row r="1270" spans="1:1" x14ac:dyDescent="0.2">
      <c r="A1270" s="198"/>
    </row>
    <row r="1271" spans="1:1" x14ac:dyDescent="0.2">
      <c r="A1271" s="198"/>
    </row>
    <row r="1272" spans="1:1" x14ac:dyDescent="0.2">
      <c r="A1272" s="198"/>
    </row>
    <row r="1273" spans="1:1" x14ac:dyDescent="0.2">
      <c r="A1273" s="198"/>
    </row>
    <row r="1274" spans="1:1" x14ac:dyDescent="0.2">
      <c r="A1274" s="198"/>
    </row>
    <row r="1275" spans="1:1" x14ac:dyDescent="0.2">
      <c r="A1275" s="198"/>
    </row>
    <row r="1276" spans="1:1" x14ac:dyDescent="0.2">
      <c r="A1276" s="198"/>
    </row>
    <row r="1277" spans="1:1" x14ac:dyDescent="0.2">
      <c r="A1277" s="198"/>
    </row>
    <row r="1278" spans="1:1" x14ac:dyDescent="0.2">
      <c r="A1278" s="198"/>
    </row>
    <row r="1279" spans="1:1" x14ac:dyDescent="0.2">
      <c r="A1279" s="198"/>
    </row>
    <row r="1280" spans="1:1" x14ac:dyDescent="0.2">
      <c r="A1280" s="198"/>
    </row>
    <row r="1281" spans="1:1" x14ac:dyDescent="0.2">
      <c r="A1281" s="198"/>
    </row>
    <row r="1282" spans="1:1" x14ac:dyDescent="0.2">
      <c r="A1282" s="198"/>
    </row>
    <row r="1283" spans="1:1" x14ac:dyDescent="0.2">
      <c r="A1283" s="198"/>
    </row>
    <row r="1284" spans="1:1" x14ac:dyDescent="0.2">
      <c r="A1284" s="198"/>
    </row>
    <row r="1285" spans="1:1" x14ac:dyDescent="0.2">
      <c r="A1285" s="198"/>
    </row>
    <row r="1286" spans="1:1" x14ac:dyDescent="0.2">
      <c r="A1286" s="198"/>
    </row>
    <row r="1287" spans="1:1" x14ac:dyDescent="0.2">
      <c r="A1287" s="198"/>
    </row>
    <row r="1288" spans="1:1" x14ac:dyDescent="0.2">
      <c r="A1288" s="198"/>
    </row>
    <row r="1289" spans="1:1" x14ac:dyDescent="0.2">
      <c r="A1289" s="198"/>
    </row>
    <row r="1290" spans="1:1" x14ac:dyDescent="0.2">
      <c r="A1290" s="198"/>
    </row>
    <row r="1291" spans="1:1" x14ac:dyDescent="0.2">
      <c r="A1291" s="198"/>
    </row>
    <row r="1292" spans="1:1" x14ac:dyDescent="0.2">
      <c r="A1292" s="198"/>
    </row>
    <row r="1293" spans="1:1" x14ac:dyDescent="0.2">
      <c r="A1293" s="198"/>
    </row>
    <row r="1294" spans="1:1" x14ac:dyDescent="0.2">
      <c r="A1294" s="198"/>
    </row>
    <row r="1295" spans="1:1" x14ac:dyDescent="0.2">
      <c r="A1295" s="198"/>
    </row>
    <row r="1296" spans="1:1" x14ac:dyDescent="0.2">
      <c r="A1296" s="198"/>
    </row>
    <row r="1297" spans="1:1" x14ac:dyDescent="0.2">
      <c r="A1297" s="198"/>
    </row>
    <row r="1298" spans="1:1" x14ac:dyDescent="0.2">
      <c r="A1298" s="198"/>
    </row>
    <row r="1299" spans="1:1" x14ac:dyDescent="0.2">
      <c r="A1299" s="198"/>
    </row>
    <row r="1300" spans="1:1" x14ac:dyDescent="0.2">
      <c r="A1300" s="198"/>
    </row>
    <row r="1301" spans="1:1" x14ac:dyDescent="0.2">
      <c r="A1301" s="198"/>
    </row>
    <row r="1302" spans="1:1" x14ac:dyDescent="0.2">
      <c r="A1302" s="198"/>
    </row>
    <row r="1303" spans="1:1" x14ac:dyDescent="0.2">
      <c r="A1303" s="198"/>
    </row>
    <row r="1304" spans="1:1" x14ac:dyDescent="0.2">
      <c r="A1304" s="198"/>
    </row>
    <row r="1305" spans="1:1" x14ac:dyDescent="0.2">
      <c r="A1305" s="198"/>
    </row>
    <row r="1306" spans="1:1" x14ac:dyDescent="0.2">
      <c r="A1306" s="198"/>
    </row>
    <row r="1307" spans="1:1" x14ac:dyDescent="0.2">
      <c r="A1307" s="198"/>
    </row>
    <row r="1308" spans="1:1" x14ac:dyDescent="0.2">
      <c r="A1308" s="198"/>
    </row>
    <row r="1309" spans="1:1" x14ac:dyDescent="0.2">
      <c r="A1309" s="198"/>
    </row>
    <row r="1310" spans="1:1" x14ac:dyDescent="0.2">
      <c r="A1310" s="198"/>
    </row>
    <row r="1311" spans="1:1" x14ac:dyDescent="0.2">
      <c r="A1311" s="198"/>
    </row>
    <row r="1312" spans="1:1" x14ac:dyDescent="0.2">
      <c r="A1312" s="198"/>
    </row>
    <row r="1313" spans="1:1" x14ac:dyDescent="0.2">
      <c r="A1313" s="198"/>
    </row>
    <row r="1314" spans="1:1" x14ac:dyDescent="0.2">
      <c r="A1314" s="198"/>
    </row>
    <row r="1315" spans="1:1" x14ac:dyDescent="0.2">
      <c r="A1315" s="198"/>
    </row>
    <row r="1316" spans="1:1" x14ac:dyDescent="0.2">
      <c r="A1316" s="198"/>
    </row>
    <row r="1317" spans="1:1" x14ac:dyDescent="0.2">
      <c r="A1317" s="198"/>
    </row>
    <row r="1318" spans="1:1" x14ac:dyDescent="0.2">
      <c r="A1318" s="198"/>
    </row>
    <row r="1319" spans="1:1" x14ac:dyDescent="0.2">
      <c r="A1319" s="198"/>
    </row>
    <row r="1320" spans="1:1" x14ac:dyDescent="0.2">
      <c r="A1320" s="198"/>
    </row>
    <row r="1321" spans="1:1" x14ac:dyDescent="0.2">
      <c r="A1321" s="198"/>
    </row>
    <row r="1322" spans="1:1" x14ac:dyDescent="0.2">
      <c r="A1322" s="198"/>
    </row>
    <row r="1323" spans="1:1" x14ac:dyDescent="0.2">
      <c r="A1323" s="198"/>
    </row>
    <row r="1324" spans="1:1" x14ac:dyDescent="0.2">
      <c r="A1324" s="198"/>
    </row>
    <row r="1325" spans="1:1" x14ac:dyDescent="0.2">
      <c r="A1325" s="198"/>
    </row>
    <row r="1326" spans="1:1" x14ac:dyDescent="0.2">
      <c r="A1326" s="198"/>
    </row>
    <row r="1327" spans="1:1" x14ac:dyDescent="0.2">
      <c r="A1327" s="198"/>
    </row>
    <row r="1328" spans="1:1" x14ac:dyDescent="0.2">
      <c r="A1328" s="198"/>
    </row>
    <row r="1329" spans="1:1" x14ac:dyDescent="0.2">
      <c r="A1329" s="198"/>
    </row>
    <row r="1330" spans="1:1" x14ac:dyDescent="0.2">
      <c r="A1330" s="198"/>
    </row>
    <row r="1331" spans="1:1" x14ac:dyDescent="0.2">
      <c r="A1331" s="198"/>
    </row>
    <row r="1332" spans="1:1" x14ac:dyDescent="0.2">
      <c r="A1332" s="198"/>
    </row>
    <row r="1333" spans="1:1" x14ac:dyDescent="0.2">
      <c r="A1333" s="198"/>
    </row>
    <row r="1334" spans="1:1" x14ac:dyDescent="0.2">
      <c r="A1334" s="198"/>
    </row>
    <row r="1335" spans="1:1" x14ac:dyDescent="0.2">
      <c r="A1335" s="198"/>
    </row>
    <row r="1336" spans="1:1" x14ac:dyDescent="0.2">
      <c r="A1336" s="198"/>
    </row>
    <row r="1337" spans="1:1" x14ac:dyDescent="0.2">
      <c r="A1337" s="198"/>
    </row>
    <row r="1338" spans="1:1" x14ac:dyDescent="0.2">
      <c r="A1338" s="198"/>
    </row>
    <row r="1339" spans="1:1" x14ac:dyDescent="0.2">
      <c r="A1339" s="198"/>
    </row>
    <row r="1340" spans="1:1" x14ac:dyDescent="0.2">
      <c r="A1340" s="198"/>
    </row>
    <row r="1341" spans="1:1" x14ac:dyDescent="0.2">
      <c r="A1341" s="198"/>
    </row>
    <row r="1342" spans="1:1" x14ac:dyDescent="0.2">
      <c r="A1342" s="198"/>
    </row>
    <row r="1343" spans="1:1" x14ac:dyDescent="0.2">
      <c r="A1343" s="198"/>
    </row>
    <row r="1344" spans="1:1" x14ac:dyDescent="0.2">
      <c r="A1344" s="198"/>
    </row>
    <row r="1345" spans="1:1" x14ac:dyDescent="0.2">
      <c r="A1345" s="198"/>
    </row>
    <row r="1346" spans="1:1" x14ac:dyDescent="0.2">
      <c r="A1346" s="198"/>
    </row>
    <row r="1347" spans="1:1" x14ac:dyDescent="0.2">
      <c r="A1347" s="198"/>
    </row>
    <row r="1348" spans="1:1" x14ac:dyDescent="0.2">
      <c r="A1348" s="198"/>
    </row>
    <row r="1349" spans="1:1" x14ac:dyDescent="0.2">
      <c r="A1349" s="198"/>
    </row>
    <row r="1350" spans="1:1" x14ac:dyDescent="0.2">
      <c r="A1350" s="198"/>
    </row>
    <row r="1351" spans="1:1" x14ac:dyDescent="0.2">
      <c r="A1351" s="198"/>
    </row>
    <row r="1352" spans="1:1" x14ac:dyDescent="0.2">
      <c r="A1352" s="198"/>
    </row>
    <row r="1353" spans="1:1" x14ac:dyDescent="0.2">
      <c r="A1353" s="198"/>
    </row>
    <row r="1354" spans="1:1" x14ac:dyDescent="0.2">
      <c r="A1354" s="198"/>
    </row>
    <row r="1355" spans="1:1" x14ac:dyDescent="0.2">
      <c r="A1355" s="198"/>
    </row>
    <row r="1356" spans="1:1" x14ac:dyDescent="0.2">
      <c r="A1356" s="198"/>
    </row>
    <row r="1357" spans="1:1" x14ac:dyDescent="0.2">
      <c r="A1357" s="198"/>
    </row>
    <row r="1358" spans="1:1" x14ac:dyDescent="0.2">
      <c r="A1358" s="198"/>
    </row>
    <row r="1359" spans="1:1" x14ac:dyDescent="0.2">
      <c r="A1359" s="198"/>
    </row>
    <row r="1360" spans="1:1" x14ac:dyDescent="0.2">
      <c r="A1360" s="198"/>
    </row>
    <row r="1361" spans="1:1" x14ac:dyDescent="0.2">
      <c r="A1361" s="198"/>
    </row>
    <row r="1362" spans="1:1" x14ac:dyDescent="0.2">
      <c r="A1362" s="198"/>
    </row>
    <row r="1363" spans="1:1" x14ac:dyDescent="0.2">
      <c r="A1363" s="198"/>
    </row>
    <row r="1364" spans="1:1" x14ac:dyDescent="0.2">
      <c r="A1364" s="198"/>
    </row>
    <row r="1365" spans="1:1" x14ac:dyDescent="0.2">
      <c r="A1365" s="198"/>
    </row>
    <row r="1366" spans="1:1" x14ac:dyDescent="0.2">
      <c r="A1366" s="198"/>
    </row>
    <row r="1367" spans="1:1" x14ac:dyDescent="0.2">
      <c r="A1367" s="198"/>
    </row>
    <row r="1368" spans="1:1" x14ac:dyDescent="0.2">
      <c r="A1368" s="198"/>
    </row>
    <row r="1369" spans="1:1" x14ac:dyDescent="0.2">
      <c r="A1369" s="198"/>
    </row>
    <row r="1370" spans="1:1" x14ac:dyDescent="0.2">
      <c r="A1370" s="198"/>
    </row>
    <row r="1371" spans="1:1" x14ac:dyDescent="0.2">
      <c r="A1371" s="198"/>
    </row>
    <row r="1372" spans="1:1" x14ac:dyDescent="0.2">
      <c r="A1372" s="198"/>
    </row>
    <row r="1373" spans="1:1" x14ac:dyDescent="0.2">
      <c r="A1373" s="198"/>
    </row>
    <row r="1374" spans="1:1" x14ac:dyDescent="0.2">
      <c r="A1374" s="198"/>
    </row>
    <row r="1375" spans="1:1" x14ac:dyDescent="0.2">
      <c r="A1375" s="198"/>
    </row>
    <row r="1376" spans="1:1" x14ac:dyDescent="0.2">
      <c r="A1376" s="198"/>
    </row>
    <row r="1377" spans="1:1" x14ac:dyDescent="0.2">
      <c r="A1377" s="198"/>
    </row>
    <row r="1378" spans="1:1" x14ac:dyDescent="0.2">
      <c r="A1378" s="198"/>
    </row>
    <row r="1379" spans="1:1" x14ac:dyDescent="0.2">
      <c r="A1379" s="198"/>
    </row>
    <row r="1380" spans="1:1" x14ac:dyDescent="0.2">
      <c r="A1380" s="198"/>
    </row>
    <row r="1381" spans="1:1" x14ac:dyDescent="0.2">
      <c r="A1381" s="198"/>
    </row>
    <row r="1382" spans="1:1" x14ac:dyDescent="0.2">
      <c r="A1382" s="198"/>
    </row>
    <row r="1383" spans="1:1" x14ac:dyDescent="0.2">
      <c r="A1383" s="198"/>
    </row>
    <row r="1384" spans="1:1" x14ac:dyDescent="0.2">
      <c r="A1384" s="198"/>
    </row>
    <row r="1385" spans="1:1" x14ac:dyDescent="0.2">
      <c r="A1385" s="198"/>
    </row>
    <row r="1386" spans="1:1" x14ac:dyDescent="0.2">
      <c r="A1386" s="198"/>
    </row>
    <row r="1387" spans="1:1" x14ac:dyDescent="0.2">
      <c r="A1387" s="198"/>
    </row>
    <row r="1388" spans="1:1" x14ac:dyDescent="0.2">
      <c r="A1388" s="198"/>
    </row>
    <row r="1389" spans="1:1" x14ac:dyDescent="0.2">
      <c r="A1389" s="198"/>
    </row>
    <row r="1390" spans="1:1" x14ac:dyDescent="0.2">
      <c r="A1390" s="198"/>
    </row>
    <row r="1391" spans="1:1" x14ac:dyDescent="0.2">
      <c r="A1391" s="198"/>
    </row>
    <row r="1392" spans="1:1" x14ac:dyDescent="0.2">
      <c r="A1392" s="198"/>
    </row>
    <row r="1393" spans="1:1" x14ac:dyDescent="0.2">
      <c r="A1393" s="198"/>
    </row>
    <row r="1394" spans="1:1" x14ac:dyDescent="0.2">
      <c r="A1394" s="198"/>
    </row>
    <row r="1395" spans="1:1" x14ac:dyDescent="0.2">
      <c r="A1395" s="198"/>
    </row>
    <row r="1396" spans="1:1" x14ac:dyDescent="0.2">
      <c r="A1396" s="198"/>
    </row>
    <row r="1397" spans="1:1" x14ac:dyDescent="0.2">
      <c r="A1397" s="198"/>
    </row>
    <row r="1398" spans="1:1" x14ac:dyDescent="0.2">
      <c r="A1398" s="198"/>
    </row>
    <row r="1399" spans="1:1" x14ac:dyDescent="0.2">
      <c r="A1399" s="198"/>
    </row>
    <row r="1400" spans="1:1" x14ac:dyDescent="0.2">
      <c r="A1400" s="198"/>
    </row>
    <row r="1401" spans="1:1" x14ac:dyDescent="0.2">
      <c r="A1401" s="198"/>
    </row>
    <row r="1402" spans="1:1" x14ac:dyDescent="0.2">
      <c r="A1402" s="198"/>
    </row>
    <row r="1403" spans="1:1" x14ac:dyDescent="0.2">
      <c r="A1403" s="198"/>
    </row>
    <row r="1404" spans="1:1" x14ac:dyDescent="0.2">
      <c r="A1404" s="198"/>
    </row>
    <row r="1405" spans="1:1" x14ac:dyDescent="0.2">
      <c r="A1405" s="198"/>
    </row>
    <row r="1406" spans="1:1" x14ac:dyDescent="0.2">
      <c r="A1406" s="198"/>
    </row>
    <row r="1407" spans="1:1" x14ac:dyDescent="0.2">
      <c r="A1407" s="198"/>
    </row>
    <row r="1408" spans="1:1" x14ac:dyDescent="0.2">
      <c r="A1408" s="198"/>
    </row>
    <row r="1409" spans="1:1" x14ac:dyDescent="0.2">
      <c r="A1409" s="198"/>
    </row>
    <row r="1410" spans="1:1" x14ac:dyDescent="0.2">
      <c r="A1410" s="198"/>
    </row>
    <row r="1411" spans="1:1" x14ac:dyDescent="0.2">
      <c r="A1411" s="198"/>
    </row>
    <row r="1412" spans="1:1" x14ac:dyDescent="0.2">
      <c r="A1412" s="198"/>
    </row>
    <row r="1413" spans="1:1" x14ac:dyDescent="0.2">
      <c r="A1413" s="198"/>
    </row>
    <row r="1414" spans="1:1" x14ac:dyDescent="0.2">
      <c r="A1414" s="198"/>
    </row>
    <row r="1415" spans="1:1" x14ac:dyDescent="0.2">
      <c r="A1415" s="198"/>
    </row>
    <row r="1416" spans="1:1" x14ac:dyDescent="0.2">
      <c r="A1416" s="198"/>
    </row>
    <row r="1417" spans="1:1" x14ac:dyDescent="0.2">
      <c r="A1417" s="198"/>
    </row>
    <row r="1418" spans="1:1" x14ac:dyDescent="0.2">
      <c r="A1418" s="198"/>
    </row>
    <row r="1419" spans="1:1" x14ac:dyDescent="0.2">
      <c r="A1419" s="198"/>
    </row>
    <row r="1420" spans="1:1" x14ac:dyDescent="0.2">
      <c r="A1420" s="198"/>
    </row>
    <row r="1421" spans="1:1" x14ac:dyDescent="0.2">
      <c r="A1421" s="198"/>
    </row>
    <row r="1422" spans="1:1" x14ac:dyDescent="0.2">
      <c r="A1422" s="198"/>
    </row>
    <row r="1423" spans="1:1" x14ac:dyDescent="0.2">
      <c r="A1423" s="198"/>
    </row>
    <row r="1424" spans="1:1" x14ac:dyDescent="0.2">
      <c r="A1424" s="198"/>
    </row>
    <row r="1425" spans="1:1" x14ac:dyDescent="0.2">
      <c r="A1425" s="198"/>
    </row>
    <row r="1426" spans="1:1" x14ac:dyDescent="0.2">
      <c r="A1426" s="198"/>
    </row>
    <row r="1427" spans="1:1" x14ac:dyDescent="0.2">
      <c r="A1427" s="198"/>
    </row>
    <row r="1428" spans="1:1" x14ac:dyDescent="0.2">
      <c r="A1428" s="198"/>
    </row>
    <row r="1429" spans="1:1" x14ac:dyDescent="0.2">
      <c r="A1429" s="198"/>
    </row>
    <row r="1430" spans="1:1" x14ac:dyDescent="0.2">
      <c r="A1430" s="198"/>
    </row>
    <row r="1431" spans="1:1" x14ac:dyDescent="0.2">
      <c r="A1431" s="198"/>
    </row>
    <row r="1432" spans="1:1" x14ac:dyDescent="0.2">
      <c r="A1432" s="198"/>
    </row>
    <row r="1433" spans="1:1" x14ac:dyDescent="0.2">
      <c r="A1433" s="198"/>
    </row>
    <row r="1434" spans="1:1" x14ac:dyDescent="0.2">
      <c r="A1434" s="198"/>
    </row>
    <row r="1435" spans="1:1" x14ac:dyDescent="0.2">
      <c r="A1435" s="198"/>
    </row>
    <row r="1436" spans="1:1" x14ac:dyDescent="0.2">
      <c r="A1436" s="198"/>
    </row>
    <row r="1437" spans="1:1" x14ac:dyDescent="0.2">
      <c r="A1437" s="198"/>
    </row>
    <row r="1438" spans="1:1" x14ac:dyDescent="0.2">
      <c r="A1438" s="198"/>
    </row>
    <row r="1439" spans="1:1" x14ac:dyDescent="0.2">
      <c r="A1439" s="198"/>
    </row>
    <row r="1440" spans="1:1" x14ac:dyDescent="0.2">
      <c r="A1440" s="198"/>
    </row>
    <row r="1441" spans="1:1" x14ac:dyDescent="0.2">
      <c r="A1441" s="198"/>
    </row>
    <row r="1442" spans="1:1" x14ac:dyDescent="0.2">
      <c r="A1442" s="198"/>
    </row>
    <row r="1443" spans="1:1" x14ac:dyDescent="0.2">
      <c r="A1443" s="198"/>
    </row>
    <row r="1444" spans="1:1" x14ac:dyDescent="0.2">
      <c r="A1444" s="198"/>
    </row>
    <row r="1445" spans="1:1" x14ac:dyDescent="0.2">
      <c r="A1445" s="198"/>
    </row>
    <row r="1446" spans="1:1" x14ac:dyDescent="0.2">
      <c r="A1446" s="198"/>
    </row>
    <row r="1447" spans="1:1" x14ac:dyDescent="0.2">
      <c r="A1447" s="198"/>
    </row>
    <row r="1448" spans="1:1" x14ac:dyDescent="0.2">
      <c r="A1448" s="198"/>
    </row>
    <row r="1449" spans="1:1" x14ac:dyDescent="0.2">
      <c r="A1449" s="198"/>
    </row>
    <row r="1450" spans="1:1" x14ac:dyDescent="0.2">
      <c r="A1450" s="198"/>
    </row>
    <row r="1451" spans="1:1" x14ac:dyDescent="0.2">
      <c r="A1451" s="198"/>
    </row>
    <row r="1452" spans="1:1" x14ac:dyDescent="0.2">
      <c r="A1452" s="198"/>
    </row>
    <row r="1453" spans="1:1" x14ac:dyDescent="0.2">
      <c r="A1453" s="198"/>
    </row>
    <row r="1454" spans="1:1" x14ac:dyDescent="0.2">
      <c r="A1454" s="198"/>
    </row>
    <row r="1455" spans="1:1" x14ac:dyDescent="0.2">
      <c r="A1455" s="198"/>
    </row>
    <row r="1456" spans="1:1" x14ac:dyDescent="0.2">
      <c r="A1456" s="198"/>
    </row>
    <row r="1457" spans="1:1" x14ac:dyDescent="0.2">
      <c r="A1457" s="198"/>
    </row>
    <row r="1458" spans="1:1" x14ac:dyDescent="0.2">
      <c r="A1458" s="198"/>
    </row>
    <row r="1459" spans="1:1" x14ac:dyDescent="0.2">
      <c r="A1459" s="198"/>
    </row>
    <row r="1460" spans="1:1" x14ac:dyDescent="0.2">
      <c r="A1460" s="198"/>
    </row>
    <row r="1461" spans="1:1" x14ac:dyDescent="0.2">
      <c r="A1461" s="198"/>
    </row>
    <row r="1462" spans="1:1" x14ac:dyDescent="0.2">
      <c r="A1462" s="198"/>
    </row>
    <row r="1463" spans="1:1" x14ac:dyDescent="0.2">
      <c r="A1463" s="198"/>
    </row>
    <row r="1464" spans="1:1" x14ac:dyDescent="0.2">
      <c r="A1464" s="198"/>
    </row>
    <row r="1465" spans="1:1" x14ac:dyDescent="0.2">
      <c r="A1465" s="198"/>
    </row>
    <row r="1466" spans="1:1" x14ac:dyDescent="0.2">
      <c r="A1466" s="198"/>
    </row>
    <row r="1467" spans="1:1" x14ac:dyDescent="0.2">
      <c r="A1467" s="198"/>
    </row>
    <row r="1468" spans="1:1" x14ac:dyDescent="0.2">
      <c r="A1468" s="198"/>
    </row>
    <row r="1469" spans="1:1" x14ac:dyDescent="0.2">
      <c r="A1469" s="198"/>
    </row>
    <row r="1470" spans="1:1" x14ac:dyDescent="0.2">
      <c r="A1470" s="198"/>
    </row>
    <row r="1471" spans="1:1" x14ac:dyDescent="0.2">
      <c r="A1471" s="198"/>
    </row>
    <row r="1472" spans="1:1" x14ac:dyDescent="0.2">
      <c r="A1472" s="198"/>
    </row>
    <row r="1473" spans="1:1" x14ac:dyDescent="0.2">
      <c r="A1473" s="198"/>
    </row>
    <row r="1474" spans="1:1" x14ac:dyDescent="0.2">
      <c r="A1474" s="198"/>
    </row>
    <row r="1475" spans="1:1" x14ac:dyDescent="0.2">
      <c r="A1475" s="198"/>
    </row>
    <row r="1476" spans="1:1" x14ac:dyDescent="0.2">
      <c r="A1476" s="198"/>
    </row>
    <row r="1477" spans="1:1" x14ac:dyDescent="0.2">
      <c r="A1477" s="198"/>
    </row>
    <row r="1478" spans="1:1" x14ac:dyDescent="0.2">
      <c r="A1478" s="198"/>
    </row>
    <row r="1479" spans="1:1" x14ac:dyDescent="0.2">
      <c r="A1479" s="198"/>
    </row>
    <row r="1480" spans="1:1" x14ac:dyDescent="0.2">
      <c r="A1480" s="198"/>
    </row>
    <row r="1481" spans="1:1" x14ac:dyDescent="0.2">
      <c r="A1481" s="198"/>
    </row>
    <row r="1482" spans="1:1" x14ac:dyDescent="0.2">
      <c r="A1482" s="198"/>
    </row>
    <row r="1483" spans="1:1" x14ac:dyDescent="0.2">
      <c r="A1483" s="198"/>
    </row>
    <row r="1484" spans="1:1" x14ac:dyDescent="0.2">
      <c r="A1484" s="198"/>
    </row>
    <row r="1485" spans="1:1" x14ac:dyDescent="0.2">
      <c r="A1485" s="198"/>
    </row>
    <row r="1486" spans="1:1" x14ac:dyDescent="0.2">
      <c r="A1486" s="198"/>
    </row>
    <row r="1487" spans="1:1" x14ac:dyDescent="0.2">
      <c r="A1487" s="198"/>
    </row>
    <row r="1488" spans="1:1" x14ac:dyDescent="0.2">
      <c r="A1488" s="198"/>
    </row>
    <row r="1489" spans="1:1" x14ac:dyDescent="0.2">
      <c r="A1489" s="198"/>
    </row>
    <row r="1490" spans="1:1" x14ac:dyDescent="0.2">
      <c r="A1490" s="198"/>
    </row>
    <row r="1491" spans="1:1" x14ac:dyDescent="0.2">
      <c r="A1491" s="198"/>
    </row>
    <row r="1492" spans="1:1" x14ac:dyDescent="0.2">
      <c r="A1492" s="198"/>
    </row>
    <row r="1493" spans="1:1" x14ac:dyDescent="0.2">
      <c r="A1493" s="198"/>
    </row>
    <row r="1494" spans="1:1" x14ac:dyDescent="0.2">
      <c r="A1494" s="198"/>
    </row>
    <row r="1495" spans="1:1" x14ac:dyDescent="0.2">
      <c r="A1495" s="198"/>
    </row>
    <row r="1496" spans="1:1" x14ac:dyDescent="0.2">
      <c r="A1496" s="198"/>
    </row>
    <row r="1497" spans="1:1" x14ac:dyDescent="0.2">
      <c r="A1497" s="198"/>
    </row>
    <row r="1498" spans="1:1" x14ac:dyDescent="0.2">
      <c r="A1498" s="198"/>
    </row>
    <row r="1499" spans="1:1" x14ac:dyDescent="0.2">
      <c r="A1499" s="198"/>
    </row>
    <row r="1500" spans="1:1" x14ac:dyDescent="0.2">
      <c r="A1500" s="198"/>
    </row>
    <row r="1501" spans="1:1" x14ac:dyDescent="0.2">
      <c r="A1501" s="198"/>
    </row>
    <row r="1502" spans="1:1" x14ac:dyDescent="0.2">
      <c r="A1502" s="198"/>
    </row>
    <row r="1503" spans="1:1" x14ac:dyDescent="0.2">
      <c r="A1503" s="198"/>
    </row>
    <row r="1504" spans="1:1" x14ac:dyDescent="0.2">
      <c r="A1504" s="198"/>
    </row>
    <row r="1505" spans="1:1" x14ac:dyDescent="0.2">
      <c r="A1505" s="198"/>
    </row>
    <row r="1506" spans="1:1" x14ac:dyDescent="0.2">
      <c r="A1506" s="198"/>
    </row>
    <row r="1507" spans="1:1" x14ac:dyDescent="0.2">
      <c r="A1507" s="198"/>
    </row>
    <row r="1508" spans="1:1" x14ac:dyDescent="0.2">
      <c r="A1508" s="198"/>
    </row>
    <row r="1509" spans="1:1" x14ac:dyDescent="0.2">
      <c r="A1509" s="198"/>
    </row>
    <row r="1510" spans="1:1" x14ac:dyDescent="0.2">
      <c r="A1510" s="198"/>
    </row>
    <row r="1511" spans="1:1" x14ac:dyDescent="0.2">
      <c r="A1511" s="198"/>
    </row>
    <row r="1512" spans="1:1" x14ac:dyDescent="0.2">
      <c r="A1512" s="198"/>
    </row>
    <row r="1513" spans="1:1" x14ac:dyDescent="0.2">
      <c r="A1513" s="198"/>
    </row>
    <row r="1514" spans="1:1" x14ac:dyDescent="0.2">
      <c r="A1514" s="198"/>
    </row>
    <row r="1515" spans="1:1" x14ac:dyDescent="0.2">
      <c r="A1515" s="198"/>
    </row>
    <row r="1516" spans="1:1" x14ac:dyDescent="0.2">
      <c r="A1516" s="198"/>
    </row>
    <row r="1517" spans="1:1" x14ac:dyDescent="0.2">
      <c r="A1517" s="198"/>
    </row>
    <row r="1518" spans="1:1" x14ac:dyDescent="0.2">
      <c r="A1518" s="198"/>
    </row>
    <row r="1519" spans="1:1" x14ac:dyDescent="0.2">
      <c r="A1519" s="198"/>
    </row>
    <row r="1520" spans="1:1" x14ac:dyDescent="0.2">
      <c r="A1520" s="198"/>
    </row>
    <row r="1521" spans="1:1" x14ac:dyDescent="0.2">
      <c r="A1521" s="198"/>
    </row>
    <row r="1522" spans="1:1" x14ac:dyDescent="0.2">
      <c r="A1522" s="198"/>
    </row>
    <row r="1523" spans="1:1" x14ac:dyDescent="0.2">
      <c r="A1523" s="198"/>
    </row>
    <row r="1524" spans="1:1" x14ac:dyDescent="0.2">
      <c r="A1524" s="198"/>
    </row>
    <row r="1525" spans="1:1" x14ac:dyDescent="0.2">
      <c r="A1525" s="198"/>
    </row>
    <row r="1526" spans="1:1" x14ac:dyDescent="0.2">
      <c r="A1526" s="198"/>
    </row>
    <row r="1527" spans="1:1" x14ac:dyDescent="0.2">
      <c r="A1527" s="198"/>
    </row>
    <row r="1528" spans="1:1" x14ac:dyDescent="0.2">
      <c r="A1528" s="198"/>
    </row>
    <row r="1529" spans="1:1" x14ac:dyDescent="0.2">
      <c r="A1529" s="198"/>
    </row>
    <row r="1530" spans="1:1" x14ac:dyDescent="0.2">
      <c r="A1530" s="198"/>
    </row>
    <row r="1531" spans="1:1" x14ac:dyDescent="0.2">
      <c r="A1531" s="198"/>
    </row>
    <row r="1532" spans="1:1" x14ac:dyDescent="0.2">
      <c r="A1532" s="198"/>
    </row>
    <row r="1533" spans="1:1" x14ac:dyDescent="0.2">
      <c r="A1533" s="198"/>
    </row>
  </sheetData>
  <autoFilter ref="A5:U1158"/>
  <mergeCells count="2">
    <mergeCell ref="J4:N4"/>
    <mergeCell ref="O4:S4"/>
  </mergeCells>
  <phoneticPr fontId="5"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13"/>
  <sheetViews>
    <sheetView zoomScale="70" zoomScaleNormal="70" workbookViewId="0"/>
  </sheetViews>
  <sheetFormatPr defaultColWidth="8.85546875" defaultRowHeight="12.75" x14ac:dyDescent="0.2"/>
  <cols>
    <col min="1" max="1" width="42.42578125" style="198" bestFit="1" customWidth="1"/>
    <col min="2" max="2" width="10.42578125" style="198" customWidth="1"/>
    <col min="3" max="3" width="10.42578125" style="63" customWidth="1"/>
    <col min="4" max="4" width="22.7109375" style="198" customWidth="1"/>
    <col min="5" max="5" width="11.5703125" style="198" customWidth="1"/>
    <col min="6" max="6" width="11" style="11" bestFit="1" customWidth="1"/>
    <col min="7" max="7" width="46.5703125" style="198" bestFit="1" customWidth="1"/>
    <col min="8" max="16384" width="8.85546875" style="198"/>
  </cols>
  <sheetData>
    <row r="1" spans="1:25" s="11" customFormat="1" x14ac:dyDescent="0.2">
      <c r="A1" s="343" t="s">
        <v>560</v>
      </c>
      <c r="B1" s="343"/>
      <c r="C1" s="344"/>
      <c r="D1" s="343"/>
      <c r="G1" s="345"/>
      <c r="H1" s="74" t="s">
        <v>561</v>
      </c>
      <c r="I1" s="74"/>
    </row>
    <row r="2" spans="1:25" x14ac:dyDescent="0.2">
      <c r="A2" s="79"/>
      <c r="B2" s="79"/>
      <c r="C2" s="346"/>
      <c r="D2" s="79"/>
      <c r="G2" s="75"/>
      <c r="H2" s="75"/>
      <c r="I2" s="10"/>
    </row>
    <row r="3" spans="1:25" ht="15.75" x14ac:dyDescent="0.25">
      <c r="A3" s="347"/>
      <c r="B3" s="74"/>
      <c r="G3" s="348"/>
      <c r="H3" s="372"/>
      <c r="I3" s="372"/>
      <c r="J3" s="74"/>
      <c r="K3" s="373"/>
      <c r="L3" s="373"/>
      <c r="M3" s="75"/>
      <c r="N3" s="75"/>
      <c r="O3" s="75"/>
      <c r="P3" s="75"/>
      <c r="Q3" s="75"/>
      <c r="R3" s="75"/>
      <c r="S3" s="75"/>
      <c r="T3" s="75"/>
      <c r="U3" s="75"/>
      <c r="V3" s="75"/>
    </row>
    <row r="4" spans="1:25" x14ac:dyDescent="0.2">
      <c r="A4" s="11"/>
      <c r="B4" s="74"/>
      <c r="E4" s="65"/>
      <c r="G4" s="74"/>
      <c r="H4" s="416" t="s">
        <v>562</v>
      </c>
      <c r="I4" s="416"/>
      <c r="J4" s="416"/>
      <c r="K4" s="416"/>
      <c r="L4" s="416"/>
      <c r="M4" s="75"/>
      <c r="N4" s="75"/>
      <c r="O4" s="75"/>
      <c r="P4" s="75"/>
      <c r="Q4" s="75"/>
      <c r="R4" s="374"/>
      <c r="S4" s="374"/>
      <c r="T4" s="374"/>
      <c r="U4" s="374"/>
      <c r="V4" s="75"/>
    </row>
    <row r="5" spans="1:25" s="88" customFormat="1" ht="25.5" x14ac:dyDescent="0.2">
      <c r="A5" s="54" t="s">
        <v>76</v>
      </c>
      <c r="B5" s="54" t="s">
        <v>479</v>
      </c>
      <c r="C5" s="349" t="s">
        <v>480</v>
      </c>
      <c r="D5" s="54" t="s">
        <v>46</v>
      </c>
      <c r="E5" s="54" t="s">
        <v>481</v>
      </c>
      <c r="F5" s="350" t="s">
        <v>482</v>
      </c>
      <c r="G5" s="350" t="s">
        <v>77</v>
      </c>
      <c r="H5" s="350" t="s">
        <v>563</v>
      </c>
      <c r="I5" s="350" t="s">
        <v>340</v>
      </c>
      <c r="J5" s="350" t="s">
        <v>307</v>
      </c>
      <c r="K5" s="350" t="s">
        <v>553</v>
      </c>
      <c r="L5" s="350" t="s">
        <v>564</v>
      </c>
      <c r="M5" s="350"/>
      <c r="N5" s="350"/>
      <c r="O5" s="350"/>
      <c r="P5" s="350"/>
      <c r="Q5" s="350"/>
      <c r="R5" s="375"/>
      <c r="S5" s="375"/>
      <c r="T5" s="375"/>
      <c r="U5" s="375"/>
      <c r="V5" s="350"/>
      <c r="W5" s="350"/>
      <c r="X5" s="350"/>
      <c r="Y5" s="350"/>
    </row>
    <row r="6" spans="1:25" s="356" customFormat="1" ht="13.15" customHeight="1" x14ac:dyDescent="0.2">
      <c r="A6" s="351" t="s">
        <v>565</v>
      </c>
      <c r="B6" s="352" t="s">
        <v>566</v>
      </c>
      <c r="C6" s="353">
        <v>56035</v>
      </c>
      <c r="D6" s="352" t="s">
        <v>431</v>
      </c>
      <c r="E6" s="352" t="s">
        <v>567</v>
      </c>
      <c r="F6" s="354">
        <v>20200201</v>
      </c>
      <c r="G6" s="352" t="s">
        <v>254</v>
      </c>
      <c r="H6" s="376">
        <v>105.01684961837863</v>
      </c>
      <c r="I6" s="376">
        <v>23.840521568448583</v>
      </c>
      <c r="J6" s="376">
        <v>92.540022876756055</v>
      </c>
      <c r="K6" s="376">
        <v>1.2453703783524903</v>
      </c>
      <c r="L6" s="376">
        <v>2.7408079286094384</v>
      </c>
      <c r="M6" s="355"/>
      <c r="N6" s="355"/>
      <c r="O6" s="355"/>
      <c r="P6" s="355"/>
      <c r="Q6" s="355"/>
      <c r="R6" s="377"/>
      <c r="S6" s="378" t="s">
        <v>568</v>
      </c>
      <c r="T6" s="379"/>
      <c r="U6" s="379"/>
      <c r="V6" s="360"/>
    </row>
    <row r="7" spans="1:25" s="356" customFormat="1" ht="13.15" customHeight="1" x14ac:dyDescent="0.2">
      <c r="A7" s="357" t="s">
        <v>565</v>
      </c>
      <c r="B7" s="358" t="s">
        <v>566</v>
      </c>
      <c r="C7" s="63">
        <v>56035</v>
      </c>
      <c r="D7" s="358" t="s">
        <v>431</v>
      </c>
      <c r="E7" s="358" t="s">
        <v>567</v>
      </c>
      <c r="F7" s="359">
        <v>20200201</v>
      </c>
      <c r="G7" s="358" t="s">
        <v>254</v>
      </c>
      <c r="H7" s="380">
        <v>1401.3577838949709</v>
      </c>
      <c r="I7" s="380">
        <v>836.29174731162175</v>
      </c>
      <c r="J7" s="380">
        <v>1152.1291369857233</v>
      </c>
      <c r="K7" s="380">
        <v>1.3847087082950325</v>
      </c>
      <c r="L7" s="380">
        <v>9.9538808917704245</v>
      </c>
      <c r="M7" s="355"/>
      <c r="N7" s="355"/>
      <c r="O7" s="355"/>
      <c r="P7" s="355"/>
      <c r="Q7" s="355"/>
      <c r="R7" s="377"/>
      <c r="S7" s="378" t="s">
        <v>568</v>
      </c>
      <c r="T7" s="379"/>
      <c r="U7" s="379"/>
      <c r="V7" s="360"/>
    </row>
    <row r="8" spans="1:25" s="360" customFormat="1" ht="13.15" customHeight="1" x14ac:dyDescent="0.2">
      <c r="A8" s="357" t="s">
        <v>565</v>
      </c>
      <c r="B8" s="358" t="s">
        <v>566</v>
      </c>
      <c r="C8" s="63">
        <v>56035</v>
      </c>
      <c r="D8" s="358" t="s">
        <v>431</v>
      </c>
      <c r="E8" s="358" t="s">
        <v>567</v>
      </c>
      <c r="F8" s="359" t="s">
        <v>159</v>
      </c>
      <c r="G8" s="358" t="s">
        <v>244</v>
      </c>
      <c r="H8" s="380">
        <v>30.416566176470589</v>
      </c>
      <c r="I8" s="380">
        <v>1.6755111397058826</v>
      </c>
      <c r="J8" s="380">
        <v>25.548715588235293</v>
      </c>
      <c r="K8" s="380">
        <v>0.18841939705882352</v>
      </c>
      <c r="L8" s="380">
        <v>2.3099790294117644</v>
      </c>
      <c r="M8" s="355"/>
      <c r="N8" s="355"/>
      <c r="O8" s="355"/>
      <c r="P8" s="355"/>
      <c r="Q8" s="355"/>
      <c r="R8" s="377"/>
      <c r="S8" s="378" t="s">
        <v>52</v>
      </c>
      <c r="T8" s="379"/>
      <c r="U8" s="379"/>
    </row>
    <row r="9" spans="1:25" s="360" customFormat="1" ht="13.15" customHeight="1" x14ac:dyDescent="0.2">
      <c r="A9" s="357" t="s">
        <v>565</v>
      </c>
      <c r="B9" s="358" t="s">
        <v>566</v>
      </c>
      <c r="C9" s="63">
        <v>56035</v>
      </c>
      <c r="D9" s="358" t="s">
        <v>431</v>
      </c>
      <c r="E9" s="358" t="s">
        <v>567</v>
      </c>
      <c r="F9" s="359">
        <v>40400301</v>
      </c>
      <c r="G9" s="358" t="s">
        <v>486</v>
      </c>
      <c r="H9" s="380">
        <v>5.3383106466551355</v>
      </c>
      <c r="I9" s="380">
        <v>258.76177337269087</v>
      </c>
      <c r="J9" s="380">
        <v>1.3345776616637839</v>
      </c>
      <c r="K9" s="380">
        <v>0</v>
      </c>
      <c r="L9" s="380">
        <v>0</v>
      </c>
      <c r="M9" s="355"/>
      <c r="N9" s="355"/>
      <c r="O9" s="355"/>
      <c r="P9" s="355"/>
      <c r="Q9" s="355"/>
      <c r="R9" s="377"/>
      <c r="S9" s="378" t="s">
        <v>497</v>
      </c>
      <c r="T9" s="379"/>
      <c r="U9" s="379"/>
    </row>
    <row r="10" spans="1:25" s="360" customFormat="1" ht="13.15" customHeight="1" x14ac:dyDescent="0.2">
      <c r="A10" s="357" t="s">
        <v>565</v>
      </c>
      <c r="B10" s="358" t="s">
        <v>566</v>
      </c>
      <c r="C10" s="63">
        <v>56035</v>
      </c>
      <c r="D10" s="358" t="s">
        <v>431</v>
      </c>
      <c r="E10" s="358" t="s">
        <v>567</v>
      </c>
      <c r="F10" s="359">
        <v>31000227</v>
      </c>
      <c r="G10" s="358" t="s">
        <v>269</v>
      </c>
      <c r="H10" s="380">
        <v>20.324585896000002</v>
      </c>
      <c r="I10" s="380">
        <v>34.501819566700007</v>
      </c>
      <c r="J10" s="380">
        <v>5.0861464740000004</v>
      </c>
      <c r="K10" s="380">
        <v>0</v>
      </c>
      <c r="L10" s="380">
        <v>0</v>
      </c>
      <c r="M10" s="355"/>
      <c r="N10" s="355"/>
      <c r="O10" s="355"/>
      <c r="P10" s="355"/>
      <c r="Q10" s="355"/>
      <c r="R10" s="377"/>
      <c r="S10" s="378" t="s">
        <v>569</v>
      </c>
      <c r="T10" s="379"/>
      <c r="U10" s="379"/>
    </row>
    <row r="11" spans="1:25" s="360" customFormat="1" ht="13.15" customHeight="1" x14ac:dyDescent="0.2">
      <c r="A11" s="357" t="s">
        <v>565</v>
      </c>
      <c r="B11" s="358" t="s">
        <v>566</v>
      </c>
      <c r="C11" s="63">
        <v>56035</v>
      </c>
      <c r="D11" s="358" t="s">
        <v>431</v>
      </c>
      <c r="E11" s="358" t="s">
        <v>567</v>
      </c>
      <c r="F11" s="361">
        <v>31000220</v>
      </c>
      <c r="G11" s="358" t="s">
        <v>591</v>
      </c>
      <c r="H11" s="380">
        <v>2.3642539200000003</v>
      </c>
      <c r="I11" s="380">
        <v>16.953349444436295</v>
      </c>
      <c r="J11" s="380">
        <v>0.59106348000000009</v>
      </c>
      <c r="K11" s="380">
        <v>0</v>
      </c>
      <c r="L11" s="380">
        <v>0</v>
      </c>
      <c r="M11" s="355"/>
      <c r="N11" s="355"/>
      <c r="O11" s="355"/>
      <c r="P11" s="355"/>
      <c r="Q11" s="355"/>
      <c r="R11" s="377"/>
      <c r="S11" s="378" t="s">
        <v>435</v>
      </c>
      <c r="T11" s="379"/>
      <c r="U11" s="379"/>
    </row>
    <row r="12" spans="1:25" s="360" customFormat="1" ht="13.15" customHeight="1" x14ac:dyDescent="0.2">
      <c r="A12" s="357" t="s">
        <v>565</v>
      </c>
      <c r="B12" s="358" t="s">
        <v>566</v>
      </c>
      <c r="C12" s="63">
        <v>56035</v>
      </c>
      <c r="D12" s="358" t="s">
        <v>431</v>
      </c>
      <c r="E12" s="358" t="s">
        <v>567</v>
      </c>
      <c r="F12" s="362">
        <v>31000101</v>
      </c>
      <c r="G12" s="358" t="s">
        <v>257</v>
      </c>
      <c r="H12" s="380">
        <v>0</v>
      </c>
      <c r="I12" s="380">
        <v>142.16222135819174</v>
      </c>
      <c r="J12" s="380">
        <v>0</v>
      </c>
      <c r="K12" s="380">
        <v>0</v>
      </c>
      <c r="L12" s="380">
        <v>5.4790200000000002</v>
      </c>
      <c r="M12" s="355"/>
      <c r="N12" s="355"/>
      <c r="O12" s="355"/>
      <c r="P12" s="355"/>
      <c r="Q12" s="355"/>
      <c r="R12" s="377"/>
      <c r="S12" s="378" t="s">
        <v>460</v>
      </c>
      <c r="T12" s="379"/>
      <c r="U12" s="379"/>
    </row>
    <row r="13" spans="1:25" s="360" customFormat="1" ht="13.15" customHeight="1" x14ac:dyDescent="0.2">
      <c r="A13" s="357" t="s">
        <v>565</v>
      </c>
      <c r="B13" s="358" t="s">
        <v>566</v>
      </c>
      <c r="C13" s="63">
        <v>56035</v>
      </c>
      <c r="D13" s="358" t="s">
        <v>431</v>
      </c>
      <c r="E13" s="358" t="s">
        <v>567</v>
      </c>
      <c r="F13" s="361">
        <v>31000220</v>
      </c>
      <c r="G13" s="358" t="s">
        <v>591</v>
      </c>
      <c r="H13" s="380">
        <v>0</v>
      </c>
      <c r="I13" s="380">
        <v>43.770731845824585</v>
      </c>
      <c r="J13" s="380">
        <v>0</v>
      </c>
      <c r="K13" s="380">
        <v>0</v>
      </c>
      <c r="L13" s="380">
        <v>0</v>
      </c>
      <c r="M13" s="355"/>
      <c r="N13" s="355"/>
      <c r="O13" s="355"/>
      <c r="P13" s="355"/>
      <c r="Q13" s="355"/>
      <c r="R13" s="377"/>
      <c r="S13" s="378" t="s">
        <v>570</v>
      </c>
      <c r="T13" s="379"/>
      <c r="U13" s="379"/>
    </row>
    <row r="14" spans="1:25" s="357" customFormat="1" ht="13.15" customHeight="1" x14ac:dyDescent="0.2">
      <c r="B14" s="358"/>
      <c r="C14" s="358"/>
      <c r="D14" s="358"/>
      <c r="E14" s="358"/>
      <c r="F14" s="358"/>
      <c r="G14" s="358"/>
      <c r="H14" s="381"/>
      <c r="I14" s="381"/>
      <c r="J14" s="381"/>
      <c r="K14" s="381"/>
      <c r="L14" s="381"/>
      <c r="M14" s="355"/>
      <c r="N14" s="355"/>
      <c r="O14" s="355"/>
      <c r="P14" s="355"/>
      <c r="Q14" s="355"/>
      <c r="R14" s="377"/>
      <c r="S14" s="379"/>
      <c r="T14" s="379"/>
      <c r="U14" s="379"/>
      <c r="V14" s="360"/>
    </row>
    <row r="15" spans="1:25" s="357" customFormat="1" ht="13.15" customHeight="1" x14ac:dyDescent="0.2">
      <c r="B15" s="358"/>
      <c r="C15" s="358"/>
      <c r="D15" s="358"/>
      <c r="E15" s="358"/>
      <c r="F15" s="358"/>
      <c r="G15" s="358"/>
      <c r="H15" s="382"/>
      <c r="I15" s="382"/>
      <c r="J15" s="382"/>
      <c r="K15" s="382"/>
      <c r="L15" s="382"/>
      <c r="M15" s="355"/>
      <c r="N15" s="355"/>
      <c r="O15" s="355"/>
      <c r="P15" s="355"/>
      <c r="Q15" s="355"/>
      <c r="R15" s="355"/>
      <c r="S15" s="360"/>
      <c r="T15" s="360"/>
      <c r="U15" s="360"/>
      <c r="V15" s="360"/>
    </row>
    <row r="16" spans="1:25" s="357" customFormat="1" x14ac:dyDescent="0.2">
      <c r="B16" s="358"/>
      <c r="C16" s="358"/>
      <c r="D16" s="358"/>
      <c r="E16" s="358"/>
      <c r="F16" s="358"/>
      <c r="G16" s="358"/>
      <c r="H16" s="381"/>
      <c r="I16" s="381"/>
      <c r="J16" s="381"/>
      <c r="K16" s="381"/>
      <c r="L16" s="381"/>
      <c r="M16" s="355"/>
      <c r="N16" s="355"/>
      <c r="O16" s="355"/>
      <c r="P16" s="355"/>
      <c r="Q16" s="355"/>
      <c r="R16" s="355"/>
      <c r="S16" s="360"/>
      <c r="T16" s="360"/>
      <c r="U16" s="360"/>
      <c r="V16" s="360"/>
    </row>
    <row r="17" spans="2:22" s="357" customFormat="1" x14ac:dyDescent="0.2">
      <c r="B17" s="358"/>
      <c r="C17" s="358"/>
      <c r="D17" s="358"/>
      <c r="E17" s="358"/>
      <c r="F17" s="358"/>
      <c r="G17" s="358"/>
      <c r="H17" s="381"/>
      <c r="I17" s="381"/>
      <c r="J17" s="381"/>
      <c r="K17" s="381"/>
      <c r="L17" s="381"/>
      <c r="M17" s="355"/>
      <c r="N17" s="355"/>
      <c r="O17" s="355"/>
      <c r="P17" s="355"/>
      <c r="Q17" s="355"/>
      <c r="R17" s="355"/>
      <c r="S17" s="360"/>
      <c r="T17" s="360"/>
      <c r="U17" s="360"/>
      <c r="V17" s="360"/>
    </row>
    <row r="18" spans="2:22" s="357" customFormat="1" x14ac:dyDescent="0.2">
      <c r="B18" s="358"/>
      <c r="C18" s="358"/>
      <c r="D18" s="358"/>
      <c r="E18" s="358"/>
      <c r="F18" s="358"/>
      <c r="G18" s="358"/>
      <c r="H18" s="381"/>
      <c r="I18" s="381"/>
      <c r="J18" s="381"/>
      <c r="K18" s="381"/>
      <c r="L18" s="381"/>
      <c r="M18" s="355"/>
      <c r="N18" s="355"/>
      <c r="O18" s="355"/>
      <c r="P18" s="355"/>
      <c r="Q18" s="355"/>
      <c r="R18" s="355"/>
      <c r="S18" s="360"/>
      <c r="T18" s="360"/>
      <c r="U18" s="360"/>
      <c r="V18" s="360"/>
    </row>
    <row r="19" spans="2:22" s="357" customFormat="1" x14ac:dyDescent="0.2">
      <c r="B19" s="358"/>
      <c r="C19" s="358"/>
      <c r="D19" s="358"/>
      <c r="E19" s="358"/>
      <c r="F19" s="358"/>
      <c r="G19" s="358"/>
      <c r="H19" s="358"/>
      <c r="I19" s="358"/>
      <c r="J19" s="358"/>
      <c r="K19" s="358"/>
      <c r="L19" s="358"/>
      <c r="M19" s="355"/>
      <c r="N19" s="355"/>
      <c r="O19" s="355"/>
      <c r="P19" s="355"/>
      <c r="Q19" s="355"/>
      <c r="R19" s="355"/>
    </row>
    <row r="20" spans="2:22" s="357" customFormat="1" x14ac:dyDescent="0.2">
      <c r="B20" s="358"/>
      <c r="C20" s="358"/>
      <c r="D20" s="358"/>
      <c r="E20" s="358"/>
      <c r="F20" s="358"/>
      <c r="G20" s="358"/>
      <c r="H20" s="358"/>
      <c r="I20" s="358"/>
      <c r="J20" s="358"/>
      <c r="K20" s="358"/>
      <c r="L20" s="358"/>
      <c r="M20" s="355"/>
      <c r="N20" s="355"/>
      <c r="O20" s="355"/>
      <c r="P20" s="355"/>
      <c r="Q20" s="355"/>
      <c r="R20" s="355"/>
    </row>
    <row r="21" spans="2:22" s="357" customFormat="1" x14ac:dyDescent="0.2">
      <c r="B21" s="358"/>
      <c r="C21" s="358"/>
      <c r="D21" s="358"/>
      <c r="E21" s="358"/>
      <c r="F21" s="358"/>
      <c r="G21" s="358"/>
      <c r="H21" s="358"/>
      <c r="I21" s="358"/>
      <c r="J21" s="358"/>
      <c r="K21" s="358"/>
      <c r="L21" s="358"/>
      <c r="M21" s="355"/>
      <c r="N21" s="355"/>
      <c r="O21" s="355"/>
      <c r="P21" s="355"/>
      <c r="Q21" s="355"/>
      <c r="R21" s="355"/>
    </row>
    <row r="22" spans="2:22" s="357" customFormat="1" x14ac:dyDescent="0.2">
      <c r="B22" s="358"/>
      <c r="C22" s="358"/>
      <c r="D22" s="358"/>
      <c r="E22" s="358"/>
      <c r="F22" s="358"/>
      <c r="G22" s="358"/>
      <c r="H22" s="358"/>
      <c r="I22" s="358"/>
      <c r="J22" s="358"/>
      <c r="K22" s="358"/>
      <c r="L22" s="358"/>
      <c r="M22" s="355"/>
      <c r="N22" s="355"/>
      <c r="O22" s="355"/>
      <c r="P22" s="355"/>
      <c r="Q22" s="355"/>
      <c r="R22" s="355"/>
    </row>
    <row r="23" spans="2:22" s="357" customFormat="1" x14ac:dyDescent="0.2">
      <c r="B23" s="358"/>
      <c r="C23" s="358"/>
      <c r="D23" s="358"/>
      <c r="E23" s="358"/>
      <c r="F23" s="358"/>
      <c r="G23" s="358"/>
      <c r="H23" s="358"/>
      <c r="I23" s="358"/>
      <c r="J23" s="358"/>
      <c r="K23" s="358"/>
      <c r="L23" s="358"/>
      <c r="M23" s="355"/>
      <c r="N23" s="355"/>
      <c r="O23" s="355"/>
      <c r="P23" s="355"/>
      <c r="Q23" s="355"/>
      <c r="R23" s="355"/>
    </row>
    <row r="24" spans="2:22" s="357" customFormat="1" x14ac:dyDescent="0.2">
      <c r="B24" s="358"/>
      <c r="C24" s="358"/>
      <c r="D24" s="358"/>
      <c r="E24" s="358"/>
      <c r="F24" s="358"/>
      <c r="G24" s="358"/>
      <c r="H24" s="358"/>
      <c r="I24" s="358"/>
      <c r="J24" s="358"/>
      <c r="K24" s="358"/>
      <c r="L24" s="358"/>
      <c r="M24" s="355"/>
      <c r="N24" s="355"/>
      <c r="O24" s="355"/>
      <c r="P24" s="355"/>
      <c r="Q24" s="355"/>
      <c r="R24" s="355"/>
    </row>
    <row r="25" spans="2:22" s="357" customFormat="1" x14ac:dyDescent="0.2">
      <c r="B25" s="358"/>
      <c r="C25" s="358"/>
      <c r="D25" s="358"/>
      <c r="E25" s="358"/>
      <c r="F25" s="358"/>
      <c r="G25" s="358"/>
      <c r="H25" s="358"/>
      <c r="I25" s="358"/>
      <c r="J25" s="358"/>
      <c r="K25" s="358"/>
      <c r="L25" s="358"/>
      <c r="M25" s="355"/>
      <c r="N25" s="355"/>
      <c r="O25" s="355"/>
      <c r="P25" s="355"/>
      <c r="Q25" s="355"/>
      <c r="R25" s="355"/>
    </row>
    <row r="26" spans="2:22" s="357" customFormat="1" x14ac:dyDescent="0.2">
      <c r="B26" s="358"/>
      <c r="C26" s="358"/>
      <c r="D26" s="358"/>
      <c r="E26" s="358"/>
      <c r="F26" s="358"/>
      <c r="G26" s="358"/>
      <c r="H26" s="358"/>
      <c r="I26" s="358"/>
      <c r="J26" s="358"/>
      <c r="K26" s="358"/>
      <c r="L26" s="358"/>
      <c r="M26" s="355"/>
      <c r="N26" s="355"/>
      <c r="O26" s="355"/>
      <c r="P26" s="355"/>
      <c r="Q26" s="355"/>
      <c r="R26" s="355"/>
    </row>
    <row r="27" spans="2:22" s="357" customFormat="1" x14ac:dyDescent="0.2">
      <c r="B27" s="358"/>
      <c r="C27" s="358"/>
      <c r="D27" s="358"/>
      <c r="E27" s="358"/>
      <c r="F27" s="358"/>
      <c r="G27" s="358"/>
      <c r="H27" s="358"/>
      <c r="I27" s="358"/>
      <c r="J27" s="358"/>
      <c r="K27" s="358"/>
      <c r="L27" s="358"/>
      <c r="M27" s="355"/>
      <c r="N27" s="355"/>
      <c r="O27" s="355"/>
      <c r="P27" s="355"/>
      <c r="Q27" s="355"/>
      <c r="R27" s="355"/>
    </row>
    <row r="28" spans="2:22" s="357" customFormat="1" x14ac:dyDescent="0.2">
      <c r="B28" s="358"/>
      <c r="C28" s="358"/>
      <c r="D28" s="358"/>
      <c r="E28" s="358"/>
      <c r="F28" s="358"/>
      <c r="G28" s="358"/>
      <c r="H28" s="358"/>
      <c r="I28" s="358"/>
      <c r="J28" s="358"/>
      <c r="K28" s="358"/>
      <c r="L28" s="358"/>
      <c r="M28" s="355"/>
      <c r="N28" s="355"/>
      <c r="O28" s="355"/>
      <c r="P28" s="355"/>
      <c r="Q28" s="355"/>
      <c r="R28" s="355"/>
    </row>
    <row r="29" spans="2:22" s="357" customFormat="1" x14ac:dyDescent="0.2">
      <c r="B29" s="358"/>
      <c r="C29" s="358"/>
      <c r="D29" s="358"/>
      <c r="E29" s="358"/>
      <c r="F29" s="358"/>
      <c r="G29" s="358"/>
      <c r="H29" s="358"/>
      <c r="I29" s="358"/>
      <c r="J29" s="358"/>
      <c r="K29" s="358"/>
      <c r="L29" s="358"/>
      <c r="M29" s="355"/>
      <c r="N29" s="355"/>
      <c r="O29" s="355"/>
      <c r="P29" s="355"/>
      <c r="Q29" s="355"/>
      <c r="R29" s="355"/>
    </row>
    <row r="30" spans="2:22" s="357" customFormat="1" x14ac:dyDescent="0.2">
      <c r="B30" s="358"/>
      <c r="C30" s="358"/>
      <c r="D30" s="358"/>
      <c r="E30" s="358"/>
      <c r="F30" s="358"/>
      <c r="G30" s="358"/>
      <c r="H30" s="358"/>
      <c r="I30" s="358"/>
      <c r="J30" s="358"/>
      <c r="K30" s="358"/>
      <c r="L30" s="358"/>
      <c r="M30" s="355"/>
      <c r="N30" s="355"/>
      <c r="O30" s="355"/>
      <c r="P30" s="355"/>
      <c r="Q30" s="355"/>
      <c r="R30" s="355"/>
    </row>
    <row r="31" spans="2:22" s="357" customFormat="1" x14ac:dyDescent="0.2">
      <c r="B31" s="358"/>
      <c r="C31" s="358"/>
      <c r="D31" s="358"/>
      <c r="E31" s="358"/>
      <c r="F31" s="358"/>
      <c r="G31" s="358"/>
      <c r="H31" s="358"/>
      <c r="I31" s="358"/>
      <c r="J31" s="358"/>
      <c r="K31" s="358"/>
      <c r="L31" s="358"/>
      <c r="M31" s="355"/>
      <c r="N31" s="355"/>
      <c r="O31" s="355"/>
      <c r="P31" s="355"/>
      <c r="Q31" s="355"/>
      <c r="R31" s="355"/>
    </row>
    <row r="32" spans="2:22" s="357" customFormat="1" x14ac:dyDescent="0.2">
      <c r="B32" s="358"/>
      <c r="C32" s="358"/>
      <c r="D32" s="358"/>
      <c r="E32" s="358"/>
      <c r="F32" s="358"/>
      <c r="G32" s="358"/>
      <c r="H32" s="358"/>
      <c r="I32" s="358"/>
      <c r="J32" s="358"/>
      <c r="K32" s="358"/>
      <c r="L32" s="358"/>
      <c r="M32" s="355"/>
      <c r="N32" s="355"/>
      <c r="O32" s="355"/>
      <c r="P32" s="355"/>
      <c r="Q32" s="355"/>
      <c r="R32" s="355"/>
    </row>
    <row r="33" spans="2:18" s="357" customFormat="1" x14ac:dyDescent="0.2">
      <c r="B33" s="358"/>
      <c r="C33" s="358"/>
      <c r="D33" s="358"/>
      <c r="E33" s="358"/>
      <c r="F33" s="358"/>
      <c r="G33" s="358"/>
      <c r="H33" s="358"/>
      <c r="I33" s="358"/>
      <c r="J33" s="358"/>
      <c r="K33" s="358"/>
      <c r="L33" s="358"/>
      <c r="M33" s="355"/>
      <c r="N33" s="355"/>
      <c r="O33" s="355"/>
      <c r="P33" s="355"/>
      <c r="Q33" s="355"/>
      <c r="R33" s="355"/>
    </row>
    <row r="34" spans="2:18" s="357" customFormat="1" x14ac:dyDescent="0.2">
      <c r="B34" s="358"/>
      <c r="C34" s="358"/>
      <c r="D34" s="358"/>
      <c r="E34" s="358"/>
      <c r="F34" s="358"/>
      <c r="G34" s="358"/>
      <c r="H34" s="358"/>
      <c r="I34" s="358"/>
      <c r="J34" s="358"/>
      <c r="K34" s="358"/>
      <c r="L34" s="358"/>
      <c r="M34" s="355"/>
      <c r="N34" s="355"/>
      <c r="O34" s="355"/>
      <c r="P34" s="355"/>
      <c r="Q34" s="355"/>
      <c r="R34" s="355"/>
    </row>
    <row r="35" spans="2:18" s="357" customFormat="1" x14ac:dyDescent="0.2">
      <c r="B35" s="358"/>
      <c r="C35" s="358"/>
      <c r="D35" s="358"/>
      <c r="E35" s="358"/>
      <c r="F35" s="358"/>
      <c r="G35" s="358"/>
      <c r="H35" s="358"/>
      <c r="I35" s="358"/>
      <c r="J35" s="358"/>
      <c r="K35" s="358"/>
      <c r="L35" s="358"/>
      <c r="M35" s="355"/>
      <c r="N35" s="355"/>
      <c r="O35" s="355"/>
      <c r="P35" s="355"/>
      <c r="Q35" s="355"/>
      <c r="R35" s="355"/>
    </row>
    <row r="36" spans="2:18" s="357" customFormat="1" x14ac:dyDescent="0.2">
      <c r="B36" s="358"/>
      <c r="C36" s="358"/>
      <c r="D36" s="358"/>
      <c r="E36" s="358"/>
      <c r="F36" s="358"/>
      <c r="G36" s="358"/>
      <c r="H36" s="358"/>
      <c r="I36" s="358"/>
      <c r="J36" s="358"/>
      <c r="K36" s="358"/>
      <c r="L36" s="358"/>
      <c r="M36" s="355"/>
      <c r="N36" s="355"/>
      <c r="O36" s="355"/>
      <c r="P36" s="355"/>
      <c r="Q36" s="355"/>
      <c r="R36" s="355"/>
    </row>
    <row r="37" spans="2:18" s="357" customFormat="1" x14ac:dyDescent="0.2">
      <c r="B37" s="358"/>
      <c r="C37" s="358"/>
      <c r="D37" s="358"/>
      <c r="E37" s="358"/>
      <c r="F37" s="358"/>
      <c r="G37" s="358"/>
      <c r="H37" s="358"/>
      <c r="I37" s="358"/>
      <c r="J37" s="358"/>
      <c r="K37" s="358"/>
      <c r="L37" s="358"/>
      <c r="M37" s="355"/>
      <c r="N37" s="355"/>
      <c r="O37" s="355"/>
      <c r="P37" s="355"/>
      <c r="Q37" s="355"/>
      <c r="R37" s="355"/>
    </row>
    <row r="38" spans="2:18" s="357" customFormat="1" x14ac:dyDescent="0.2">
      <c r="B38" s="358"/>
      <c r="C38" s="358"/>
      <c r="D38" s="358"/>
      <c r="E38" s="358"/>
      <c r="F38" s="358"/>
      <c r="G38" s="358"/>
      <c r="H38" s="358"/>
      <c r="I38" s="358"/>
      <c r="J38" s="358"/>
      <c r="K38" s="358"/>
      <c r="L38" s="358"/>
      <c r="M38" s="355"/>
      <c r="N38" s="355"/>
      <c r="O38" s="355"/>
      <c r="P38" s="355"/>
      <c r="Q38" s="355"/>
      <c r="R38" s="355"/>
    </row>
    <row r="39" spans="2:18" s="357" customFormat="1" x14ac:dyDescent="0.2">
      <c r="B39" s="358"/>
      <c r="C39" s="358"/>
      <c r="D39" s="358"/>
      <c r="E39" s="358"/>
      <c r="F39" s="358"/>
      <c r="G39" s="358"/>
      <c r="H39" s="358"/>
      <c r="I39" s="358"/>
      <c r="J39" s="358"/>
      <c r="K39" s="358"/>
      <c r="L39" s="358"/>
      <c r="M39" s="355"/>
      <c r="N39" s="355"/>
      <c r="O39" s="355"/>
      <c r="P39" s="355"/>
      <c r="Q39" s="355"/>
      <c r="R39" s="355"/>
    </row>
    <row r="40" spans="2:18" s="357" customFormat="1" x14ac:dyDescent="0.2">
      <c r="B40" s="358"/>
      <c r="C40" s="358"/>
      <c r="D40" s="358"/>
      <c r="E40" s="358"/>
      <c r="F40" s="358"/>
      <c r="G40" s="358"/>
      <c r="H40" s="358"/>
      <c r="I40" s="358"/>
      <c r="J40" s="358"/>
      <c r="K40" s="358"/>
      <c r="L40" s="358"/>
      <c r="M40" s="355"/>
      <c r="N40" s="355"/>
      <c r="O40" s="355"/>
      <c r="P40" s="355"/>
      <c r="Q40" s="355"/>
      <c r="R40" s="355"/>
    </row>
    <row r="41" spans="2:18" s="357" customFormat="1" x14ac:dyDescent="0.2">
      <c r="B41" s="358"/>
      <c r="C41" s="358"/>
      <c r="D41" s="358"/>
      <c r="E41" s="358"/>
      <c r="F41" s="358"/>
      <c r="G41" s="358"/>
      <c r="H41" s="358"/>
      <c r="I41" s="358"/>
      <c r="J41" s="358"/>
      <c r="K41" s="358"/>
      <c r="L41" s="358"/>
      <c r="M41" s="355"/>
      <c r="N41" s="355"/>
      <c r="O41" s="355"/>
      <c r="P41" s="355"/>
      <c r="Q41" s="355"/>
      <c r="R41" s="355"/>
    </row>
    <row r="42" spans="2:18" s="357" customFormat="1" x14ac:dyDescent="0.2">
      <c r="B42" s="358"/>
      <c r="C42" s="358"/>
      <c r="D42" s="358"/>
      <c r="E42" s="358"/>
      <c r="F42" s="358"/>
      <c r="G42" s="358"/>
      <c r="H42" s="358"/>
      <c r="I42" s="358"/>
      <c r="J42" s="358"/>
      <c r="K42" s="358"/>
      <c r="L42" s="358"/>
      <c r="M42" s="355"/>
      <c r="N42" s="355"/>
      <c r="O42" s="355"/>
      <c r="P42" s="355"/>
      <c r="Q42" s="355"/>
      <c r="R42" s="355"/>
    </row>
    <row r="43" spans="2:18" s="357" customFormat="1" x14ac:dyDescent="0.2">
      <c r="B43" s="358"/>
      <c r="C43" s="358"/>
      <c r="D43" s="358"/>
      <c r="E43" s="358"/>
      <c r="F43" s="358"/>
      <c r="G43" s="358"/>
      <c r="H43" s="358"/>
      <c r="I43" s="358"/>
      <c r="J43" s="358"/>
      <c r="K43" s="358"/>
      <c r="L43" s="358"/>
      <c r="M43" s="355"/>
      <c r="N43" s="355"/>
      <c r="O43" s="355"/>
      <c r="P43" s="355"/>
      <c r="Q43" s="355"/>
      <c r="R43" s="355"/>
    </row>
    <row r="44" spans="2:18" s="357" customFormat="1" x14ac:dyDescent="0.2">
      <c r="B44" s="358"/>
      <c r="C44" s="358"/>
      <c r="D44" s="358"/>
      <c r="E44" s="358"/>
      <c r="F44" s="358"/>
      <c r="G44" s="358"/>
      <c r="H44" s="358"/>
      <c r="I44" s="358"/>
      <c r="J44" s="358"/>
      <c r="K44" s="358"/>
      <c r="L44" s="358"/>
      <c r="M44" s="355"/>
      <c r="N44" s="355"/>
      <c r="O44" s="355"/>
      <c r="P44" s="355"/>
      <c r="Q44" s="355"/>
      <c r="R44" s="355"/>
    </row>
    <row r="45" spans="2:18" s="357" customFormat="1" x14ac:dyDescent="0.2">
      <c r="B45" s="358"/>
      <c r="C45" s="358"/>
      <c r="D45" s="358"/>
      <c r="E45" s="358"/>
      <c r="F45" s="358"/>
      <c r="G45" s="358"/>
      <c r="H45" s="358"/>
      <c r="I45" s="358"/>
      <c r="J45" s="358"/>
      <c r="K45" s="358"/>
      <c r="L45" s="358"/>
      <c r="M45" s="355"/>
      <c r="N45" s="355"/>
      <c r="O45" s="355"/>
      <c r="P45" s="355"/>
      <c r="Q45" s="355"/>
      <c r="R45" s="355"/>
    </row>
    <row r="46" spans="2:18" s="357" customFormat="1" x14ac:dyDescent="0.2">
      <c r="B46" s="358"/>
      <c r="C46" s="358"/>
      <c r="D46" s="358"/>
      <c r="E46" s="358"/>
      <c r="F46" s="358"/>
      <c r="G46" s="358"/>
      <c r="H46" s="358"/>
      <c r="I46" s="358"/>
      <c r="J46" s="358"/>
      <c r="K46" s="358"/>
      <c r="L46" s="358"/>
      <c r="M46" s="355"/>
      <c r="N46" s="355"/>
      <c r="O46" s="355"/>
      <c r="P46" s="355"/>
      <c r="Q46" s="355"/>
      <c r="R46" s="355"/>
    </row>
    <row r="47" spans="2:18" s="357" customFormat="1" x14ac:dyDescent="0.2">
      <c r="B47" s="358"/>
      <c r="C47" s="358"/>
      <c r="D47" s="358"/>
      <c r="E47" s="358"/>
      <c r="F47" s="358"/>
      <c r="G47" s="358"/>
      <c r="H47" s="358"/>
      <c r="I47" s="358"/>
      <c r="J47" s="358"/>
      <c r="K47" s="358"/>
      <c r="L47" s="358"/>
      <c r="M47" s="355"/>
      <c r="N47" s="355"/>
      <c r="O47" s="355"/>
      <c r="P47" s="355"/>
      <c r="Q47" s="355"/>
      <c r="R47" s="355"/>
    </row>
    <row r="48" spans="2:18" s="357" customFormat="1" x14ac:dyDescent="0.2">
      <c r="B48" s="358"/>
      <c r="C48" s="358"/>
      <c r="D48" s="358"/>
      <c r="E48" s="358"/>
      <c r="F48" s="358"/>
      <c r="G48" s="358"/>
      <c r="H48" s="358"/>
      <c r="I48" s="358"/>
      <c r="J48" s="358"/>
      <c r="K48" s="358"/>
      <c r="L48" s="358"/>
      <c r="M48" s="355"/>
      <c r="N48" s="355"/>
      <c r="O48" s="355"/>
      <c r="P48" s="355"/>
      <c r="Q48" s="355"/>
      <c r="R48" s="355"/>
    </row>
    <row r="49" spans="2:18" s="357" customFormat="1" x14ac:dyDescent="0.2">
      <c r="B49" s="358"/>
      <c r="C49" s="358"/>
      <c r="D49" s="358"/>
      <c r="E49" s="358"/>
      <c r="F49" s="358"/>
      <c r="G49" s="358"/>
      <c r="H49" s="358"/>
      <c r="I49" s="358"/>
      <c r="J49" s="358"/>
      <c r="K49" s="358"/>
      <c r="L49" s="358"/>
      <c r="M49" s="355"/>
      <c r="N49" s="355"/>
      <c r="O49" s="355"/>
      <c r="P49" s="355"/>
      <c r="Q49" s="355"/>
      <c r="R49" s="355"/>
    </row>
    <row r="50" spans="2:18" s="357" customFormat="1" x14ac:dyDescent="0.2">
      <c r="B50" s="358"/>
      <c r="C50" s="358"/>
      <c r="D50" s="358"/>
      <c r="E50" s="358"/>
      <c r="F50" s="358"/>
      <c r="G50" s="358"/>
      <c r="H50" s="358"/>
      <c r="I50" s="358"/>
      <c r="J50" s="358"/>
      <c r="K50" s="358"/>
      <c r="L50" s="358"/>
      <c r="M50" s="355"/>
      <c r="N50" s="355"/>
      <c r="O50" s="355"/>
      <c r="P50" s="355"/>
      <c r="Q50" s="355"/>
      <c r="R50" s="355"/>
    </row>
    <row r="51" spans="2:18" s="357" customFormat="1" x14ac:dyDescent="0.2">
      <c r="B51" s="358"/>
      <c r="C51" s="358"/>
      <c r="D51" s="358"/>
      <c r="E51" s="358"/>
      <c r="F51" s="358"/>
      <c r="G51" s="358"/>
      <c r="H51" s="358"/>
      <c r="I51" s="358"/>
      <c r="J51" s="358"/>
      <c r="K51" s="358"/>
      <c r="L51" s="358"/>
      <c r="M51" s="355"/>
      <c r="N51" s="355"/>
      <c r="O51" s="355"/>
      <c r="P51" s="355"/>
      <c r="Q51" s="355"/>
      <c r="R51" s="355"/>
    </row>
    <row r="52" spans="2:18" s="357" customFormat="1" x14ac:dyDescent="0.2">
      <c r="B52" s="358"/>
      <c r="C52" s="358"/>
      <c r="D52" s="358"/>
      <c r="E52" s="358"/>
      <c r="F52" s="358"/>
      <c r="G52" s="358"/>
      <c r="H52" s="358"/>
      <c r="I52" s="358"/>
      <c r="J52" s="358"/>
      <c r="K52" s="358"/>
      <c r="L52" s="358"/>
      <c r="M52" s="355"/>
      <c r="N52" s="355"/>
      <c r="O52" s="355"/>
      <c r="P52" s="355"/>
      <c r="Q52" s="355"/>
      <c r="R52" s="355"/>
    </row>
    <row r="53" spans="2:18" s="357" customFormat="1" x14ac:dyDescent="0.2">
      <c r="B53" s="358"/>
      <c r="C53" s="358"/>
      <c r="D53" s="358"/>
      <c r="E53" s="358"/>
      <c r="F53" s="358"/>
      <c r="G53" s="358"/>
      <c r="H53" s="358"/>
      <c r="I53" s="358"/>
      <c r="J53" s="358"/>
      <c r="K53" s="358"/>
      <c r="L53" s="358"/>
      <c r="M53" s="355"/>
      <c r="N53" s="355"/>
      <c r="O53" s="355"/>
      <c r="P53" s="355"/>
      <c r="Q53" s="355"/>
      <c r="R53" s="355"/>
    </row>
    <row r="54" spans="2:18" s="357" customFormat="1" x14ac:dyDescent="0.2">
      <c r="B54" s="358"/>
      <c r="C54" s="358"/>
      <c r="D54" s="358"/>
      <c r="E54" s="358"/>
      <c r="F54" s="358"/>
      <c r="G54" s="358"/>
      <c r="H54" s="358"/>
      <c r="I54" s="358"/>
      <c r="J54" s="358"/>
      <c r="K54" s="358"/>
      <c r="L54" s="358"/>
      <c r="M54" s="355"/>
      <c r="N54" s="355"/>
      <c r="O54" s="355"/>
      <c r="P54" s="355"/>
      <c r="Q54" s="355"/>
      <c r="R54" s="355"/>
    </row>
    <row r="55" spans="2:18" s="357" customFormat="1" x14ac:dyDescent="0.2">
      <c r="B55" s="358"/>
      <c r="C55" s="358"/>
      <c r="D55" s="358"/>
      <c r="E55" s="358"/>
      <c r="F55" s="358"/>
      <c r="G55" s="358"/>
      <c r="H55" s="358"/>
      <c r="I55" s="358"/>
      <c r="J55" s="358"/>
      <c r="K55" s="358"/>
      <c r="L55" s="358"/>
      <c r="M55" s="355"/>
      <c r="N55" s="355"/>
      <c r="O55" s="355"/>
      <c r="P55" s="355"/>
      <c r="Q55" s="355"/>
      <c r="R55" s="355"/>
    </row>
    <row r="56" spans="2:18" s="357" customFormat="1" x14ac:dyDescent="0.2">
      <c r="B56" s="358"/>
      <c r="C56" s="358"/>
      <c r="D56" s="358"/>
      <c r="E56" s="358"/>
      <c r="F56" s="358"/>
      <c r="G56" s="358"/>
      <c r="H56" s="358"/>
      <c r="I56" s="358"/>
      <c r="J56" s="358"/>
      <c r="K56" s="358"/>
      <c r="L56" s="358"/>
      <c r="M56" s="355"/>
      <c r="N56" s="355"/>
      <c r="O56" s="355"/>
      <c r="P56" s="355"/>
      <c r="Q56" s="355"/>
      <c r="R56" s="355"/>
    </row>
    <row r="57" spans="2:18" s="357" customFormat="1" x14ac:dyDescent="0.2">
      <c r="B57" s="358"/>
      <c r="C57" s="358"/>
      <c r="D57" s="358"/>
      <c r="E57" s="358"/>
      <c r="F57" s="358"/>
      <c r="G57" s="358"/>
      <c r="H57" s="358"/>
      <c r="I57" s="358"/>
      <c r="J57" s="358"/>
      <c r="K57" s="358"/>
      <c r="L57" s="358"/>
      <c r="M57" s="355"/>
      <c r="N57" s="355"/>
      <c r="O57" s="355"/>
      <c r="P57" s="355"/>
      <c r="Q57" s="355"/>
      <c r="R57" s="355"/>
    </row>
    <row r="58" spans="2:18" s="357" customFormat="1" x14ac:dyDescent="0.2">
      <c r="B58" s="358"/>
      <c r="C58" s="358"/>
      <c r="D58" s="358"/>
      <c r="E58" s="358"/>
      <c r="F58" s="358"/>
      <c r="G58" s="358"/>
      <c r="H58" s="358"/>
      <c r="I58" s="358"/>
      <c r="J58" s="358"/>
      <c r="K58" s="358"/>
      <c r="L58" s="358"/>
      <c r="M58" s="355"/>
      <c r="N58" s="355"/>
      <c r="O58" s="355"/>
      <c r="P58" s="355"/>
      <c r="Q58" s="355"/>
      <c r="R58" s="355"/>
    </row>
    <row r="59" spans="2:18" s="357" customFormat="1" x14ac:dyDescent="0.2">
      <c r="B59" s="358"/>
      <c r="C59" s="358"/>
      <c r="D59" s="358"/>
      <c r="E59" s="358"/>
      <c r="F59" s="358"/>
      <c r="G59" s="358"/>
      <c r="H59" s="358"/>
      <c r="I59" s="358"/>
      <c r="J59" s="358"/>
      <c r="K59" s="358"/>
      <c r="L59" s="358"/>
      <c r="M59" s="355"/>
      <c r="N59" s="355"/>
      <c r="O59" s="355"/>
      <c r="P59" s="355"/>
      <c r="Q59" s="355"/>
      <c r="R59" s="355"/>
    </row>
    <row r="60" spans="2:18" s="357" customFormat="1" x14ac:dyDescent="0.2">
      <c r="B60" s="358"/>
      <c r="C60" s="358"/>
      <c r="D60" s="358"/>
      <c r="E60" s="358"/>
      <c r="F60" s="358"/>
      <c r="G60" s="358"/>
      <c r="H60" s="358"/>
      <c r="I60" s="358"/>
      <c r="J60" s="358"/>
      <c r="K60" s="358"/>
      <c r="L60" s="358"/>
      <c r="M60" s="355"/>
      <c r="N60" s="355"/>
      <c r="O60" s="355"/>
      <c r="P60" s="355"/>
      <c r="Q60" s="355"/>
      <c r="R60" s="355"/>
    </row>
    <row r="61" spans="2:18" s="357" customFormat="1" x14ac:dyDescent="0.2">
      <c r="B61" s="358"/>
      <c r="C61" s="358"/>
      <c r="D61" s="358"/>
      <c r="E61" s="358"/>
      <c r="F61" s="358"/>
      <c r="G61" s="358"/>
      <c r="H61" s="358"/>
      <c r="I61" s="358"/>
      <c r="J61" s="358"/>
      <c r="K61" s="358"/>
      <c r="L61" s="358"/>
      <c r="M61" s="355"/>
      <c r="N61" s="355"/>
      <c r="O61" s="355"/>
      <c r="P61" s="355"/>
      <c r="Q61" s="355"/>
      <c r="R61" s="355"/>
    </row>
    <row r="62" spans="2:18" s="357" customFormat="1" x14ac:dyDescent="0.2">
      <c r="B62" s="358"/>
      <c r="C62" s="358"/>
      <c r="D62" s="358"/>
      <c r="E62" s="358"/>
      <c r="F62" s="358"/>
      <c r="G62" s="358"/>
      <c r="H62" s="358"/>
      <c r="I62" s="358"/>
      <c r="J62" s="358"/>
      <c r="K62" s="358"/>
      <c r="L62" s="358"/>
      <c r="M62" s="355"/>
      <c r="N62" s="355"/>
      <c r="O62" s="355"/>
      <c r="P62" s="355"/>
      <c r="Q62" s="355"/>
      <c r="R62" s="355"/>
    </row>
    <row r="63" spans="2:18" s="357" customFormat="1" x14ac:dyDescent="0.2">
      <c r="B63" s="358"/>
      <c r="C63" s="358"/>
      <c r="D63" s="358"/>
      <c r="E63" s="358"/>
      <c r="F63" s="358"/>
      <c r="G63" s="358"/>
      <c r="H63" s="358"/>
      <c r="I63" s="358"/>
      <c r="J63" s="358"/>
      <c r="K63" s="358"/>
      <c r="L63" s="358"/>
      <c r="M63" s="355"/>
      <c r="N63" s="355"/>
      <c r="O63" s="355"/>
      <c r="P63" s="355"/>
      <c r="Q63" s="355"/>
      <c r="R63" s="355"/>
    </row>
    <row r="64" spans="2:18" s="357" customFormat="1" x14ac:dyDescent="0.2">
      <c r="B64" s="358"/>
      <c r="C64" s="358"/>
      <c r="D64" s="358"/>
      <c r="E64" s="358"/>
      <c r="F64" s="358"/>
      <c r="G64" s="358"/>
      <c r="H64" s="358"/>
      <c r="I64" s="358"/>
      <c r="J64" s="358"/>
      <c r="K64" s="358"/>
      <c r="L64" s="358"/>
      <c r="M64" s="355"/>
      <c r="N64" s="355"/>
      <c r="O64" s="355"/>
      <c r="P64" s="355"/>
      <c r="Q64" s="355"/>
      <c r="R64" s="355"/>
    </row>
    <row r="65" spans="2:18" s="357" customFormat="1" x14ac:dyDescent="0.2">
      <c r="B65" s="358"/>
      <c r="C65" s="358"/>
      <c r="D65" s="358"/>
      <c r="E65" s="358"/>
      <c r="F65" s="358"/>
      <c r="G65" s="358"/>
      <c r="H65" s="358"/>
      <c r="I65" s="358"/>
      <c r="J65" s="358"/>
      <c r="K65" s="358"/>
      <c r="L65" s="358"/>
      <c r="M65" s="355"/>
      <c r="N65" s="355"/>
      <c r="O65" s="355"/>
      <c r="P65" s="355"/>
      <c r="Q65" s="355"/>
      <c r="R65" s="355"/>
    </row>
    <row r="66" spans="2:18" s="357" customFormat="1" x14ac:dyDescent="0.2">
      <c r="B66" s="358"/>
      <c r="C66" s="358"/>
      <c r="D66" s="358"/>
      <c r="E66" s="358"/>
      <c r="F66" s="358"/>
      <c r="G66" s="358"/>
      <c r="H66" s="358"/>
      <c r="I66" s="358"/>
      <c r="J66" s="358"/>
      <c r="K66" s="358"/>
      <c r="L66" s="358"/>
      <c r="M66" s="355"/>
      <c r="N66" s="355"/>
      <c r="O66" s="355"/>
      <c r="P66" s="355"/>
      <c r="Q66" s="355"/>
      <c r="R66" s="355"/>
    </row>
    <row r="67" spans="2:18" s="357" customFormat="1" x14ac:dyDescent="0.2">
      <c r="B67" s="358"/>
      <c r="C67" s="358"/>
      <c r="D67" s="358"/>
      <c r="E67" s="358"/>
      <c r="F67" s="358"/>
      <c r="G67" s="358"/>
      <c r="H67" s="358"/>
      <c r="I67" s="358"/>
      <c r="J67" s="358"/>
      <c r="K67" s="358"/>
      <c r="L67" s="358"/>
      <c r="M67" s="355"/>
      <c r="N67" s="355"/>
      <c r="O67" s="355"/>
      <c r="P67" s="355"/>
      <c r="Q67" s="355"/>
      <c r="R67" s="355"/>
    </row>
    <row r="68" spans="2:18" s="357" customFormat="1" x14ac:dyDescent="0.2">
      <c r="B68" s="358"/>
      <c r="C68" s="358"/>
      <c r="D68" s="358"/>
      <c r="E68" s="358"/>
      <c r="F68" s="358"/>
      <c r="G68" s="358"/>
      <c r="H68" s="358"/>
      <c r="I68" s="358"/>
      <c r="J68" s="358"/>
      <c r="K68" s="358"/>
      <c r="L68" s="358"/>
      <c r="M68" s="355"/>
      <c r="N68" s="355"/>
      <c r="O68" s="355"/>
      <c r="P68" s="355"/>
      <c r="Q68" s="355"/>
      <c r="R68" s="355"/>
    </row>
    <row r="69" spans="2:18" s="357" customFormat="1" x14ac:dyDescent="0.2">
      <c r="B69" s="358"/>
      <c r="C69" s="358"/>
      <c r="D69" s="358"/>
      <c r="E69" s="358"/>
      <c r="F69" s="358"/>
      <c r="G69" s="358"/>
      <c r="H69" s="358"/>
      <c r="I69" s="358"/>
      <c r="J69" s="358"/>
      <c r="K69" s="358"/>
      <c r="L69" s="358"/>
      <c r="M69" s="355"/>
      <c r="N69" s="355"/>
      <c r="O69" s="355"/>
      <c r="P69" s="355"/>
      <c r="Q69" s="355"/>
      <c r="R69" s="355"/>
    </row>
    <row r="70" spans="2:18" s="357" customFormat="1" x14ac:dyDescent="0.2">
      <c r="B70" s="358"/>
      <c r="C70" s="358"/>
      <c r="D70" s="358"/>
      <c r="E70" s="358"/>
      <c r="F70" s="358"/>
      <c r="G70" s="358"/>
      <c r="H70" s="358"/>
      <c r="I70" s="358"/>
      <c r="J70" s="358"/>
      <c r="K70" s="358"/>
      <c r="L70" s="358"/>
      <c r="M70" s="355"/>
      <c r="N70" s="355"/>
      <c r="O70" s="355"/>
      <c r="P70" s="355"/>
      <c r="Q70" s="355"/>
      <c r="R70" s="355"/>
    </row>
    <row r="71" spans="2:18" s="357" customFormat="1" x14ac:dyDescent="0.2">
      <c r="B71" s="358"/>
      <c r="C71" s="358"/>
      <c r="D71" s="358"/>
      <c r="E71" s="358"/>
      <c r="F71" s="358"/>
      <c r="G71" s="358"/>
      <c r="H71" s="358"/>
      <c r="I71" s="358"/>
      <c r="J71" s="358"/>
      <c r="K71" s="358"/>
      <c r="L71" s="358"/>
      <c r="M71" s="355"/>
      <c r="N71" s="355"/>
      <c r="O71" s="355"/>
      <c r="P71" s="355"/>
      <c r="Q71" s="355"/>
      <c r="R71" s="355"/>
    </row>
    <row r="72" spans="2:18" s="357" customFormat="1" x14ac:dyDescent="0.2">
      <c r="B72" s="358"/>
      <c r="C72" s="358"/>
      <c r="D72" s="358"/>
      <c r="E72" s="358"/>
      <c r="F72" s="358"/>
      <c r="G72" s="358"/>
      <c r="H72" s="358"/>
      <c r="I72" s="358"/>
      <c r="J72" s="358"/>
      <c r="K72" s="358"/>
      <c r="L72" s="358"/>
      <c r="M72" s="355"/>
      <c r="N72" s="355"/>
      <c r="O72" s="355"/>
      <c r="P72" s="355"/>
      <c r="Q72" s="355"/>
      <c r="R72" s="355"/>
    </row>
    <row r="73" spans="2:18" s="357" customFormat="1" x14ac:dyDescent="0.2">
      <c r="B73" s="358"/>
      <c r="C73" s="358"/>
      <c r="D73" s="358"/>
      <c r="E73" s="358"/>
      <c r="F73" s="358"/>
      <c r="G73" s="358"/>
      <c r="H73" s="358"/>
      <c r="I73" s="358"/>
      <c r="J73" s="358"/>
      <c r="K73" s="358"/>
      <c r="L73" s="358"/>
      <c r="M73" s="355"/>
      <c r="N73" s="355"/>
      <c r="O73" s="355"/>
      <c r="P73" s="355"/>
      <c r="Q73" s="355"/>
      <c r="R73" s="355"/>
    </row>
    <row r="74" spans="2:18" s="357" customFormat="1" x14ac:dyDescent="0.2">
      <c r="B74" s="358"/>
      <c r="C74" s="358"/>
      <c r="D74" s="358"/>
      <c r="E74" s="358"/>
      <c r="F74" s="358"/>
      <c r="G74" s="358"/>
      <c r="H74" s="358"/>
      <c r="I74" s="358"/>
      <c r="J74" s="358"/>
      <c r="K74" s="358"/>
      <c r="L74" s="358"/>
      <c r="M74" s="355"/>
      <c r="N74" s="355"/>
      <c r="O74" s="355"/>
      <c r="P74" s="355"/>
      <c r="Q74" s="355"/>
      <c r="R74" s="355"/>
    </row>
    <row r="75" spans="2:18" s="357" customFormat="1" x14ac:dyDescent="0.2">
      <c r="B75" s="358"/>
      <c r="C75" s="358"/>
      <c r="D75" s="358"/>
      <c r="E75" s="358"/>
      <c r="F75" s="358"/>
      <c r="G75" s="358"/>
      <c r="H75" s="358"/>
      <c r="I75" s="358"/>
      <c r="J75" s="358"/>
      <c r="K75" s="358"/>
      <c r="L75" s="358"/>
      <c r="M75" s="355"/>
      <c r="N75" s="355"/>
      <c r="O75" s="355"/>
      <c r="P75" s="355"/>
      <c r="Q75" s="355"/>
      <c r="R75" s="355"/>
    </row>
    <row r="76" spans="2:18" s="357" customFormat="1" x14ac:dyDescent="0.2">
      <c r="B76" s="358"/>
      <c r="C76" s="358"/>
      <c r="D76" s="358"/>
      <c r="E76" s="358"/>
      <c r="F76" s="358"/>
      <c r="G76" s="358"/>
      <c r="H76" s="358"/>
      <c r="I76" s="358"/>
      <c r="J76" s="358"/>
      <c r="K76" s="358"/>
      <c r="L76" s="358"/>
      <c r="M76" s="355"/>
      <c r="N76" s="355"/>
      <c r="O76" s="355"/>
      <c r="P76" s="355"/>
      <c r="Q76" s="355"/>
      <c r="R76" s="355"/>
    </row>
    <row r="77" spans="2:18" s="357" customFormat="1" x14ac:dyDescent="0.2">
      <c r="B77" s="358"/>
      <c r="C77" s="358"/>
      <c r="D77" s="358"/>
      <c r="E77" s="358"/>
      <c r="F77" s="358"/>
      <c r="G77" s="358"/>
      <c r="H77" s="358"/>
      <c r="I77" s="358"/>
      <c r="J77" s="358"/>
      <c r="K77" s="358"/>
      <c r="L77" s="358"/>
      <c r="M77" s="355"/>
      <c r="N77" s="355"/>
      <c r="O77" s="355"/>
      <c r="P77" s="355"/>
      <c r="Q77" s="355"/>
      <c r="R77" s="355"/>
    </row>
    <row r="78" spans="2:18" s="357" customFormat="1" x14ac:dyDescent="0.2">
      <c r="B78" s="358"/>
      <c r="C78" s="358"/>
      <c r="D78" s="358"/>
      <c r="E78" s="358"/>
      <c r="F78" s="358"/>
      <c r="G78" s="358"/>
      <c r="H78" s="358"/>
      <c r="I78" s="358"/>
      <c r="J78" s="358"/>
      <c r="K78" s="358"/>
      <c r="L78" s="358"/>
      <c r="M78" s="355"/>
      <c r="N78" s="355"/>
      <c r="O78" s="355"/>
      <c r="P78" s="355"/>
      <c r="Q78" s="355"/>
      <c r="R78" s="355"/>
    </row>
    <row r="79" spans="2:18" s="357" customFormat="1" x14ac:dyDescent="0.2">
      <c r="B79" s="358"/>
      <c r="C79" s="358"/>
      <c r="D79" s="358"/>
      <c r="E79" s="358"/>
      <c r="F79" s="358"/>
      <c r="G79" s="358"/>
      <c r="H79" s="358"/>
      <c r="I79" s="358"/>
      <c r="J79" s="358"/>
      <c r="K79" s="358"/>
      <c r="L79" s="358"/>
      <c r="M79" s="355"/>
      <c r="N79" s="355"/>
      <c r="O79" s="355"/>
      <c r="P79" s="355"/>
      <c r="Q79" s="355"/>
      <c r="R79" s="355"/>
    </row>
    <row r="80" spans="2:18" s="357" customFormat="1" x14ac:dyDescent="0.2">
      <c r="B80" s="358"/>
      <c r="C80" s="358"/>
      <c r="D80" s="358"/>
      <c r="E80" s="358"/>
      <c r="F80" s="358"/>
      <c r="G80" s="358"/>
      <c r="H80" s="358"/>
      <c r="I80" s="358"/>
      <c r="J80" s="358"/>
      <c r="K80" s="358"/>
      <c r="L80" s="358"/>
      <c r="M80" s="355"/>
      <c r="N80" s="355"/>
      <c r="O80" s="355"/>
      <c r="P80" s="355"/>
      <c r="Q80" s="355"/>
      <c r="R80" s="355"/>
    </row>
    <row r="81" spans="2:18" s="357" customFormat="1" x14ac:dyDescent="0.2">
      <c r="B81" s="358"/>
      <c r="C81" s="358"/>
      <c r="D81" s="358"/>
      <c r="E81" s="358"/>
      <c r="F81" s="358"/>
      <c r="G81" s="358"/>
      <c r="H81" s="358"/>
      <c r="I81" s="358"/>
      <c r="J81" s="358"/>
      <c r="K81" s="358"/>
      <c r="L81" s="358"/>
      <c r="M81" s="355"/>
      <c r="N81" s="355"/>
      <c r="O81" s="355"/>
      <c r="P81" s="355"/>
      <c r="Q81" s="355"/>
      <c r="R81" s="355"/>
    </row>
    <row r="82" spans="2:18" s="357" customFormat="1" x14ac:dyDescent="0.2">
      <c r="B82" s="358"/>
      <c r="C82" s="358"/>
      <c r="D82" s="358"/>
      <c r="E82" s="358"/>
      <c r="F82" s="358"/>
      <c r="G82" s="358"/>
      <c r="H82" s="358"/>
      <c r="I82" s="358"/>
      <c r="J82" s="358"/>
      <c r="K82" s="358"/>
      <c r="L82" s="358"/>
      <c r="M82" s="355"/>
      <c r="N82" s="355"/>
      <c r="O82" s="355"/>
      <c r="P82" s="355"/>
      <c r="Q82" s="355"/>
      <c r="R82" s="355"/>
    </row>
    <row r="83" spans="2:18" s="357" customFormat="1" x14ac:dyDescent="0.2">
      <c r="B83" s="358"/>
      <c r="C83" s="358"/>
      <c r="D83" s="358"/>
      <c r="E83" s="358"/>
      <c r="F83" s="358"/>
      <c r="G83" s="358"/>
      <c r="H83" s="358"/>
      <c r="I83" s="358"/>
      <c r="J83" s="358"/>
      <c r="K83" s="358"/>
      <c r="L83" s="358"/>
      <c r="M83" s="355"/>
      <c r="N83" s="355"/>
      <c r="O83" s="355"/>
      <c r="P83" s="355"/>
      <c r="Q83" s="355"/>
      <c r="R83" s="355"/>
    </row>
    <row r="84" spans="2:18" s="357" customFormat="1" x14ac:dyDescent="0.2">
      <c r="B84" s="358"/>
      <c r="C84" s="358"/>
      <c r="D84" s="358"/>
      <c r="E84" s="358"/>
      <c r="F84" s="358"/>
      <c r="G84" s="358"/>
      <c r="H84" s="358"/>
      <c r="I84" s="358"/>
      <c r="J84" s="358"/>
      <c r="K84" s="358"/>
      <c r="L84" s="358"/>
      <c r="M84" s="355"/>
      <c r="N84" s="355"/>
      <c r="O84" s="355"/>
      <c r="P84" s="355"/>
      <c r="Q84" s="355"/>
      <c r="R84" s="355"/>
    </row>
    <row r="85" spans="2:18" s="357" customFormat="1" x14ac:dyDescent="0.2">
      <c r="B85" s="358"/>
      <c r="C85" s="358"/>
      <c r="D85" s="358"/>
      <c r="E85" s="358"/>
      <c r="F85" s="358"/>
      <c r="G85" s="358"/>
      <c r="H85" s="358"/>
      <c r="I85" s="358"/>
      <c r="J85" s="358"/>
      <c r="K85" s="358"/>
      <c r="L85" s="358"/>
      <c r="M85" s="355"/>
      <c r="N85" s="355"/>
      <c r="O85" s="355"/>
      <c r="P85" s="355"/>
      <c r="Q85" s="355"/>
      <c r="R85" s="355"/>
    </row>
    <row r="86" spans="2:18" s="357" customFormat="1" x14ac:dyDescent="0.2">
      <c r="B86" s="358"/>
      <c r="C86" s="358"/>
      <c r="D86" s="358"/>
      <c r="E86" s="358"/>
      <c r="F86" s="358"/>
      <c r="G86" s="358"/>
      <c r="H86" s="358"/>
      <c r="I86" s="358"/>
      <c r="J86" s="358"/>
      <c r="K86" s="358"/>
      <c r="L86" s="358"/>
      <c r="M86" s="355"/>
      <c r="N86" s="355"/>
      <c r="O86" s="355"/>
      <c r="P86" s="355"/>
      <c r="Q86" s="355"/>
      <c r="R86" s="355"/>
    </row>
    <row r="87" spans="2:18" s="357" customFormat="1" x14ac:dyDescent="0.2">
      <c r="B87" s="358"/>
      <c r="C87" s="358"/>
      <c r="D87" s="358"/>
      <c r="E87" s="358"/>
      <c r="F87" s="358"/>
      <c r="G87" s="358"/>
      <c r="H87" s="358"/>
      <c r="I87" s="358"/>
      <c r="J87" s="358"/>
      <c r="K87" s="358"/>
      <c r="L87" s="358"/>
      <c r="M87" s="355"/>
      <c r="N87" s="355"/>
      <c r="O87" s="355"/>
      <c r="P87" s="355"/>
      <c r="Q87" s="355"/>
      <c r="R87" s="355"/>
    </row>
    <row r="88" spans="2:18" s="357" customFormat="1" x14ac:dyDescent="0.2">
      <c r="B88" s="358"/>
      <c r="C88" s="358"/>
      <c r="D88" s="358"/>
      <c r="E88" s="358"/>
      <c r="F88" s="358"/>
      <c r="G88" s="358"/>
      <c r="H88" s="358"/>
      <c r="I88" s="358"/>
      <c r="J88" s="358"/>
      <c r="K88" s="358"/>
      <c r="L88" s="358"/>
      <c r="M88" s="355"/>
      <c r="N88" s="355"/>
      <c r="O88" s="355"/>
      <c r="P88" s="355"/>
      <c r="Q88" s="355"/>
      <c r="R88" s="355"/>
    </row>
    <row r="89" spans="2:18" s="357" customFormat="1" x14ac:dyDescent="0.2">
      <c r="B89" s="358"/>
      <c r="C89" s="358"/>
      <c r="D89" s="358"/>
      <c r="E89" s="358"/>
      <c r="F89" s="358"/>
      <c r="G89" s="358"/>
      <c r="H89" s="358"/>
      <c r="I89" s="358"/>
      <c r="J89" s="358"/>
      <c r="K89" s="358"/>
      <c r="L89" s="358"/>
      <c r="M89" s="355"/>
      <c r="N89" s="355"/>
      <c r="O89" s="355"/>
      <c r="P89" s="355"/>
      <c r="Q89" s="355"/>
      <c r="R89" s="355"/>
    </row>
    <row r="90" spans="2:18" s="357" customFormat="1" x14ac:dyDescent="0.2">
      <c r="B90" s="358"/>
      <c r="C90" s="358"/>
      <c r="D90" s="358"/>
      <c r="E90" s="358"/>
      <c r="F90" s="358"/>
      <c r="G90" s="358"/>
      <c r="H90" s="358"/>
      <c r="I90" s="358"/>
      <c r="J90" s="358"/>
      <c r="K90" s="358"/>
      <c r="L90" s="358"/>
      <c r="M90" s="355"/>
      <c r="N90" s="355"/>
      <c r="O90" s="355"/>
      <c r="P90" s="355"/>
      <c r="Q90" s="355"/>
      <c r="R90" s="355"/>
    </row>
    <row r="91" spans="2:18" s="357" customFormat="1" x14ac:dyDescent="0.2">
      <c r="B91" s="358"/>
      <c r="C91" s="358"/>
      <c r="D91" s="358"/>
      <c r="E91" s="358"/>
      <c r="F91" s="358"/>
      <c r="G91" s="358"/>
      <c r="H91" s="358"/>
      <c r="I91" s="358"/>
      <c r="J91" s="358"/>
      <c r="K91" s="358"/>
      <c r="L91" s="358"/>
      <c r="M91" s="355"/>
      <c r="N91" s="355"/>
      <c r="O91" s="355"/>
      <c r="P91" s="355"/>
      <c r="Q91" s="355"/>
      <c r="R91" s="355"/>
    </row>
    <row r="92" spans="2:18" s="357" customFormat="1" x14ac:dyDescent="0.2">
      <c r="B92" s="358"/>
      <c r="C92" s="358"/>
      <c r="D92" s="358"/>
      <c r="E92" s="358"/>
      <c r="F92" s="358"/>
      <c r="G92" s="358"/>
      <c r="H92" s="358"/>
      <c r="I92" s="358"/>
      <c r="J92" s="358"/>
      <c r="K92" s="358"/>
      <c r="L92" s="358"/>
      <c r="M92" s="355"/>
      <c r="N92" s="355"/>
      <c r="O92" s="355"/>
      <c r="P92" s="355"/>
      <c r="Q92" s="355"/>
      <c r="R92" s="355"/>
    </row>
    <row r="93" spans="2:18" s="357" customFormat="1" x14ac:dyDescent="0.2">
      <c r="B93" s="358"/>
      <c r="C93" s="358"/>
      <c r="D93" s="358"/>
      <c r="E93" s="358"/>
      <c r="F93" s="358"/>
      <c r="G93" s="358"/>
      <c r="H93" s="358"/>
      <c r="I93" s="358"/>
      <c r="J93" s="358"/>
      <c r="K93" s="358"/>
      <c r="L93" s="358"/>
      <c r="M93" s="355"/>
      <c r="N93" s="355"/>
      <c r="O93" s="355"/>
      <c r="P93" s="355"/>
      <c r="Q93" s="355"/>
      <c r="R93" s="355"/>
    </row>
    <row r="94" spans="2:18" s="357" customFormat="1" x14ac:dyDescent="0.2">
      <c r="B94" s="358"/>
      <c r="C94" s="358"/>
      <c r="D94" s="358"/>
      <c r="E94" s="358"/>
      <c r="F94" s="358"/>
      <c r="G94" s="358"/>
      <c r="H94" s="358"/>
      <c r="I94" s="358"/>
      <c r="J94" s="358"/>
      <c r="K94" s="358"/>
      <c r="L94" s="358"/>
      <c r="M94" s="355"/>
      <c r="N94" s="355"/>
      <c r="O94" s="355"/>
      <c r="P94" s="355"/>
      <c r="Q94" s="355"/>
      <c r="R94" s="355"/>
    </row>
    <row r="95" spans="2:18" s="357" customFormat="1" x14ac:dyDescent="0.2">
      <c r="B95" s="358"/>
      <c r="C95" s="358"/>
      <c r="D95" s="358"/>
      <c r="E95" s="358"/>
      <c r="F95" s="358"/>
      <c r="G95" s="358"/>
      <c r="H95" s="358"/>
      <c r="I95" s="358"/>
      <c r="J95" s="358"/>
      <c r="K95" s="358"/>
      <c r="L95" s="358"/>
      <c r="M95" s="355"/>
      <c r="N95" s="355"/>
      <c r="O95" s="355"/>
      <c r="P95" s="355"/>
      <c r="Q95" s="355"/>
      <c r="R95" s="355"/>
    </row>
    <row r="96" spans="2:18" s="357" customFormat="1" x14ac:dyDescent="0.2">
      <c r="B96" s="358"/>
      <c r="C96" s="358"/>
      <c r="D96" s="358"/>
      <c r="E96" s="358"/>
      <c r="F96" s="358"/>
      <c r="G96" s="358"/>
      <c r="H96" s="358"/>
      <c r="I96" s="358"/>
      <c r="J96" s="358"/>
      <c r="K96" s="358"/>
      <c r="L96" s="358"/>
      <c r="M96" s="355"/>
      <c r="N96" s="355"/>
      <c r="O96" s="355"/>
      <c r="P96" s="355"/>
      <c r="Q96" s="355"/>
      <c r="R96" s="355"/>
    </row>
    <row r="97" spans="2:18" s="357" customFormat="1" x14ac:dyDescent="0.2">
      <c r="B97" s="358"/>
      <c r="C97" s="358"/>
      <c r="D97" s="358"/>
      <c r="E97" s="358"/>
      <c r="F97" s="358"/>
      <c r="G97" s="358"/>
      <c r="H97" s="358"/>
      <c r="I97" s="358"/>
      <c r="J97" s="358"/>
      <c r="K97" s="358"/>
      <c r="L97" s="358"/>
      <c r="M97" s="355"/>
      <c r="N97" s="355"/>
      <c r="O97" s="355"/>
      <c r="P97" s="355"/>
      <c r="Q97" s="355"/>
      <c r="R97" s="355"/>
    </row>
    <row r="98" spans="2:18" s="357" customFormat="1" x14ac:dyDescent="0.2">
      <c r="B98" s="358"/>
      <c r="C98" s="358"/>
      <c r="D98" s="358"/>
      <c r="E98" s="358"/>
      <c r="F98" s="358"/>
      <c r="G98" s="358"/>
      <c r="H98" s="358"/>
      <c r="I98" s="358"/>
      <c r="J98" s="358"/>
      <c r="K98" s="358"/>
      <c r="L98" s="358"/>
      <c r="M98" s="355"/>
      <c r="N98" s="355"/>
      <c r="O98" s="355"/>
      <c r="P98" s="355"/>
      <c r="Q98" s="355"/>
      <c r="R98" s="355"/>
    </row>
    <row r="99" spans="2:18" s="357" customFormat="1" x14ac:dyDescent="0.2">
      <c r="B99" s="358"/>
      <c r="C99" s="358"/>
      <c r="D99" s="358"/>
      <c r="E99" s="358"/>
      <c r="F99" s="358"/>
      <c r="G99" s="358"/>
      <c r="H99" s="358"/>
      <c r="I99" s="358"/>
      <c r="J99" s="358"/>
      <c r="K99" s="358"/>
      <c r="L99" s="358"/>
      <c r="M99" s="355"/>
      <c r="N99" s="355"/>
      <c r="O99" s="355"/>
      <c r="P99" s="355"/>
      <c r="Q99" s="355"/>
      <c r="R99" s="355"/>
    </row>
    <row r="100" spans="2:18" s="357" customFormat="1" x14ac:dyDescent="0.2">
      <c r="B100" s="358"/>
      <c r="C100" s="358"/>
      <c r="D100" s="358"/>
      <c r="E100" s="358"/>
      <c r="F100" s="358"/>
      <c r="G100" s="358"/>
      <c r="H100" s="358"/>
      <c r="I100" s="358"/>
      <c r="J100" s="358"/>
      <c r="K100" s="358"/>
      <c r="L100" s="358"/>
      <c r="M100" s="355"/>
      <c r="N100" s="355"/>
      <c r="O100" s="355"/>
      <c r="P100" s="355"/>
      <c r="Q100" s="355"/>
      <c r="R100" s="355"/>
    </row>
    <row r="101" spans="2:18" s="357" customFormat="1" x14ac:dyDescent="0.2">
      <c r="B101" s="358"/>
      <c r="C101" s="358"/>
      <c r="D101" s="358"/>
      <c r="E101" s="358"/>
      <c r="F101" s="358"/>
      <c r="G101" s="358"/>
      <c r="H101" s="358"/>
      <c r="I101" s="358"/>
      <c r="J101" s="358"/>
      <c r="K101" s="358"/>
      <c r="L101" s="358"/>
      <c r="M101" s="355"/>
      <c r="N101" s="355"/>
      <c r="O101" s="355"/>
      <c r="P101" s="355"/>
      <c r="Q101" s="355"/>
      <c r="R101" s="355"/>
    </row>
    <row r="102" spans="2:18" s="357" customFormat="1" x14ac:dyDescent="0.2">
      <c r="B102" s="358"/>
      <c r="C102" s="358"/>
      <c r="D102" s="358"/>
      <c r="E102" s="358"/>
      <c r="F102" s="358"/>
      <c r="G102" s="358"/>
      <c r="H102" s="358"/>
      <c r="I102" s="358"/>
      <c r="J102" s="358"/>
      <c r="K102" s="358"/>
      <c r="L102" s="358"/>
      <c r="M102" s="355"/>
      <c r="N102" s="355"/>
      <c r="O102" s="355"/>
      <c r="P102" s="355"/>
      <c r="Q102" s="355"/>
      <c r="R102" s="355"/>
    </row>
    <row r="103" spans="2:18" s="357" customFormat="1" x14ac:dyDescent="0.2">
      <c r="B103" s="358"/>
      <c r="C103" s="358"/>
      <c r="D103" s="358"/>
      <c r="E103" s="358"/>
      <c r="F103" s="358"/>
      <c r="G103" s="358"/>
      <c r="H103" s="358"/>
      <c r="I103" s="358"/>
      <c r="J103" s="358"/>
      <c r="K103" s="358"/>
      <c r="L103" s="358"/>
      <c r="M103" s="355"/>
      <c r="N103" s="355"/>
      <c r="O103" s="355"/>
      <c r="P103" s="355"/>
      <c r="Q103" s="355"/>
      <c r="R103" s="355"/>
    </row>
    <row r="104" spans="2:18" s="357" customFormat="1" x14ac:dyDescent="0.2">
      <c r="B104" s="358"/>
      <c r="C104" s="358"/>
      <c r="D104" s="358"/>
      <c r="E104" s="358"/>
      <c r="F104" s="358"/>
      <c r="G104" s="358"/>
      <c r="H104" s="358"/>
      <c r="I104" s="358"/>
      <c r="J104" s="358"/>
      <c r="K104" s="358"/>
      <c r="L104" s="358"/>
      <c r="M104" s="355"/>
      <c r="N104" s="355"/>
      <c r="O104" s="355"/>
      <c r="P104" s="355"/>
      <c r="Q104" s="355"/>
      <c r="R104" s="355"/>
    </row>
    <row r="105" spans="2:18" s="357" customFormat="1" x14ac:dyDescent="0.2">
      <c r="B105" s="358"/>
      <c r="C105" s="358"/>
      <c r="D105" s="358"/>
      <c r="E105" s="358"/>
      <c r="F105" s="358"/>
      <c r="G105" s="358"/>
      <c r="H105" s="358"/>
      <c r="I105" s="358"/>
      <c r="J105" s="358"/>
      <c r="K105" s="358"/>
      <c r="L105" s="358"/>
      <c r="M105" s="355"/>
      <c r="N105" s="355"/>
      <c r="O105" s="355"/>
      <c r="P105" s="355"/>
      <c r="Q105" s="355"/>
      <c r="R105" s="355"/>
    </row>
    <row r="106" spans="2:18" s="357" customFormat="1" x14ac:dyDescent="0.2">
      <c r="B106" s="358"/>
      <c r="C106" s="358"/>
      <c r="D106" s="358"/>
      <c r="E106" s="358"/>
      <c r="F106" s="358"/>
      <c r="G106" s="358"/>
      <c r="H106" s="358"/>
      <c r="I106" s="358"/>
      <c r="J106" s="358"/>
      <c r="K106" s="358"/>
      <c r="L106" s="358"/>
      <c r="M106" s="355"/>
      <c r="N106" s="355"/>
      <c r="O106" s="355"/>
      <c r="P106" s="355"/>
      <c r="Q106" s="355"/>
      <c r="R106" s="355"/>
    </row>
    <row r="107" spans="2:18" s="357" customFormat="1" x14ac:dyDescent="0.2">
      <c r="B107" s="358"/>
      <c r="C107" s="358"/>
      <c r="D107" s="358"/>
      <c r="E107" s="358"/>
      <c r="F107" s="358"/>
      <c r="G107" s="358"/>
      <c r="H107" s="358"/>
      <c r="I107" s="358"/>
      <c r="J107" s="358"/>
      <c r="K107" s="358"/>
      <c r="L107" s="358"/>
      <c r="M107" s="355"/>
      <c r="N107" s="355"/>
      <c r="O107" s="355"/>
      <c r="P107" s="355"/>
      <c r="Q107" s="355"/>
      <c r="R107" s="355"/>
    </row>
    <row r="108" spans="2:18" s="357" customFormat="1" x14ac:dyDescent="0.2">
      <c r="B108" s="358"/>
      <c r="C108" s="358"/>
      <c r="D108" s="358"/>
      <c r="E108" s="358"/>
      <c r="F108" s="358"/>
      <c r="G108" s="358"/>
      <c r="H108" s="358"/>
      <c r="I108" s="358"/>
      <c r="J108" s="358"/>
      <c r="K108" s="358"/>
      <c r="L108" s="358"/>
      <c r="M108" s="355"/>
      <c r="N108" s="355"/>
      <c r="O108" s="355"/>
      <c r="P108" s="355"/>
      <c r="Q108" s="355"/>
      <c r="R108" s="355"/>
    </row>
    <row r="109" spans="2:18" s="357" customFormat="1" x14ac:dyDescent="0.2">
      <c r="B109" s="358"/>
      <c r="C109" s="358"/>
      <c r="D109" s="358"/>
      <c r="E109" s="358"/>
      <c r="F109" s="358"/>
      <c r="G109" s="358"/>
      <c r="H109" s="358"/>
      <c r="I109" s="358"/>
      <c r="J109" s="358"/>
      <c r="K109" s="358"/>
      <c r="L109" s="358"/>
      <c r="M109" s="355"/>
      <c r="N109" s="355"/>
      <c r="O109" s="355"/>
      <c r="P109" s="355"/>
      <c r="Q109" s="355"/>
      <c r="R109" s="355"/>
    </row>
    <row r="110" spans="2:18" s="357" customFormat="1" x14ac:dyDescent="0.2">
      <c r="B110" s="358"/>
      <c r="C110" s="358"/>
      <c r="D110" s="358"/>
      <c r="E110" s="358"/>
      <c r="F110" s="358"/>
      <c r="G110" s="358"/>
      <c r="H110" s="358"/>
      <c r="I110" s="358"/>
      <c r="J110" s="358"/>
      <c r="K110" s="358"/>
      <c r="L110" s="358"/>
      <c r="M110" s="355"/>
      <c r="N110" s="355"/>
      <c r="O110" s="355"/>
      <c r="P110" s="355"/>
      <c r="Q110" s="355"/>
      <c r="R110" s="355"/>
    </row>
    <row r="111" spans="2:18" s="357" customFormat="1" x14ac:dyDescent="0.2">
      <c r="B111" s="358"/>
      <c r="C111" s="358"/>
      <c r="D111" s="358"/>
      <c r="E111" s="358"/>
      <c r="F111" s="358"/>
      <c r="G111" s="358"/>
      <c r="H111" s="358"/>
      <c r="I111" s="358"/>
      <c r="J111" s="358"/>
      <c r="K111" s="358"/>
      <c r="L111" s="358"/>
      <c r="M111" s="355"/>
      <c r="N111" s="355"/>
      <c r="O111" s="355"/>
      <c r="P111" s="355"/>
      <c r="Q111" s="355"/>
      <c r="R111" s="355"/>
    </row>
    <row r="112" spans="2:18" s="357" customFormat="1" x14ac:dyDescent="0.2">
      <c r="B112" s="358"/>
      <c r="C112" s="358"/>
      <c r="D112" s="358"/>
      <c r="E112" s="358"/>
      <c r="F112" s="358"/>
      <c r="G112" s="358"/>
      <c r="H112" s="358"/>
      <c r="I112" s="358"/>
      <c r="J112" s="358"/>
      <c r="K112" s="358"/>
      <c r="L112" s="358"/>
      <c r="M112" s="355"/>
      <c r="N112" s="355"/>
      <c r="O112" s="355"/>
      <c r="P112" s="355"/>
      <c r="Q112" s="355"/>
      <c r="R112" s="355"/>
    </row>
    <row r="113" spans="2:18" s="357" customFormat="1" x14ac:dyDescent="0.2">
      <c r="B113" s="358"/>
      <c r="C113" s="358"/>
      <c r="D113" s="358"/>
      <c r="E113" s="358"/>
      <c r="F113" s="358"/>
      <c r="G113" s="358"/>
      <c r="H113" s="358"/>
      <c r="I113" s="358"/>
      <c r="J113" s="358"/>
      <c r="K113" s="358"/>
      <c r="L113" s="358"/>
      <c r="M113" s="355"/>
      <c r="N113" s="355"/>
      <c r="O113" s="355"/>
      <c r="P113" s="355"/>
      <c r="Q113" s="355"/>
      <c r="R113" s="355"/>
    </row>
    <row r="114" spans="2:18" s="357" customFormat="1" x14ac:dyDescent="0.2">
      <c r="B114" s="358"/>
      <c r="C114" s="358"/>
      <c r="D114" s="358"/>
      <c r="E114" s="358"/>
      <c r="F114" s="358"/>
      <c r="G114" s="358"/>
      <c r="H114" s="358"/>
      <c r="I114" s="358"/>
      <c r="J114" s="358"/>
      <c r="K114" s="358"/>
      <c r="L114" s="358"/>
      <c r="M114" s="355"/>
      <c r="N114" s="355"/>
      <c r="O114" s="355"/>
      <c r="P114" s="355"/>
      <c r="Q114" s="355"/>
      <c r="R114" s="355"/>
    </row>
    <row r="115" spans="2:18" s="357" customFormat="1" x14ac:dyDescent="0.2">
      <c r="B115" s="358"/>
      <c r="C115" s="358"/>
      <c r="D115" s="358"/>
      <c r="E115" s="358"/>
      <c r="F115" s="358"/>
      <c r="G115" s="358"/>
      <c r="H115" s="358"/>
      <c r="I115" s="358"/>
      <c r="J115" s="358"/>
      <c r="K115" s="358"/>
      <c r="L115" s="358"/>
      <c r="M115" s="355"/>
      <c r="N115" s="355"/>
      <c r="O115" s="355"/>
      <c r="P115" s="355"/>
      <c r="Q115" s="355"/>
      <c r="R115" s="355"/>
    </row>
    <row r="116" spans="2:18" s="357" customFormat="1" x14ac:dyDescent="0.2">
      <c r="B116" s="358"/>
      <c r="C116" s="358"/>
      <c r="D116" s="358"/>
      <c r="E116" s="358"/>
      <c r="F116" s="358"/>
      <c r="G116" s="358"/>
      <c r="H116" s="358"/>
      <c r="I116" s="358"/>
      <c r="J116" s="358"/>
      <c r="K116" s="358"/>
      <c r="L116" s="358"/>
      <c r="M116" s="355"/>
      <c r="N116" s="355"/>
      <c r="O116" s="355"/>
      <c r="P116" s="355"/>
      <c r="Q116" s="355"/>
      <c r="R116" s="355"/>
    </row>
    <row r="117" spans="2:18" s="357" customFormat="1" x14ac:dyDescent="0.2">
      <c r="B117" s="358"/>
      <c r="C117" s="358"/>
      <c r="D117" s="358"/>
      <c r="E117" s="358"/>
      <c r="F117" s="358"/>
      <c r="G117" s="358"/>
      <c r="H117" s="358"/>
      <c r="I117" s="358"/>
      <c r="J117" s="358"/>
      <c r="K117" s="358"/>
      <c r="L117" s="358"/>
      <c r="M117" s="355"/>
      <c r="N117" s="355"/>
      <c r="O117" s="355"/>
      <c r="P117" s="355"/>
      <c r="Q117" s="355"/>
      <c r="R117" s="355"/>
    </row>
    <row r="118" spans="2:18" s="357" customFormat="1" x14ac:dyDescent="0.2">
      <c r="B118" s="358"/>
      <c r="C118" s="358"/>
      <c r="D118" s="358"/>
      <c r="E118" s="358"/>
      <c r="F118" s="358"/>
      <c r="G118" s="358"/>
      <c r="H118" s="358"/>
      <c r="I118" s="358"/>
      <c r="J118" s="358"/>
      <c r="K118" s="358"/>
      <c r="L118" s="358"/>
      <c r="M118" s="355"/>
      <c r="N118" s="355"/>
      <c r="O118" s="355"/>
      <c r="P118" s="355"/>
      <c r="Q118" s="355"/>
      <c r="R118" s="355"/>
    </row>
    <row r="119" spans="2:18" s="357" customFormat="1" x14ac:dyDescent="0.2">
      <c r="B119" s="358"/>
      <c r="C119" s="358"/>
      <c r="D119" s="358"/>
      <c r="E119" s="358"/>
      <c r="F119" s="358"/>
      <c r="G119" s="358"/>
      <c r="H119" s="358"/>
      <c r="I119" s="358"/>
      <c r="J119" s="358"/>
      <c r="K119" s="358"/>
      <c r="L119" s="358"/>
      <c r="M119" s="355"/>
      <c r="N119" s="355"/>
      <c r="O119" s="355"/>
      <c r="P119" s="355"/>
      <c r="Q119" s="355"/>
      <c r="R119" s="355"/>
    </row>
    <row r="120" spans="2:18" s="357" customFormat="1" x14ac:dyDescent="0.2">
      <c r="B120" s="358"/>
      <c r="C120" s="358"/>
      <c r="D120" s="358"/>
      <c r="E120" s="358"/>
      <c r="F120" s="358"/>
      <c r="G120" s="358"/>
      <c r="H120" s="358"/>
      <c r="I120" s="358"/>
      <c r="J120" s="358"/>
      <c r="K120" s="358"/>
      <c r="L120" s="358"/>
      <c r="M120" s="355"/>
      <c r="N120" s="355"/>
      <c r="O120" s="355"/>
      <c r="P120" s="355"/>
      <c r="Q120" s="355"/>
      <c r="R120" s="355"/>
    </row>
    <row r="121" spans="2:18" s="357" customFormat="1" x14ac:dyDescent="0.2">
      <c r="B121" s="358"/>
      <c r="C121" s="358"/>
      <c r="D121" s="358"/>
      <c r="E121" s="358"/>
      <c r="F121" s="358"/>
      <c r="G121" s="358"/>
      <c r="H121" s="358"/>
      <c r="I121" s="358"/>
      <c r="J121" s="358"/>
      <c r="K121" s="358"/>
      <c r="L121" s="358"/>
      <c r="M121" s="355"/>
      <c r="N121" s="355"/>
      <c r="O121" s="355"/>
      <c r="P121" s="355"/>
      <c r="Q121" s="355"/>
      <c r="R121" s="355"/>
    </row>
    <row r="122" spans="2:18" s="357" customFormat="1" x14ac:dyDescent="0.2">
      <c r="B122" s="358"/>
      <c r="C122" s="358"/>
      <c r="D122" s="358"/>
      <c r="E122" s="358"/>
      <c r="F122" s="358"/>
      <c r="G122" s="358"/>
      <c r="H122" s="358"/>
      <c r="I122" s="358"/>
      <c r="J122" s="358"/>
      <c r="K122" s="358"/>
      <c r="L122" s="358"/>
      <c r="M122" s="355"/>
      <c r="N122" s="355"/>
      <c r="O122" s="355"/>
      <c r="P122" s="355"/>
      <c r="Q122" s="355"/>
      <c r="R122" s="355"/>
    </row>
    <row r="123" spans="2:18" s="357" customFormat="1" x14ac:dyDescent="0.2">
      <c r="B123" s="358"/>
      <c r="C123" s="358"/>
      <c r="D123" s="358"/>
      <c r="E123" s="358"/>
      <c r="F123" s="358"/>
      <c r="G123" s="358"/>
      <c r="H123" s="358"/>
      <c r="I123" s="358"/>
      <c r="J123" s="358"/>
      <c r="K123" s="358"/>
      <c r="L123" s="358"/>
      <c r="M123" s="355"/>
      <c r="N123" s="355"/>
      <c r="O123" s="355"/>
      <c r="P123" s="355"/>
      <c r="Q123" s="355"/>
      <c r="R123" s="355"/>
    </row>
    <row r="124" spans="2:18" s="357" customFormat="1" x14ac:dyDescent="0.2">
      <c r="B124" s="358"/>
      <c r="C124" s="358"/>
      <c r="D124" s="358"/>
      <c r="E124" s="358"/>
      <c r="F124" s="358"/>
      <c r="G124" s="358"/>
      <c r="H124" s="358"/>
      <c r="I124" s="358"/>
      <c r="J124" s="358"/>
      <c r="K124" s="358"/>
      <c r="L124" s="358"/>
      <c r="M124" s="355"/>
      <c r="N124" s="355"/>
      <c r="O124" s="355"/>
      <c r="P124" s="355"/>
      <c r="Q124" s="355"/>
      <c r="R124" s="355"/>
    </row>
    <row r="125" spans="2:18" s="357" customFormat="1" x14ac:dyDescent="0.2">
      <c r="B125" s="358"/>
      <c r="C125" s="358"/>
      <c r="D125" s="358"/>
      <c r="E125" s="358"/>
      <c r="F125" s="358"/>
      <c r="G125" s="358"/>
      <c r="H125" s="358"/>
      <c r="I125" s="358"/>
      <c r="J125" s="358"/>
      <c r="K125" s="358"/>
      <c r="L125" s="358"/>
      <c r="M125" s="355"/>
      <c r="N125" s="355"/>
      <c r="O125" s="355"/>
      <c r="P125" s="355"/>
      <c r="Q125" s="355"/>
      <c r="R125" s="355"/>
    </row>
    <row r="126" spans="2:18" s="357" customFormat="1" x14ac:dyDescent="0.2">
      <c r="B126" s="358"/>
      <c r="C126" s="358"/>
      <c r="D126" s="358"/>
      <c r="E126" s="358"/>
      <c r="F126" s="358"/>
      <c r="G126" s="358"/>
      <c r="H126" s="358"/>
      <c r="I126" s="358"/>
      <c r="J126" s="358"/>
      <c r="K126" s="358"/>
      <c r="L126" s="358"/>
      <c r="M126" s="355"/>
      <c r="N126" s="355"/>
      <c r="O126" s="355"/>
      <c r="P126" s="355"/>
      <c r="Q126" s="355"/>
      <c r="R126" s="355"/>
    </row>
    <row r="127" spans="2:18" s="357" customFormat="1" x14ac:dyDescent="0.2">
      <c r="B127" s="358"/>
      <c r="C127" s="358"/>
      <c r="D127" s="358"/>
      <c r="E127" s="358"/>
      <c r="F127" s="358"/>
      <c r="G127" s="358"/>
      <c r="H127" s="358"/>
      <c r="I127" s="358"/>
      <c r="J127" s="358"/>
      <c r="K127" s="358"/>
      <c r="L127" s="358"/>
      <c r="M127" s="355"/>
      <c r="N127" s="355"/>
      <c r="O127" s="355"/>
      <c r="P127" s="355"/>
      <c r="Q127" s="355"/>
      <c r="R127" s="355"/>
    </row>
    <row r="128" spans="2:18" s="357" customFormat="1" x14ac:dyDescent="0.2">
      <c r="B128" s="358"/>
      <c r="C128" s="358"/>
      <c r="D128" s="358"/>
      <c r="E128" s="358"/>
      <c r="F128" s="358"/>
      <c r="G128" s="358"/>
      <c r="H128" s="358"/>
      <c r="I128" s="358"/>
      <c r="J128" s="358"/>
      <c r="K128" s="358"/>
      <c r="L128" s="358"/>
      <c r="M128" s="355"/>
      <c r="N128" s="355"/>
      <c r="O128" s="355"/>
      <c r="P128" s="355"/>
      <c r="Q128" s="355"/>
      <c r="R128" s="355"/>
    </row>
    <row r="129" spans="2:18" s="357" customFormat="1" x14ac:dyDescent="0.2">
      <c r="B129" s="358"/>
      <c r="C129" s="358"/>
      <c r="D129" s="358"/>
      <c r="E129" s="358"/>
      <c r="F129" s="358"/>
      <c r="G129" s="358"/>
      <c r="H129" s="358"/>
      <c r="I129" s="358"/>
      <c r="J129" s="358"/>
      <c r="K129" s="358"/>
      <c r="L129" s="358"/>
      <c r="M129" s="355"/>
      <c r="N129" s="355"/>
      <c r="O129" s="355"/>
      <c r="P129" s="355"/>
      <c r="Q129" s="355"/>
      <c r="R129" s="355"/>
    </row>
    <row r="130" spans="2:18" s="357" customFormat="1" x14ac:dyDescent="0.2">
      <c r="B130" s="358"/>
      <c r="C130" s="358"/>
      <c r="D130" s="358"/>
      <c r="E130" s="358"/>
      <c r="F130" s="358"/>
      <c r="G130" s="358"/>
      <c r="H130" s="358"/>
      <c r="I130" s="358"/>
      <c r="J130" s="358"/>
      <c r="K130" s="358"/>
      <c r="L130" s="358"/>
      <c r="M130" s="355"/>
      <c r="N130" s="355"/>
      <c r="O130" s="355"/>
      <c r="P130" s="355"/>
      <c r="Q130" s="355"/>
      <c r="R130" s="355"/>
    </row>
    <row r="131" spans="2:18" s="357" customFormat="1" x14ac:dyDescent="0.2">
      <c r="B131" s="358"/>
      <c r="C131" s="358"/>
      <c r="D131" s="358"/>
      <c r="E131" s="358"/>
      <c r="F131" s="358"/>
      <c r="G131" s="358"/>
      <c r="H131" s="358"/>
      <c r="I131" s="358"/>
      <c r="J131" s="358"/>
      <c r="K131" s="358"/>
      <c r="L131" s="358"/>
      <c r="M131" s="355"/>
      <c r="N131" s="355"/>
      <c r="O131" s="355"/>
      <c r="P131" s="355"/>
      <c r="Q131" s="355"/>
      <c r="R131" s="355"/>
    </row>
    <row r="132" spans="2:18" s="357" customFormat="1" x14ac:dyDescent="0.2">
      <c r="B132" s="358"/>
      <c r="C132" s="358"/>
      <c r="D132" s="358"/>
      <c r="E132" s="358"/>
      <c r="F132" s="358"/>
      <c r="G132" s="358"/>
      <c r="H132" s="358"/>
      <c r="I132" s="358"/>
      <c r="J132" s="358"/>
      <c r="K132" s="358"/>
      <c r="L132" s="358"/>
      <c r="M132" s="355"/>
      <c r="N132" s="355"/>
      <c r="O132" s="355"/>
      <c r="P132" s="355"/>
      <c r="Q132" s="355"/>
      <c r="R132" s="355"/>
    </row>
    <row r="133" spans="2:18" s="357" customFormat="1" x14ac:dyDescent="0.2">
      <c r="B133" s="358"/>
      <c r="C133" s="358"/>
      <c r="D133" s="358"/>
      <c r="E133" s="358"/>
      <c r="F133" s="358"/>
      <c r="G133" s="358"/>
      <c r="H133" s="358"/>
      <c r="I133" s="358"/>
      <c r="J133" s="358"/>
      <c r="K133" s="358"/>
      <c r="L133" s="358"/>
      <c r="M133" s="355"/>
      <c r="N133" s="355"/>
      <c r="O133" s="355"/>
      <c r="P133" s="355"/>
      <c r="Q133" s="355"/>
      <c r="R133" s="355"/>
    </row>
    <row r="134" spans="2:18" s="357" customFormat="1" x14ac:dyDescent="0.2">
      <c r="B134" s="358"/>
      <c r="C134" s="358"/>
      <c r="D134" s="358"/>
      <c r="E134" s="358"/>
      <c r="F134" s="358"/>
      <c r="G134" s="358"/>
      <c r="H134" s="358"/>
      <c r="I134" s="358"/>
      <c r="J134" s="358"/>
      <c r="K134" s="358"/>
      <c r="L134" s="358"/>
      <c r="M134" s="355"/>
      <c r="N134" s="355"/>
      <c r="O134" s="355"/>
      <c r="P134" s="355"/>
      <c r="Q134" s="355"/>
      <c r="R134" s="355"/>
    </row>
    <row r="135" spans="2:18" s="357" customFormat="1" x14ac:dyDescent="0.2">
      <c r="B135" s="358"/>
      <c r="C135" s="358"/>
      <c r="D135" s="358"/>
      <c r="E135" s="358"/>
      <c r="F135" s="358"/>
      <c r="G135" s="358"/>
      <c r="H135" s="358"/>
      <c r="I135" s="358"/>
      <c r="J135" s="358"/>
      <c r="K135" s="358"/>
      <c r="L135" s="358"/>
      <c r="M135" s="355"/>
      <c r="N135" s="355"/>
      <c r="O135" s="355"/>
      <c r="P135" s="355"/>
      <c r="Q135" s="355"/>
      <c r="R135" s="355"/>
    </row>
    <row r="136" spans="2:18" s="357" customFormat="1" x14ac:dyDescent="0.2">
      <c r="B136" s="358"/>
      <c r="C136" s="358"/>
      <c r="D136" s="358"/>
      <c r="E136" s="358"/>
      <c r="F136" s="358"/>
      <c r="G136" s="358"/>
      <c r="H136" s="358"/>
      <c r="I136" s="358"/>
      <c r="J136" s="358"/>
      <c r="K136" s="358"/>
      <c r="L136" s="358"/>
      <c r="M136" s="355"/>
      <c r="N136" s="355"/>
      <c r="O136" s="355"/>
      <c r="P136" s="355"/>
      <c r="Q136" s="355"/>
      <c r="R136" s="355"/>
    </row>
    <row r="137" spans="2:18" s="357" customFormat="1" x14ac:dyDescent="0.2">
      <c r="B137" s="358"/>
      <c r="C137" s="358"/>
      <c r="D137" s="358"/>
      <c r="E137" s="358"/>
      <c r="F137" s="358"/>
      <c r="G137" s="358"/>
      <c r="H137" s="358"/>
      <c r="I137" s="358"/>
      <c r="J137" s="358"/>
      <c r="K137" s="358"/>
      <c r="L137" s="358"/>
      <c r="M137" s="355"/>
      <c r="N137" s="355"/>
      <c r="O137" s="355"/>
      <c r="P137" s="355"/>
      <c r="Q137" s="355"/>
      <c r="R137" s="355"/>
    </row>
    <row r="138" spans="2:18" s="357" customFormat="1" x14ac:dyDescent="0.2">
      <c r="B138" s="358"/>
      <c r="C138" s="358"/>
      <c r="D138" s="358"/>
      <c r="E138" s="358"/>
      <c r="F138" s="358"/>
      <c r="G138" s="358"/>
      <c r="H138" s="358"/>
      <c r="I138" s="358"/>
      <c r="J138" s="358"/>
      <c r="K138" s="358"/>
      <c r="L138" s="358"/>
      <c r="M138" s="355"/>
      <c r="N138" s="355"/>
      <c r="O138" s="355"/>
      <c r="P138" s="355"/>
      <c r="Q138" s="355"/>
      <c r="R138" s="355"/>
    </row>
    <row r="139" spans="2:18" s="357" customFormat="1" x14ac:dyDescent="0.2">
      <c r="B139" s="358"/>
      <c r="C139" s="358"/>
      <c r="D139" s="358"/>
      <c r="E139" s="358"/>
      <c r="F139" s="358"/>
      <c r="G139" s="358"/>
      <c r="H139" s="358"/>
      <c r="I139" s="358"/>
      <c r="J139" s="358"/>
      <c r="K139" s="358"/>
      <c r="L139" s="358"/>
      <c r="M139" s="355"/>
      <c r="N139" s="355"/>
      <c r="O139" s="355"/>
      <c r="P139" s="355"/>
      <c r="Q139" s="355"/>
      <c r="R139" s="355"/>
    </row>
    <row r="140" spans="2:18" s="357" customFormat="1" x14ac:dyDescent="0.2">
      <c r="B140" s="358"/>
      <c r="C140" s="358"/>
      <c r="D140" s="358"/>
      <c r="E140" s="358"/>
      <c r="F140" s="358"/>
      <c r="G140" s="358"/>
      <c r="H140" s="358"/>
      <c r="I140" s="358"/>
      <c r="J140" s="358"/>
      <c r="K140" s="358"/>
      <c r="L140" s="358"/>
      <c r="M140" s="355"/>
      <c r="N140" s="355"/>
      <c r="O140" s="355"/>
      <c r="P140" s="355"/>
      <c r="Q140" s="355"/>
      <c r="R140" s="355"/>
    </row>
    <row r="141" spans="2:18" s="357" customFormat="1" x14ac:dyDescent="0.2">
      <c r="B141" s="358"/>
      <c r="C141" s="358"/>
      <c r="D141" s="358"/>
      <c r="E141" s="358"/>
      <c r="F141" s="358"/>
      <c r="G141" s="358"/>
      <c r="H141" s="358"/>
      <c r="I141" s="358"/>
      <c r="J141" s="358"/>
      <c r="K141" s="358"/>
      <c r="L141" s="358"/>
      <c r="M141" s="355"/>
      <c r="N141" s="355"/>
      <c r="O141" s="355"/>
      <c r="P141" s="355"/>
      <c r="Q141" s="355"/>
      <c r="R141" s="355"/>
    </row>
    <row r="142" spans="2:18" s="357" customFormat="1" x14ac:dyDescent="0.2">
      <c r="B142" s="358"/>
      <c r="C142" s="358"/>
      <c r="D142" s="358"/>
      <c r="E142" s="358"/>
      <c r="F142" s="358"/>
      <c r="G142" s="358"/>
      <c r="H142" s="358"/>
      <c r="I142" s="358"/>
      <c r="J142" s="358"/>
      <c r="K142" s="358"/>
      <c r="L142" s="358"/>
      <c r="M142" s="355"/>
      <c r="N142" s="355"/>
      <c r="O142" s="355"/>
      <c r="P142" s="355"/>
      <c r="Q142" s="355"/>
      <c r="R142" s="355"/>
    </row>
    <row r="143" spans="2:18" s="357" customFormat="1" x14ac:dyDescent="0.2">
      <c r="B143" s="358"/>
      <c r="C143" s="358"/>
      <c r="D143" s="358"/>
      <c r="E143" s="358"/>
      <c r="F143" s="358"/>
      <c r="G143" s="358"/>
      <c r="H143" s="358"/>
      <c r="I143" s="358"/>
      <c r="J143" s="358"/>
      <c r="K143" s="358"/>
      <c r="L143" s="358"/>
      <c r="M143" s="355"/>
      <c r="N143" s="355"/>
      <c r="O143" s="355"/>
      <c r="P143" s="355"/>
      <c r="Q143" s="355"/>
      <c r="R143" s="355"/>
    </row>
    <row r="144" spans="2:18" s="357" customFormat="1" x14ac:dyDescent="0.2">
      <c r="B144" s="358"/>
      <c r="C144" s="358"/>
      <c r="D144" s="358"/>
      <c r="E144" s="358"/>
      <c r="F144" s="358"/>
      <c r="G144" s="358"/>
      <c r="H144" s="358"/>
      <c r="I144" s="358"/>
      <c r="J144" s="358"/>
      <c r="K144" s="358"/>
      <c r="L144" s="358"/>
      <c r="M144" s="355"/>
      <c r="N144" s="355"/>
      <c r="O144" s="355"/>
      <c r="P144" s="355"/>
      <c r="Q144" s="355"/>
      <c r="R144" s="355"/>
    </row>
    <row r="145" spans="2:18" s="357" customFormat="1" x14ac:dyDescent="0.2">
      <c r="B145" s="358"/>
      <c r="C145" s="358"/>
      <c r="D145" s="358"/>
      <c r="E145" s="358"/>
      <c r="F145" s="358"/>
      <c r="G145" s="358"/>
      <c r="H145" s="358"/>
      <c r="I145" s="358"/>
      <c r="J145" s="358"/>
      <c r="K145" s="358"/>
      <c r="L145" s="358"/>
      <c r="M145" s="355"/>
      <c r="N145" s="355"/>
      <c r="O145" s="355"/>
      <c r="P145" s="355"/>
      <c r="Q145" s="355"/>
      <c r="R145" s="355"/>
    </row>
    <row r="146" spans="2:18" s="357" customFormat="1" x14ac:dyDescent="0.2">
      <c r="B146" s="358"/>
      <c r="C146" s="358"/>
      <c r="D146" s="358"/>
      <c r="E146" s="358"/>
      <c r="F146" s="358"/>
      <c r="G146" s="358"/>
      <c r="H146" s="358"/>
      <c r="I146" s="358"/>
      <c r="J146" s="358"/>
      <c r="K146" s="358"/>
      <c r="L146" s="358"/>
      <c r="M146" s="355"/>
      <c r="N146" s="355"/>
      <c r="O146" s="355"/>
      <c r="P146" s="355"/>
      <c r="Q146" s="355"/>
      <c r="R146" s="355"/>
    </row>
    <row r="147" spans="2:18" s="357" customFormat="1" x14ac:dyDescent="0.2">
      <c r="B147" s="358"/>
      <c r="C147" s="358"/>
      <c r="D147" s="358"/>
      <c r="E147" s="358"/>
      <c r="F147" s="358"/>
      <c r="G147" s="358"/>
      <c r="H147" s="358"/>
      <c r="I147" s="358"/>
      <c r="J147" s="358"/>
      <c r="K147" s="358"/>
      <c r="L147" s="358"/>
      <c r="M147" s="355"/>
      <c r="N147" s="355"/>
      <c r="O147" s="355"/>
      <c r="P147" s="355"/>
      <c r="Q147" s="355"/>
      <c r="R147" s="355"/>
    </row>
    <row r="148" spans="2:18" s="357" customFormat="1" x14ac:dyDescent="0.2">
      <c r="B148" s="358"/>
      <c r="C148" s="358"/>
      <c r="D148" s="358"/>
      <c r="E148" s="358"/>
      <c r="F148" s="358"/>
      <c r="G148" s="358"/>
      <c r="H148" s="358"/>
      <c r="I148" s="358"/>
      <c r="J148" s="358"/>
      <c r="K148" s="358"/>
      <c r="L148" s="358"/>
      <c r="M148" s="355"/>
      <c r="N148" s="355"/>
      <c r="O148" s="355"/>
      <c r="P148" s="355"/>
      <c r="Q148" s="355"/>
      <c r="R148" s="355"/>
    </row>
    <row r="149" spans="2:18" s="357" customFormat="1" x14ac:dyDescent="0.2">
      <c r="B149" s="358"/>
      <c r="C149" s="358"/>
      <c r="D149" s="358"/>
      <c r="E149" s="358"/>
      <c r="F149" s="358"/>
      <c r="G149" s="358"/>
      <c r="H149" s="358"/>
      <c r="I149" s="358"/>
      <c r="J149" s="358"/>
      <c r="K149" s="358"/>
      <c r="L149" s="358"/>
      <c r="M149" s="355"/>
      <c r="N149" s="355"/>
      <c r="O149" s="355"/>
      <c r="P149" s="355"/>
      <c r="Q149" s="355"/>
      <c r="R149" s="355"/>
    </row>
    <row r="150" spans="2:18" s="357" customFormat="1" x14ac:dyDescent="0.2">
      <c r="B150" s="358"/>
      <c r="C150" s="358"/>
      <c r="D150" s="358"/>
      <c r="E150" s="358"/>
      <c r="F150" s="358"/>
      <c r="G150" s="358"/>
      <c r="H150" s="358"/>
      <c r="I150" s="358"/>
      <c r="J150" s="358"/>
      <c r="K150" s="358"/>
      <c r="L150" s="358"/>
      <c r="M150" s="355"/>
      <c r="N150" s="355"/>
      <c r="O150" s="355"/>
      <c r="P150" s="355"/>
      <c r="Q150" s="355"/>
      <c r="R150" s="355"/>
    </row>
    <row r="151" spans="2:18" s="357" customFormat="1" x14ac:dyDescent="0.2">
      <c r="B151" s="358"/>
      <c r="C151" s="358"/>
      <c r="D151" s="358"/>
      <c r="E151" s="358"/>
      <c r="F151" s="358"/>
      <c r="G151" s="358"/>
      <c r="H151" s="358"/>
      <c r="I151" s="358"/>
      <c r="J151" s="358"/>
      <c r="K151" s="358"/>
      <c r="L151" s="358"/>
      <c r="M151" s="355"/>
      <c r="N151" s="355"/>
      <c r="O151" s="355"/>
      <c r="P151" s="355"/>
      <c r="Q151" s="355"/>
      <c r="R151" s="355"/>
    </row>
    <row r="152" spans="2:18" s="357" customFormat="1" x14ac:dyDescent="0.2">
      <c r="B152" s="358"/>
      <c r="C152" s="358"/>
      <c r="D152" s="358"/>
      <c r="E152" s="358"/>
      <c r="F152" s="358"/>
      <c r="G152" s="358"/>
      <c r="H152" s="358"/>
      <c r="I152" s="358"/>
      <c r="J152" s="358"/>
      <c r="K152" s="358"/>
      <c r="L152" s="358"/>
      <c r="M152" s="355"/>
      <c r="N152" s="355"/>
      <c r="O152" s="355"/>
      <c r="P152" s="355"/>
      <c r="Q152" s="355"/>
      <c r="R152" s="355"/>
    </row>
    <row r="153" spans="2:18" s="357" customFormat="1" x14ac:dyDescent="0.2">
      <c r="B153" s="358"/>
      <c r="C153" s="358"/>
      <c r="D153" s="358"/>
      <c r="E153" s="358"/>
      <c r="F153" s="358"/>
      <c r="G153" s="358"/>
      <c r="H153" s="358"/>
      <c r="I153" s="358"/>
      <c r="J153" s="358"/>
      <c r="K153" s="358"/>
      <c r="L153" s="358"/>
      <c r="M153" s="355"/>
      <c r="N153" s="355"/>
      <c r="O153" s="355"/>
      <c r="P153" s="355"/>
      <c r="Q153" s="355"/>
      <c r="R153" s="355"/>
    </row>
    <row r="154" spans="2:18" s="357" customFormat="1" x14ac:dyDescent="0.2">
      <c r="B154" s="358"/>
      <c r="C154" s="358"/>
      <c r="D154" s="358"/>
      <c r="E154" s="358"/>
      <c r="F154" s="358"/>
      <c r="G154" s="358"/>
      <c r="H154" s="358"/>
      <c r="I154" s="358"/>
      <c r="J154" s="358"/>
      <c r="K154" s="358"/>
      <c r="L154" s="358"/>
      <c r="M154" s="355"/>
      <c r="N154" s="355"/>
      <c r="O154" s="355"/>
      <c r="P154" s="355"/>
      <c r="Q154" s="355"/>
      <c r="R154" s="355"/>
    </row>
    <row r="155" spans="2:18" s="357" customFormat="1" x14ac:dyDescent="0.2">
      <c r="B155" s="358"/>
      <c r="C155" s="358"/>
      <c r="D155" s="358"/>
      <c r="E155" s="358"/>
      <c r="F155" s="358"/>
      <c r="G155" s="358"/>
      <c r="H155" s="358"/>
      <c r="I155" s="358"/>
      <c r="J155" s="358"/>
      <c r="K155" s="358"/>
      <c r="L155" s="358"/>
      <c r="M155" s="355"/>
      <c r="N155" s="355"/>
      <c r="O155" s="355"/>
      <c r="P155" s="355"/>
      <c r="Q155" s="355"/>
      <c r="R155" s="355"/>
    </row>
    <row r="156" spans="2:18" s="357" customFormat="1" x14ac:dyDescent="0.2">
      <c r="B156" s="358"/>
      <c r="C156" s="358"/>
      <c r="D156" s="358"/>
      <c r="E156" s="358"/>
      <c r="F156" s="358"/>
      <c r="G156" s="358"/>
      <c r="H156" s="358"/>
      <c r="I156" s="358"/>
      <c r="J156" s="358"/>
      <c r="K156" s="358"/>
      <c r="L156" s="358"/>
      <c r="M156" s="355"/>
      <c r="N156" s="355"/>
      <c r="O156" s="355"/>
      <c r="P156" s="355"/>
      <c r="Q156" s="355"/>
      <c r="R156" s="355"/>
    </row>
    <row r="157" spans="2:18" s="357" customFormat="1" x14ac:dyDescent="0.2">
      <c r="B157" s="358"/>
      <c r="C157" s="358"/>
      <c r="D157" s="358"/>
      <c r="E157" s="358"/>
      <c r="F157" s="358"/>
      <c r="G157" s="358"/>
      <c r="H157" s="358"/>
      <c r="I157" s="358"/>
      <c r="J157" s="358"/>
      <c r="K157" s="358"/>
      <c r="L157" s="358"/>
      <c r="M157" s="355"/>
      <c r="N157" s="355"/>
      <c r="O157" s="355"/>
      <c r="P157" s="355"/>
      <c r="Q157" s="355"/>
      <c r="R157" s="355"/>
    </row>
    <row r="158" spans="2:18" s="357" customFormat="1" x14ac:dyDescent="0.2">
      <c r="B158" s="358"/>
      <c r="C158" s="358"/>
      <c r="D158" s="358"/>
      <c r="E158" s="358"/>
      <c r="F158" s="358"/>
      <c r="G158" s="358"/>
      <c r="H158" s="358"/>
      <c r="I158" s="358"/>
      <c r="J158" s="358"/>
      <c r="K158" s="358"/>
      <c r="L158" s="358"/>
      <c r="M158" s="355"/>
      <c r="N158" s="355"/>
      <c r="O158" s="355"/>
      <c r="P158" s="355"/>
      <c r="Q158" s="355"/>
      <c r="R158" s="355"/>
    </row>
    <row r="159" spans="2:18" s="357" customFormat="1" x14ac:dyDescent="0.2">
      <c r="B159" s="358"/>
      <c r="C159" s="358"/>
      <c r="D159" s="358"/>
      <c r="E159" s="358"/>
      <c r="F159" s="358"/>
      <c r="G159" s="358"/>
      <c r="H159" s="358"/>
      <c r="I159" s="358"/>
      <c r="J159" s="358"/>
      <c r="K159" s="358"/>
      <c r="L159" s="358"/>
      <c r="M159" s="355"/>
      <c r="N159" s="355"/>
      <c r="O159" s="355"/>
      <c r="P159" s="355"/>
      <c r="Q159" s="355"/>
      <c r="R159" s="355"/>
    </row>
    <row r="160" spans="2:18" s="357" customFormat="1" x14ac:dyDescent="0.2">
      <c r="B160" s="358"/>
      <c r="C160" s="358"/>
      <c r="D160" s="358"/>
      <c r="E160" s="358"/>
      <c r="F160" s="358"/>
      <c r="G160" s="358"/>
      <c r="H160" s="358"/>
      <c r="I160" s="358"/>
      <c r="J160" s="358"/>
      <c r="K160" s="358"/>
      <c r="L160" s="358"/>
      <c r="M160" s="355"/>
      <c r="N160" s="355"/>
      <c r="O160" s="355"/>
      <c r="P160" s="355"/>
      <c r="Q160" s="355"/>
      <c r="R160" s="355"/>
    </row>
    <row r="161" spans="2:18" s="357" customFormat="1" x14ac:dyDescent="0.2">
      <c r="B161" s="358"/>
      <c r="C161" s="358"/>
      <c r="D161" s="358"/>
      <c r="E161" s="358"/>
      <c r="F161" s="358"/>
      <c r="G161" s="358"/>
      <c r="H161" s="358"/>
      <c r="I161" s="358"/>
      <c r="J161" s="358"/>
      <c r="K161" s="358"/>
      <c r="L161" s="358"/>
      <c r="M161" s="355"/>
      <c r="N161" s="355"/>
      <c r="O161" s="355"/>
      <c r="P161" s="355"/>
      <c r="Q161" s="355"/>
      <c r="R161" s="355"/>
    </row>
    <row r="162" spans="2:18" s="357" customFormat="1" x14ac:dyDescent="0.2">
      <c r="B162" s="358"/>
      <c r="C162" s="358"/>
      <c r="D162" s="358"/>
      <c r="E162" s="358"/>
      <c r="F162" s="358"/>
      <c r="G162" s="358"/>
      <c r="H162" s="358"/>
      <c r="I162" s="358"/>
      <c r="J162" s="358"/>
      <c r="K162" s="358"/>
      <c r="L162" s="358"/>
      <c r="M162" s="355"/>
      <c r="N162" s="355"/>
      <c r="O162" s="355"/>
      <c r="P162" s="355"/>
      <c r="Q162" s="355"/>
      <c r="R162" s="355"/>
    </row>
    <row r="163" spans="2:18" s="357" customFormat="1" x14ac:dyDescent="0.2">
      <c r="B163" s="358"/>
      <c r="C163" s="358"/>
      <c r="D163" s="358"/>
      <c r="E163" s="358"/>
      <c r="F163" s="358"/>
      <c r="G163" s="358"/>
      <c r="H163" s="358"/>
      <c r="I163" s="358"/>
      <c r="J163" s="358"/>
      <c r="K163" s="358"/>
      <c r="L163" s="358"/>
      <c r="M163" s="355"/>
      <c r="N163" s="355"/>
      <c r="O163" s="355"/>
      <c r="P163" s="355"/>
      <c r="Q163" s="355"/>
      <c r="R163" s="355"/>
    </row>
    <row r="164" spans="2:18" s="357" customFormat="1" x14ac:dyDescent="0.2">
      <c r="B164" s="358"/>
      <c r="C164" s="358"/>
      <c r="D164" s="358"/>
      <c r="E164" s="358"/>
      <c r="F164" s="358"/>
      <c r="G164" s="358"/>
      <c r="H164" s="358"/>
      <c r="I164" s="358"/>
      <c r="J164" s="358"/>
      <c r="K164" s="358"/>
      <c r="L164" s="358"/>
      <c r="M164" s="355"/>
      <c r="N164" s="355"/>
      <c r="O164" s="355"/>
      <c r="P164" s="355"/>
      <c r="Q164" s="355"/>
      <c r="R164" s="355"/>
    </row>
    <row r="165" spans="2:18" s="357" customFormat="1" x14ac:dyDescent="0.2">
      <c r="B165" s="358"/>
      <c r="C165" s="358"/>
      <c r="D165" s="358"/>
      <c r="E165" s="358"/>
      <c r="F165" s="358"/>
      <c r="G165" s="358"/>
      <c r="H165" s="358"/>
      <c r="I165" s="358"/>
      <c r="J165" s="358"/>
      <c r="K165" s="358"/>
      <c r="L165" s="358"/>
      <c r="M165" s="355"/>
      <c r="N165" s="355"/>
      <c r="O165" s="355"/>
      <c r="P165" s="355"/>
      <c r="Q165" s="355"/>
      <c r="R165" s="355"/>
    </row>
    <row r="166" spans="2:18" s="357" customFormat="1" x14ac:dyDescent="0.2">
      <c r="B166" s="358"/>
      <c r="C166" s="358"/>
      <c r="D166" s="358"/>
      <c r="E166" s="358"/>
      <c r="F166" s="358"/>
      <c r="G166" s="358"/>
      <c r="H166" s="358"/>
      <c r="I166" s="358"/>
      <c r="J166" s="358"/>
      <c r="K166" s="358"/>
      <c r="L166" s="358"/>
      <c r="M166" s="355"/>
      <c r="N166" s="355"/>
      <c r="O166" s="355"/>
      <c r="P166" s="355"/>
      <c r="Q166" s="355"/>
      <c r="R166" s="355"/>
    </row>
    <row r="167" spans="2:18" s="357" customFormat="1" x14ac:dyDescent="0.2">
      <c r="B167" s="358"/>
      <c r="C167" s="358"/>
      <c r="D167" s="358"/>
      <c r="E167" s="358"/>
      <c r="F167" s="358"/>
      <c r="G167" s="358"/>
      <c r="H167" s="358"/>
      <c r="I167" s="358"/>
      <c r="J167" s="358"/>
      <c r="K167" s="358"/>
      <c r="L167" s="358"/>
      <c r="M167" s="355"/>
      <c r="N167" s="355"/>
      <c r="O167" s="355"/>
      <c r="P167" s="355"/>
      <c r="Q167" s="355"/>
      <c r="R167" s="355"/>
    </row>
    <row r="168" spans="2:18" s="357" customFormat="1" x14ac:dyDescent="0.2">
      <c r="B168" s="358"/>
      <c r="C168" s="358"/>
      <c r="D168" s="358"/>
      <c r="E168" s="358"/>
      <c r="F168" s="358"/>
      <c r="G168" s="358"/>
      <c r="H168" s="358"/>
      <c r="I168" s="358"/>
      <c r="J168" s="358"/>
      <c r="K168" s="358"/>
      <c r="L168" s="358"/>
      <c r="M168" s="355"/>
      <c r="N168" s="355"/>
      <c r="O168" s="355"/>
      <c r="P168" s="355"/>
      <c r="Q168" s="355"/>
      <c r="R168" s="355"/>
    </row>
    <row r="169" spans="2:18" s="357" customFormat="1" x14ac:dyDescent="0.2">
      <c r="B169" s="358"/>
      <c r="C169" s="358"/>
      <c r="D169" s="358"/>
      <c r="E169" s="358"/>
      <c r="F169" s="358"/>
      <c r="G169" s="358"/>
      <c r="H169" s="358"/>
      <c r="I169" s="358"/>
      <c r="J169" s="358"/>
      <c r="K169" s="358"/>
      <c r="L169" s="358"/>
      <c r="M169" s="355"/>
      <c r="N169" s="355"/>
      <c r="O169" s="355"/>
      <c r="P169" s="355"/>
      <c r="Q169" s="355"/>
      <c r="R169" s="355"/>
    </row>
    <row r="170" spans="2:18" s="357" customFormat="1" x14ac:dyDescent="0.2">
      <c r="B170" s="358"/>
      <c r="C170" s="358"/>
      <c r="D170" s="358"/>
      <c r="E170" s="358"/>
      <c r="F170" s="358"/>
      <c r="G170" s="358"/>
      <c r="H170" s="358"/>
      <c r="I170" s="358"/>
      <c r="J170" s="358"/>
      <c r="K170" s="358"/>
      <c r="L170" s="358"/>
      <c r="M170" s="355"/>
      <c r="N170" s="355"/>
      <c r="O170" s="355"/>
      <c r="P170" s="355"/>
      <c r="Q170" s="355"/>
      <c r="R170" s="355"/>
    </row>
    <row r="171" spans="2:18" s="357" customFormat="1" x14ac:dyDescent="0.2">
      <c r="B171" s="358"/>
      <c r="C171" s="358"/>
      <c r="D171" s="358"/>
      <c r="E171" s="358"/>
      <c r="F171" s="358"/>
      <c r="G171" s="358"/>
      <c r="H171" s="358"/>
      <c r="I171" s="358"/>
      <c r="J171" s="358"/>
      <c r="K171" s="358"/>
      <c r="L171" s="358"/>
      <c r="M171" s="355"/>
      <c r="N171" s="355"/>
      <c r="O171" s="355"/>
      <c r="P171" s="355"/>
      <c r="Q171" s="355"/>
      <c r="R171" s="355"/>
    </row>
    <row r="172" spans="2:18" s="357" customFormat="1" x14ac:dyDescent="0.2">
      <c r="B172" s="358"/>
      <c r="C172" s="358"/>
      <c r="D172" s="358"/>
      <c r="E172" s="358"/>
      <c r="F172" s="358"/>
      <c r="G172" s="358"/>
      <c r="H172" s="358"/>
      <c r="I172" s="358"/>
      <c r="J172" s="358"/>
      <c r="K172" s="358"/>
      <c r="L172" s="358"/>
      <c r="M172" s="355"/>
      <c r="N172" s="355"/>
      <c r="O172" s="355"/>
      <c r="P172" s="355"/>
      <c r="Q172" s="355"/>
      <c r="R172" s="355"/>
    </row>
    <row r="173" spans="2:18" s="357" customFormat="1" x14ac:dyDescent="0.2">
      <c r="B173" s="358"/>
      <c r="C173" s="358"/>
      <c r="D173" s="358"/>
      <c r="E173" s="358"/>
      <c r="F173" s="358"/>
      <c r="G173" s="358"/>
      <c r="H173" s="358"/>
      <c r="I173" s="358"/>
      <c r="J173" s="358"/>
      <c r="K173" s="358"/>
      <c r="L173" s="358"/>
      <c r="M173" s="355"/>
      <c r="N173" s="355"/>
      <c r="O173" s="355"/>
      <c r="P173" s="355"/>
      <c r="Q173" s="355"/>
      <c r="R173" s="355"/>
    </row>
    <row r="174" spans="2:18" s="357" customFormat="1" x14ac:dyDescent="0.2">
      <c r="B174" s="358"/>
      <c r="C174" s="358"/>
      <c r="D174" s="358"/>
      <c r="E174" s="358"/>
      <c r="F174" s="358"/>
      <c r="G174" s="358"/>
      <c r="H174" s="358"/>
      <c r="I174" s="358"/>
      <c r="J174" s="358"/>
      <c r="K174" s="358"/>
      <c r="L174" s="358"/>
      <c r="M174" s="355"/>
      <c r="N174" s="355"/>
      <c r="O174" s="355"/>
      <c r="P174" s="355"/>
      <c r="Q174" s="355"/>
      <c r="R174" s="355"/>
    </row>
    <row r="175" spans="2:18" s="357" customFormat="1" x14ac:dyDescent="0.2">
      <c r="B175" s="358"/>
      <c r="C175" s="358"/>
      <c r="D175" s="358"/>
      <c r="E175" s="358"/>
      <c r="F175" s="358"/>
      <c r="G175" s="358"/>
      <c r="H175" s="358"/>
      <c r="I175" s="358"/>
      <c r="J175" s="358"/>
      <c r="K175" s="358"/>
      <c r="L175" s="358"/>
      <c r="M175" s="355"/>
      <c r="N175" s="355"/>
      <c r="O175" s="355"/>
      <c r="P175" s="355"/>
      <c r="Q175" s="355"/>
      <c r="R175" s="355"/>
    </row>
    <row r="176" spans="2:18" s="357" customFormat="1" x14ac:dyDescent="0.2">
      <c r="B176" s="358"/>
      <c r="C176" s="358"/>
      <c r="D176" s="358"/>
      <c r="E176" s="358"/>
      <c r="F176" s="358"/>
      <c r="G176" s="358"/>
      <c r="H176" s="358"/>
      <c r="I176" s="358"/>
      <c r="J176" s="358"/>
      <c r="K176" s="358"/>
      <c r="L176" s="358"/>
      <c r="M176" s="355"/>
      <c r="N176" s="355"/>
      <c r="O176" s="355"/>
      <c r="P176" s="355"/>
      <c r="Q176" s="355"/>
      <c r="R176" s="355"/>
    </row>
    <row r="177" spans="2:18" s="357" customFormat="1" x14ac:dyDescent="0.2">
      <c r="B177" s="358"/>
      <c r="C177" s="358"/>
      <c r="D177" s="358"/>
      <c r="E177" s="358"/>
      <c r="F177" s="358"/>
      <c r="G177" s="358"/>
      <c r="H177" s="358"/>
      <c r="I177" s="358"/>
      <c r="J177" s="358"/>
      <c r="K177" s="358"/>
      <c r="L177" s="358"/>
      <c r="M177" s="355"/>
      <c r="N177" s="355"/>
      <c r="O177" s="355"/>
      <c r="P177" s="355"/>
      <c r="Q177" s="355"/>
      <c r="R177" s="355"/>
    </row>
    <row r="178" spans="2:18" s="357" customFormat="1" x14ac:dyDescent="0.2">
      <c r="B178" s="358"/>
      <c r="C178" s="358"/>
      <c r="D178" s="358"/>
      <c r="E178" s="358"/>
      <c r="F178" s="358"/>
      <c r="G178" s="358"/>
      <c r="H178" s="358"/>
      <c r="I178" s="358"/>
      <c r="J178" s="358"/>
      <c r="K178" s="358"/>
      <c r="L178" s="358"/>
      <c r="M178" s="355"/>
      <c r="N178" s="355"/>
      <c r="O178" s="355"/>
      <c r="P178" s="355"/>
      <c r="Q178" s="355"/>
      <c r="R178" s="355"/>
    </row>
    <row r="179" spans="2:18" s="357" customFormat="1" x14ac:dyDescent="0.2">
      <c r="B179" s="358"/>
      <c r="C179" s="358"/>
      <c r="D179" s="358"/>
      <c r="E179" s="358"/>
      <c r="F179" s="358"/>
      <c r="G179" s="358"/>
      <c r="H179" s="358"/>
      <c r="I179" s="358"/>
      <c r="J179" s="358"/>
      <c r="K179" s="358"/>
      <c r="L179" s="358"/>
      <c r="M179" s="355"/>
      <c r="N179" s="355"/>
      <c r="O179" s="355"/>
      <c r="P179" s="355"/>
      <c r="Q179" s="355"/>
      <c r="R179" s="355"/>
    </row>
    <row r="180" spans="2:18" s="357" customFormat="1" x14ac:dyDescent="0.2">
      <c r="B180" s="358"/>
      <c r="C180" s="358"/>
      <c r="D180" s="358"/>
      <c r="E180" s="358"/>
      <c r="F180" s="358"/>
      <c r="G180" s="358"/>
      <c r="H180" s="358"/>
      <c r="I180" s="358"/>
      <c r="J180" s="358"/>
      <c r="K180" s="358"/>
      <c r="L180" s="358"/>
      <c r="M180" s="355"/>
      <c r="N180" s="355"/>
      <c r="O180" s="355"/>
      <c r="P180" s="355"/>
      <c r="Q180" s="355"/>
      <c r="R180" s="355"/>
    </row>
    <row r="181" spans="2:18" s="357" customFormat="1" x14ac:dyDescent="0.2">
      <c r="B181" s="358"/>
      <c r="C181" s="358"/>
      <c r="D181" s="358"/>
      <c r="E181" s="358"/>
      <c r="F181" s="358"/>
      <c r="G181" s="358"/>
      <c r="H181" s="358"/>
      <c r="I181" s="358"/>
      <c r="J181" s="358"/>
      <c r="K181" s="358"/>
      <c r="L181" s="358"/>
      <c r="M181" s="355"/>
      <c r="N181" s="355"/>
      <c r="O181" s="355"/>
      <c r="P181" s="355"/>
      <c r="Q181" s="355"/>
      <c r="R181" s="355"/>
    </row>
    <row r="182" spans="2:18" s="357" customFormat="1" x14ac:dyDescent="0.2">
      <c r="B182" s="358"/>
      <c r="C182" s="358"/>
      <c r="D182" s="358"/>
      <c r="E182" s="358"/>
      <c r="F182" s="358"/>
      <c r="G182" s="358"/>
      <c r="H182" s="358"/>
      <c r="I182" s="358"/>
      <c r="J182" s="358"/>
      <c r="K182" s="358"/>
      <c r="L182" s="358"/>
      <c r="M182" s="355"/>
      <c r="N182" s="355"/>
      <c r="O182" s="355"/>
      <c r="P182" s="355"/>
      <c r="Q182" s="355"/>
      <c r="R182" s="355"/>
    </row>
    <row r="183" spans="2:18" s="357" customFormat="1" x14ac:dyDescent="0.2">
      <c r="B183" s="358"/>
      <c r="C183" s="358"/>
      <c r="D183" s="358"/>
      <c r="E183" s="358"/>
      <c r="F183" s="358"/>
      <c r="G183" s="358"/>
      <c r="H183" s="358"/>
      <c r="I183" s="358"/>
      <c r="J183" s="358"/>
      <c r="K183" s="358"/>
      <c r="L183" s="358"/>
      <c r="M183" s="355"/>
      <c r="N183" s="355"/>
      <c r="O183" s="355"/>
      <c r="P183" s="355"/>
      <c r="Q183" s="355"/>
      <c r="R183" s="355"/>
    </row>
    <row r="184" spans="2:18" s="357" customFormat="1" x14ac:dyDescent="0.2">
      <c r="B184" s="358"/>
      <c r="C184" s="358"/>
      <c r="D184" s="358"/>
      <c r="E184" s="358"/>
      <c r="F184" s="358"/>
      <c r="G184" s="358"/>
      <c r="H184" s="358"/>
      <c r="I184" s="358"/>
      <c r="J184" s="358"/>
      <c r="K184" s="358"/>
      <c r="L184" s="358"/>
      <c r="M184" s="355"/>
      <c r="N184" s="355"/>
      <c r="O184" s="355"/>
      <c r="P184" s="355"/>
      <c r="Q184" s="355"/>
      <c r="R184" s="355"/>
    </row>
    <row r="185" spans="2:18" s="357" customFormat="1" x14ac:dyDescent="0.2">
      <c r="B185" s="358"/>
      <c r="C185" s="358"/>
      <c r="D185" s="358"/>
      <c r="E185" s="358"/>
      <c r="F185" s="358"/>
      <c r="G185" s="358"/>
      <c r="H185" s="358"/>
      <c r="I185" s="358"/>
      <c r="J185" s="358"/>
      <c r="K185" s="358"/>
      <c r="L185" s="358"/>
      <c r="M185" s="355"/>
      <c r="N185" s="355"/>
      <c r="O185" s="355"/>
      <c r="P185" s="355"/>
      <c r="Q185" s="355"/>
      <c r="R185" s="355"/>
    </row>
    <row r="186" spans="2:18" s="357" customFormat="1" x14ac:dyDescent="0.2">
      <c r="B186" s="358"/>
      <c r="C186" s="358"/>
      <c r="D186" s="358"/>
      <c r="E186" s="358"/>
      <c r="F186" s="358"/>
      <c r="G186" s="358"/>
      <c r="H186" s="358"/>
      <c r="I186" s="358"/>
      <c r="J186" s="358"/>
      <c r="K186" s="358"/>
      <c r="L186" s="358"/>
      <c r="M186" s="355"/>
      <c r="N186" s="355"/>
      <c r="O186" s="355"/>
      <c r="P186" s="355"/>
      <c r="Q186" s="355"/>
      <c r="R186" s="355"/>
    </row>
    <row r="187" spans="2:18" s="357" customFormat="1" x14ac:dyDescent="0.2">
      <c r="B187" s="358"/>
      <c r="C187" s="358"/>
      <c r="D187" s="358"/>
      <c r="E187" s="358"/>
      <c r="F187" s="358"/>
      <c r="G187" s="358"/>
      <c r="H187" s="358"/>
      <c r="I187" s="358"/>
      <c r="J187" s="358"/>
      <c r="K187" s="358"/>
      <c r="L187" s="358"/>
      <c r="M187" s="355"/>
      <c r="N187" s="355"/>
      <c r="O187" s="355"/>
      <c r="P187" s="355"/>
      <c r="Q187" s="355"/>
      <c r="R187" s="355"/>
    </row>
    <row r="188" spans="2:18" s="357" customFormat="1" x14ac:dyDescent="0.2">
      <c r="B188" s="358"/>
      <c r="C188" s="358"/>
      <c r="D188" s="358"/>
      <c r="E188" s="358"/>
      <c r="F188" s="358"/>
      <c r="G188" s="358"/>
      <c r="H188" s="358"/>
      <c r="I188" s="358"/>
      <c r="J188" s="358"/>
      <c r="K188" s="358"/>
      <c r="L188" s="358"/>
      <c r="M188" s="355"/>
      <c r="N188" s="355"/>
      <c r="O188" s="355"/>
      <c r="P188" s="355"/>
      <c r="Q188" s="355"/>
      <c r="R188" s="355"/>
    </row>
    <row r="189" spans="2:18" s="357" customFormat="1" x14ac:dyDescent="0.2">
      <c r="B189" s="358"/>
      <c r="C189" s="358"/>
      <c r="D189" s="358"/>
      <c r="E189" s="358"/>
      <c r="F189" s="358"/>
      <c r="G189" s="358"/>
      <c r="H189" s="358"/>
      <c r="I189" s="358"/>
      <c r="J189" s="358"/>
      <c r="K189" s="358"/>
      <c r="L189" s="358"/>
      <c r="M189" s="355"/>
      <c r="N189" s="355"/>
      <c r="O189" s="355"/>
      <c r="P189" s="355"/>
      <c r="Q189" s="355"/>
      <c r="R189" s="355"/>
    </row>
    <row r="190" spans="2:18" s="357" customFormat="1" x14ac:dyDescent="0.2">
      <c r="B190" s="358"/>
      <c r="C190" s="358"/>
      <c r="D190" s="358"/>
      <c r="E190" s="358"/>
      <c r="F190" s="358"/>
      <c r="G190" s="358"/>
      <c r="H190" s="358"/>
      <c r="I190" s="358"/>
      <c r="J190" s="358"/>
      <c r="K190" s="358"/>
      <c r="L190" s="358"/>
      <c r="M190" s="355"/>
      <c r="N190" s="355"/>
      <c r="O190" s="355"/>
      <c r="P190" s="355"/>
      <c r="Q190" s="355"/>
      <c r="R190" s="355"/>
    </row>
    <row r="191" spans="2:18" s="357" customFormat="1" x14ac:dyDescent="0.2">
      <c r="B191" s="358"/>
      <c r="C191" s="358"/>
      <c r="D191" s="358"/>
      <c r="E191" s="358"/>
      <c r="F191" s="358"/>
      <c r="G191" s="358"/>
      <c r="H191" s="358"/>
      <c r="I191" s="358"/>
      <c r="J191" s="358"/>
      <c r="K191" s="358"/>
      <c r="L191" s="358"/>
      <c r="M191" s="355"/>
      <c r="N191" s="355"/>
      <c r="O191" s="355"/>
      <c r="P191" s="355"/>
      <c r="Q191" s="355"/>
      <c r="R191" s="355"/>
    </row>
    <row r="192" spans="2:18" s="357" customFormat="1" x14ac:dyDescent="0.2">
      <c r="B192" s="358"/>
      <c r="C192" s="358"/>
      <c r="D192" s="358"/>
      <c r="E192" s="358"/>
      <c r="F192" s="358"/>
      <c r="G192" s="358"/>
      <c r="H192" s="358"/>
      <c r="I192" s="358"/>
      <c r="J192" s="358"/>
      <c r="K192" s="358"/>
      <c r="L192" s="358"/>
      <c r="M192" s="355"/>
      <c r="N192" s="355"/>
      <c r="O192" s="355"/>
      <c r="P192" s="355"/>
      <c r="Q192" s="355"/>
      <c r="R192" s="355"/>
    </row>
    <row r="193" spans="2:18" s="357" customFormat="1" x14ac:dyDescent="0.2">
      <c r="B193" s="358"/>
      <c r="C193" s="358"/>
      <c r="D193" s="358"/>
      <c r="E193" s="358"/>
      <c r="F193" s="358"/>
      <c r="G193" s="358"/>
      <c r="H193" s="358"/>
      <c r="I193" s="358"/>
      <c r="J193" s="358"/>
      <c r="K193" s="358"/>
      <c r="L193" s="358"/>
      <c r="M193" s="355"/>
      <c r="N193" s="355"/>
      <c r="O193" s="355"/>
      <c r="P193" s="355"/>
      <c r="Q193" s="355"/>
      <c r="R193" s="355"/>
    </row>
    <row r="194" spans="2:18" s="357" customFormat="1" x14ac:dyDescent="0.2">
      <c r="B194" s="358"/>
      <c r="C194" s="358"/>
      <c r="D194" s="358"/>
      <c r="E194" s="358"/>
      <c r="F194" s="358"/>
      <c r="G194" s="358"/>
      <c r="H194" s="358"/>
      <c r="I194" s="358"/>
      <c r="J194" s="358"/>
      <c r="K194" s="358"/>
      <c r="L194" s="358"/>
      <c r="M194" s="355"/>
      <c r="N194" s="355"/>
      <c r="O194" s="355"/>
      <c r="P194" s="355"/>
      <c r="Q194" s="355"/>
      <c r="R194" s="355"/>
    </row>
    <row r="195" spans="2:18" s="357" customFormat="1" x14ac:dyDescent="0.2">
      <c r="B195" s="358"/>
      <c r="C195" s="358"/>
      <c r="D195" s="358"/>
      <c r="E195" s="358"/>
      <c r="F195" s="358"/>
      <c r="G195" s="358"/>
      <c r="H195" s="358"/>
      <c r="I195" s="358"/>
      <c r="J195" s="358"/>
      <c r="K195" s="358"/>
      <c r="L195" s="358"/>
      <c r="M195" s="355"/>
      <c r="N195" s="355"/>
      <c r="O195" s="355"/>
      <c r="P195" s="355"/>
      <c r="Q195" s="355"/>
      <c r="R195" s="355"/>
    </row>
    <row r="196" spans="2:18" s="357" customFormat="1" x14ac:dyDescent="0.2">
      <c r="B196" s="358"/>
      <c r="C196" s="358"/>
      <c r="D196" s="358"/>
      <c r="E196" s="358"/>
      <c r="F196" s="358"/>
      <c r="G196" s="358"/>
      <c r="H196" s="358"/>
      <c r="I196" s="358"/>
      <c r="J196" s="358"/>
      <c r="K196" s="358"/>
      <c r="L196" s="358"/>
      <c r="M196" s="355"/>
      <c r="N196" s="355"/>
      <c r="O196" s="355"/>
      <c r="P196" s="355"/>
      <c r="Q196" s="355"/>
      <c r="R196" s="355"/>
    </row>
    <row r="197" spans="2:18" s="357" customFormat="1" x14ac:dyDescent="0.2">
      <c r="B197" s="358"/>
      <c r="C197" s="358"/>
      <c r="D197" s="358"/>
      <c r="E197" s="358"/>
      <c r="F197" s="358"/>
      <c r="G197" s="358"/>
      <c r="H197" s="358"/>
      <c r="I197" s="358"/>
      <c r="J197" s="358"/>
      <c r="K197" s="358"/>
      <c r="L197" s="358"/>
      <c r="M197" s="355"/>
      <c r="N197" s="355"/>
      <c r="O197" s="355"/>
      <c r="P197" s="355"/>
      <c r="Q197" s="355"/>
      <c r="R197" s="355"/>
    </row>
    <row r="198" spans="2:18" s="357" customFormat="1" x14ac:dyDescent="0.2">
      <c r="B198" s="358"/>
      <c r="C198" s="358"/>
      <c r="D198" s="358"/>
      <c r="E198" s="358"/>
      <c r="F198" s="358"/>
      <c r="G198" s="358"/>
      <c r="H198" s="358"/>
      <c r="I198" s="358"/>
      <c r="J198" s="358"/>
      <c r="K198" s="358"/>
      <c r="L198" s="358"/>
      <c r="M198" s="355"/>
      <c r="N198" s="355"/>
      <c r="O198" s="355"/>
      <c r="P198" s="355"/>
      <c r="Q198" s="355"/>
      <c r="R198" s="355"/>
    </row>
    <row r="199" spans="2:18" s="357" customFormat="1" x14ac:dyDescent="0.2">
      <c r="B199" s="358"/>
      <c r="C199" s="358"/>
      <c r="D199" s="358"/>
      <c r="E199" s="358"/>
      <c r="F199" s="358"/>
      <c r="G199" s="358"/>
      <c r="H199" s="358"/>
      <c r="I199" s="358"/>
      <c r="J199" s="358"/>
      <c r="K199" s="358"/>
      <c r="L199" s="358"/>
      <c r="M199" s="355"/>
      <c r="N199" s="355"/>
      <c r="O199" s="355"/>
      <c r="P199" s="355"/>
      <c r="Q199" s="355"/>
      <c r="R199" s="355"/>
    </row>
    <row r="200" spans="2:18" s="357" customFormat="1" x14ac:dyDescent="0.2">
      <c r="B200" s="358"/>
      <c r="C200" s="358"/>
      <c r="D200" s="358"/>
      <c r="E200" s="358"/>
      <c r="F200" s="358"/>
      <c r="G200" s="358"/>
      <c r="H200" s="358"/>
      <c r="I200" s="358"/>
      <c r="J200" s="358"/>
      <c r="K200" s="358"/>
      <c r="L200" s="358"/>
      <c r="M200" s="355"/>
      <c r="N200" s="355"/>
      <c r="O200" s="355"/>
      <c r="P200" s="355"/>
      <c r="Q200" s="355"/>
      <c r="R200" s="355"/>
    </row>
    <row r="201" spans="2:18" s="357" customFormat="1" x14ac:dyDescent="0.2">
      <c r="B201" s="358"/>
      <c r="C201" s="358"/>
      <c r="D201" s="358"/>
      <c r="E201" s="358"/>
      <c r="F201" s="358"/>
      <c r="G201" s="358"/>
      <c r="H201" s="358"/>
      <c r="I201" s="358"/>
      <c r="J201" s="358"/>
      <c r="K201" s="358"/>
      <c r="L201" s="358"/>
      <c r="M201" s="355"/>
      <c r="N201" s="355"/>
      <c r="O201" s="355"/>
      <c r="P201" s="355"/>
      <c r="Q201" s="355"/>
      <c r="R201" s="355"/>
    </row>
    <row r="202" spans="2:18" s="357" customFormat="1" x14ac:dyDescent="0.2">
      <c r="B202" s="358"/>
      <c r="C202" s="358"/>
      <c r="D202" s="358"/>
      <c r="E202" s="358"/>
      <c r="F202" s="358"/>
      <c r="G202" s="358"/>
      <c r="H202" s="358"/>
      <c r="I202" s="358"/>
      <c r="J202" s="358"/>
      <c r="K202" s="358"/>
      <c r="L202" s="358"/>
      <c r="M202" s="355"/>
      <c r="N202" s="355"/>
      <c r="O202" s="355"/>
      <c r="P202" s="355"/>
      <c r="Q202" s="355"/>
      <c r="R202" s="355"/>
    </row>
    <row r="203" spans="2:18" s="357" customFormat="1" x14ac:dyDescent="0.2">
      <c r="B203" s="358"/>
      <c r="C203" s="358"/>
      <c r="D203" s="358"/>
      <c r="E203" s="358"/>
      <c r="F203" s="358"/>
      <c r="G203" s="358"/>
      <c r="H203" s="358"/>
      <c r="I203" s="358"/>
      <c r="J203" s="358"/>
      <c r="K203" s="358"/>
      <c r="L203" s="358"/>
      <c r="M203" s="355"/>
      <c r="N203" s="355"/>
      <c r="O203" s="355"/>
      <c r="P203" s="355"/>
      <c r="Q203" s="355"/>
      <c r="R203" s="355"/>
    </row>
    <row r="204" spans="2:18" s="357" customFormat="1" x14ac:dyDescent="0.2">
      <c r="B204" s="358"/>
      <c r="C204" s="358"/>
      <c r="D204" s="358"/>
      <c r="E204" s="358"/>
      <c r="F204" s="358"/>
      <c r="G204" s="358"/>
      <c r="H204" s="358"/>
      <c r="I204" s="358"/>
      <c r="J204" s="358"/>
      <c r="K204" s="358"/>
      <c r="L204" s="358"/>
      <c r="M204" s="355"/>
      <c r="N204" s="355"/>
      <c r="O204" s="355"/>
      <c r="P204" s="355"/>
      <c r="Q204" s="355"/>
      <c r="R204" s="355"/>
    </row>
    <row r="205" spans="2:18" s="357" customFormat="1" x14ac:dyDescent="0.2">
      <c r="B205" s="358"/>
      <c r="C205" s="358"/>
      <c r="D205" s="358"/>
      <c r="E205" s="358"/>
      <c r="F205" s="358"/>
      <c r="G205" s="358"/>
      <c r="H205" s="358"/>
      <c r="I205" s="358"/>
      <c r="J205" s="358"/>
      <c r="K205" s="358"/>
      <c r="L205" s="358"/>
      <c r="M205" s="355"/>
      <c r="N205" s="355"/>
      <c r="O205" s="355"/>
      <c r="P205" s="355"/>
      <c r="Q205" s="355"/>
      <c r="R205" s="355"/>
    </row>
    <row r="206" spans="2:18" s="357" customFormat="1" x14ac:dyDescent="0.2">
      <c r="B206" s="358"/>
      <c r="C206" s="358"/>
      <c r="D206" s="358"/>
      <c r="E206" s="358"/>
      <c r="F206" s="358"/>
      <c r="G206" s="358"/>
      <c r="H206" s="358"/>
      <c r="I206" s="358"/>
      <c r="J206" s="358"/>
      <c r="K206" s="358"/>
      <c r="L206" s="358"/>
      <c r="M206" s="355"/>
      <c r="N206" s="355"/>
      <c r="O206" s="355"/>
      <c r="P206" s="355"/>
      <c r="Q206" s="355"/>
      <c r="R206" s="355"/>
    </row>
    <row r="207" spans="2:18" s="357" customFormat="1" x14ac:dyDescent="0.2">
      <c r="B207" s="358"/>
      <c r="C207" s="358"/>
      <c r="D207" s="358"/>
      <c r="E207" s="358"/>
      <c r="F207" s="358"/>
      <c r="G207" s="358"/>
      <c r="H207" s="358"/>
      <c r="I207" s="358"/>
      <c r="J207" s="358"/>
      <c r="K207" s="358"/>
      <c r="L207" s="358"/>
      <c r="M207" s="355"/>
      <c r="N207" s="355"/>
      <c r="O207" s="355"/>
      <c r="P207" s="355"/>
      <c r="Q207" s="355"/>
      <c r="R207" s="355"/>
    </row>
    <row r="208" spans="2:18" s="357" customFormat="1" x14ac:dyDescent="0.2">
      <c r="B208" s="358"/>
      <c r="C208" s="358"/>
      <c r="D208" s="358"/>
      <c r="E208" s="358"/>
      <c r="F208" s="358"/>
      <c r="G208" s="358"/>
      <c r="H208" s="358"/>
      <c r="I208" s="358"/>
      <c r="J208" s="358"/>
      <c r="K208" s="358"/>
      <c r="L208" s="358"/>
      <c r="M208" s="355"/>
      <c r="N208" s="355"/>
      <c r="O208" s="355"/>
      <c r="P208" s="355"/>
      <c r="Q208" s="355"/>
      <c r="R208" s="355"/>
    </row>
    <row r="209" spans="2:18" s="357" customFormat="1" x14ac:dyDescent="0.2">
      <c r="B209" s="358"/>
      <c r="C209" s="358"/>
      <c r="D209" s="358"/>
      <c r="E209" s="358"/>
      <c r="F209" s="358"/>
      <c r="G209" s="358"/>
      <c r="H209" s="358"/>
      <c r="I209" s="358"/>
      <c r="J209" s="358"/>
      <c r="K209" s="358"/>
      <c r="L209" s="358"/>
      <c r="M209" s="355"/>
      <c r="N209" s="355"/>
      <c r="O209" s="355"/>
      <c r="P209" s="355"/>
      <c r="Q209" s="355"/>
      <c r="R209" s="355"/>
    </row>
    <row r="210" spans="2:18" s="357" customFormat="1" x14ac:dyDescent="0.2">
      <c r="B210" s="358"/>
      <c r="C210" s="358"/>
      <c r="D210" s="358"/>
      <c r="E210" s="358"/>
      <c r="F210" s="358"/>
      <c r="G210" s="358"/>
      <c r="H210" s="358"/>
      <c r="I210" s="358"/>
      <c r="J210" s="358"/>
      <c r="K210" s="358"/>
      <c r="L210" s="358"/>
      <c r="M210" s="355"/>
      <c r="N210" s="355"/>
      <c r="O210" s="355"/>
      <c r="P210" s="355"/>
      <c r="Q210" s="355"/>
      <c r="R210" s="355"/>
    </row>
    <row r="211" spans="2:18" s="357" customFormat="1" x14ac:dyDescent="0.2">
      <c r="B211" s="358"/>
      <c r="C211" s="358"/>
      <c r="D211" s="358"/>
      <c r="E211" s="358"/>
      <c r="F211" s="358"/>
      <c r="G211" s="358"/>
      <c r="H211" s="358"/>
      <c r="I211" s="358"/>
      <c r="J211" s="358"/>
      <c r="K211" s="358"/>
      <c r="L211" s="358"/>
      <c r="M211" s="355"/>
      <c r="N211" s="355"/>
      <c r="O211" s="355"/>
      <c r="P211" s="355"/>
      <c r="Q211" s="355"/>
      <c r="R211" s="355"/>
    </row>
    <row r="212" spans="2:18" s="357" customFormat="1" x14ac:dyDescent="0.2">
      <c r="B212" s="358"/>
      <c r="C212" s="358"/>
      <c r="D212" s="358"/>
      <c r="E212" s="358"/>
      <c r="F212" s="358"/>
      <c r="G212" s="358"/>
      <c r="H212" s="358"/>
      <c r="I212" s="358"/>
      <c r="J212" s="358"/>
      <c r="K212" s="358"/>
      <c r="L212" s="358"/>
      <c r="M212" s="355"/>
      <c r="N212" s="355"/>
      <c r="O212" s="355"/>
      <c r="P212" s="355"/>
      <c r="Q212" s="355"/>
      <c r="R212" s="355"/>
    </row>
    <row r="213" spans="2:18" s="357" customFormat="1" x14ac:dyDescent="0.2">
      <c r="B213" s="358"/>
      <c r="C213" s="358"/>
      <c r="D213" s="358"/>
      <c r="E213" s="358"/>
      <c r="F213" s="358"/>
      <c r="G213" s="358"/>
      <c r="H213" s="358"/>
      <c r="I213" s="358"/>
      <c r="J213" s="358"/>
      <c r="K213" s="358"/>
      <c r="L213" s="358"/>
      <c r="M213" s="355"/>
      <c r="N213" s="355"/>
      <c r="O213" s="355"/>
      <c r="P213" s="355"/>
      <c r="Q213" s="355"/>
      <c r="R213" s="355"/>
    </row>
    <row r="214" spans="2:18" s="357" customFormat="1" x14ac:dyDescent="0.2">
      <c r="B214" s="358"/>
      <c r="C214" s="358"/>
      <c r="D214" s="358"/>
      <c r="E214" s="358"/>
      <c r="F214" s="358"/>
      <c r="G214" s="358"/>
      <c r="H214" s="358"/>
      <c r="I214" s="358"/>
      <c r="J214" s="358"/>
      <c r="K214" s="358"/>
      <c r="L214" s="358"/>
      <c r="M214" s="355"/>
      <c r="N214" s="355"/>
      <c r="O214" s="355"/>
      <c r="P214" s="355"/>
      <c r="Q214" s="355"/>
      <c r="R214" s="355"/>
    </row>
    <row r="215" spans="2:18" s="357" customFormat="1" x14ac:dyDescent="0.2">
      <c r="B215" s="358"/>
      <c r="C215" s="358"/>
      <c r="D215" s="358"/>
      <c r="E215" s="358"/>
      <c r="F215" s="358"/>
      <c r="G215" s="358"/>
      <c r="H215" s="358"/>
      <c r="I215" s="358"/>
      <c r="J215" s="358"/>
      <c r="K215" s="358"/>
      <c r="L215" s="358"/>
      <c r="M215" s="355"/>
      <c r="N215" s="355"/>
      <c r="O215" s="355"/>
      <c r="P215" s="355"/>
      <c r="Q215" s="355"/>
      <c r="R215" s="355"/>
    </row>
    <row r="216" spans="2:18" s="357" customFormat="1" x14ac:dyDescent="0.2">
      <c r="B216" s="358"/>
      <c r="C216" s="358"/>
      <c r="D216" s="358"/>
      <c r="E216" s="358"/>
      <c r="F216" s="358"/>
      <c r="G216" s="358"/>
      <c r="H216" s="358"/>
      <c r="I216" s="358"/>
      <c r="J216" s="358"/>
      <c r="K216" s="358"/>
      <c r="L216" s="358"/>
      <c r="M216" s="355"/>
      <c r="N216" s="355"/>
      <c r="O216" s="355"/>
      <c r="P216" s="355"/>
      <c r="Q216" s="355"/>
      <c r="R216" s="355"/>
    </row>
    <row r="217" spans="2:18" s="357" customFormat="1" x14ac:dyDescent="0.2">
      <c r="B217" s="358"/>
      <c r="C217" s="358"/>
      <c r="D217" s="358"/>
      <c r="E217" s="358"/>
      <c r="F217" s="358"/>
      <c r="G217" s="358"/>
      <c r="H217" s="358"/>
      <c r="I217" s="358"/>
      <c r="J217" s="358"/>
      <c r="K217" s="358"/>
      <c r="L217" s="358"/>
      <c r="M217" s="355"/>
      <c r="N217" s="355"/>
      <c r="O217" s="355"/>
      <c r="P217" s="355"/>
      <c r="Q217" s="355"/>
      <c r="R217" s="355"/>
    </row>
    <row r="218" spans="2:18" s="357" customFormat="1" x14ac:dyDescent="0.2">
      <c r="B218" s="358"/>
      <c r="C218" s="358"/>
      <c r="D218" s="358"/>
      <c r="E218" s="358"/>
      <c r="F218" s="358"/>
      <c r="G218" s="358"/>
      <c r="H218" s="358"/>
      <c r="I218" s="358"/>
      <c r="J218" s="358"/>
      <c r="K218" s="358"/>
      <c r="L218" s="358"/>
      <c r="M218" s="355"/>
      <c r="N218" s="355"/>
      <c r="O218" s="355"/>
      <c r="P218" s="355"/>
      <c r="Q218" s="355"/>
      <c r="R218" s="355"/>
    </row>
    <row r="219" spans="2:18" s="357" customFormat="1" x14ac:dyDescent="0.2">
      <c r="B219" s="358"/>
      <c r="C219" s="358"/>
      <c r="D219" s="358"/>
      <c r="E219" s="358"/>
      <c r="F219" s="358"/>
      <c r="G219" s="358"/>
      <c r="H219" s="358"/>
      <c r="I219" s="358"/>
      <c r="J219" s="358"/>
      <c r="K219" s="358"/>
      <c r="L219" s="358"/>
      <c r="M219" s="355"/>
      <c r="N219" s="355"/>
      <c r="O219" s="355"/>
      <c r="P219" s="355"/>
      <c r="Q219" s="355"/>
      <c r="R219" s="355"/>
    </row>
    <row r="220" spans="2:18" s="357" customFormat="1" x14ac:dyDescent="0.2">
      <c r="B220" s="358"/>
      <c r="C220" s="358"/>
      <c r="D220" s="358"/>
      <c r="E220" s="358"/>
      <c r="F220" s="358"/>
      <c r="G220" s="358"/>
      <c r="H220" s="358"/>
      <c r="I220" s="358"/>
      <c r="J220" s="358"/>
      <c r="K220" s="358"/>
      <c r="L220" s="358"/>
      <c r="M220" s="355"/>
      <c r="N220" s="355"/>
      <c r="O220" s="355"/>
      <c r="P220" s="355"/>
      <c r="Q220" s="355"/>
      <c r="R220" s="355"/>
    </row>
    <row r="221" spans="2:18" s="357" customFormat="1" x14ac:dyDescent="0.2">
      <c r="B221" s="358"/>
      <c r="C221" s="358"/>
      <c r="D221" s="358"/>
      <c r="E221" s="358"/>
      <c r="F221" s="358"/>
      <c r="G221" s="358"/>
      <c r="H221" s="358"/>
      <c r="I221" s="358"/>
      <c r="J221" s="358"/>
      <c r="K221" s="358"/>
      <c r="L221" s="358"/>
      <c r="M221" s="355"/>
      <c r="N221" s="355"/>
      <c r="O221" s="355"/>
      <c r="P221" s="355"/>
      <c r="Q221" s="355"/>
      <c r="R221" s="355"/>
    </row>
    <row r="222" spans="2:18" s="357" customFormat="1" x14ac:dyDescent="0.2">
      <c r="B222" s="358"/>
      <c r="C222" s="358"/>
      <c r="D222" s="358"/>
      <c r="E222" s="358"/>
      <c r="F222" s="358"/>
      <c r="G222" s="358"/>
      <c r="H222" s="358"/>
      <c r="I222" s="358"/>
      <c r="J222" s="358"/>
      <c r="K222" s="358"/>
      <c r="L222" s="358"/>
      <c r="M222" s="355"/>
      <c r="N222" s="355"/>
      <c r="O222" s="355"/>
      <c r="P222" s="355"/>
      <c r="Q222" s="355"/>
      <c r="R222" s="355"/>
    </row>
    <row r="223" spans="2:18" s="357" customFormat="1" x14ac:dyDescent="0.2">
      <c r="B223" s="358"/>
      <c r="C223" s="358"/>
      <c r="D223" s="358"/>
      <c r="E223" s="358"/>
      <c r="F223" s="358"/>
      <c r="G223" s="358"/>
      <c r="H223" s="358"/>
      <c r="I223" s="358"/>
      <c r="J223" s="358"/>
      <c r="K223" s="358"/>
      <c r="L223" s="358"/>
      <c r="M223" s="355"/>
      <c r="N223" s="355"/>
      <c r="O223" s="355"/>
      <c r="P223" s="355"/>
      <c r="Q223" s="355"/>
      <c r="R223" s="355"/>
    </row>
    <row r="224" spans="2:18" s="357" customFormat="1" x14ac:dyDescent="0.2">
      <c r="B224" s="358"/>
      <c r="C224" s="358"/>
      <c r="D224" s="358"/>
      <c r="E224" s="358"/>
      <c r="F224" s="358"/>
      <c r="G224" s="358"/>
      <c r="H224" s="358"/>
      <c r="I224" s="358"/>
      <c r="J224" s="358"/>
      <c r="K224" s="358"/>
      <c r="L224" s="358"/>
      <c r="M224" s="355"/>
      <c r="N224" s="355"/>
      <c r="O224" s="355"/>
      <c r="P224" s="355"/>
      <c r="Q224" s="355"/>
      <c r="R224" s="355"/>
    </row>
    <row r="225" spans="2:18" s="357" customFormat="1" x14ac:dyDescent="0.2">
      <c r="B225" s="358"/>
      <c r="C225" s="358"/>
      <c r="D225" s="358"/>
      <c r="E225" s="358"/>
      <c r="F225" s="358"/>
      <c r="G225" s="358"/>
      <c r="H225" s="358"/>
      <c r="I225" s="358"/>
      <c r="J225" s="358"/>
      <c r="K225" s="358"/>
      <c r="L225" s="358"/>
      <c r="M225" s="355"/>
      <c r="N225" s="355"/>
      <c r="O225" s="355"/>
      <c r="P225" s="355"/>
      <c r="Q225" s="355"/>
      <c r="R225" s="355"/>
    </row>
    <row r="226" spans="2:18" s="357" customFormat="1" x14ac:dyDescent="0.2">
      <c r="B226" s="358"/>
      <c r="C226" s="358"/>
      <c r="D226" s="358"/>
      <c r="E226" s="358"/>
      <c r="F226" s="358"/>
      <c r="G226" s="358"/>
      <c r="H226" s="358"/>
      <c r="I226" s="358"/>
      <c r="J226" s="358"/>
      <c r="K226" s="358"/>
      <c r="L226" s="358"/>
      <c r="M226" s="355"/>
      <c r="N226" s="355"/>
      <c r="O226" s="355"/>
      <c r="P226" s="355"/>
      <c r="Q226" s="355"/>
      <c r="R226" s="355"/>
    </row>
    <row r="227" spans="2:18" s="357" customFormat="1" x14ac:dyDescent="0.2">
      <c r="B227" s="358"/>
      <c r="C227" s="358"/>
      <c r="D227" s="358"/>
      <c r="E227" s="358"/>
      <c r="F227" s="358"/>
      <c r="G227" s="358"/>
      <c r="H227" s="358"/>
      <c r="I227" s="358"/>
      <c r="J227" s="358"/>
      <c r="K227" s="358"/>
      <c r="L227" s="358"/>
      <c r="M227" s="355"/>
      <c r="N227" s="355"/>
      <c r="O227" s="355"/>
      <c r="P227" s="355"/>
      <c r="Q227" s="355"/>
      <c r="R227" s="355"/>
    </row>
    <row r="228" spans="2:18" s="357" customFormat="1" x14ac:dyDescent="0.2">
      <c r="B228" s="358"/>
      <c r="C228" s="358"/>
      <c r="D228" s="358"/>
      <c r="E228" s="358"/>
      <c r="F228" s="358"/>
      <c r="G228" s="358"/>
      <c r="H228" s="358"/>
      <c r="I228" s="358"/>
      <c r="J228" s="358"/>
      <c r="K228" s="358"/>
      <c r="L228" s="358"/>
      <c r="M228" s="355"/>
      <c r="N228" s="355"/>
      <c r="O228" s="355"/>
      <c r="P228" s="355"/>
      <c r="Q228" s="355"/>
      <c r="R228" s="355"/>
    </row>
    <row r="229" spans="2:18" s="357" customFormat="1" x14ac:dyDescent="0.2">
      <c r="B229" s="358"/>
      <c r="C229" s="358"/>
      <c r="D229" s="358"/>
      <c r="E229" s="358"/>
      <c r="F229" s="358"/>
      <c r="G229" s="358"/>
      <c r="H229" s="358"/>
      <c r="I229" s="358"/>
      <c r="J229" s="358"/>
      <c r="K229" s="358"/>
      <c r="L229" s="358"/>
      <c r="M229" s="355"/>
      <c r="N229" s="355"/>
      <c r="O229" s="355"/>
      <c r="P229" s="355"/>
      <c r="Q229" s="355"/>
      <c r="R229" s="355"/>
    </row>
    <row r="230" spans="2:18" s="357" customFormat="1" x14ac:dyDescent="0.2">
      <c r="B230" s="358"/>
      <c r="C230" s="358"/>
      <c r="D230" s="358"/>
      <c r="E230" s="358"/>
      <c r="F230" s="358"/>
      <c r="G230" s="358"/>
      <c r="H230" s="358"/>
      <c r="I230" s="358"/>
      <c r="J230" s="358"/>
      <c r="K230" s="358"/>
      <c r="L230" s="358"/>
      <c r="M230" s="355"/>
      <c r="N230" s="355"/>
      <c r="O230" s="355"/>
      <c r="P230" s="355"/>
      <c r="Q230" s="355"/>
      <c r="R230" s="355"/>
    </row>
    <row r="231" spans="2:18" s="357" customFormat="1" x14ac:dyDescent="0.2">
      <c r="B231" s="358"/>
      <c r="C231" s="358"/>
      <c r="D231" s="358"/>
      <c r="E231" s="358"/>
      <c r="F231" s="358"/>
      <c r="G231" s="358"/>
      <c r="H231" s="358"/>
      <c r="I231" s="358"/>
      <c r="J231" s="358"/>
      <c r="K231" s="358"/>
      <c r="L231" s="358"/>
      <c r="M231" s="355"/>
      <c r="N231" s="355"/>
      <c r="O231" s="355"/>
      <c r="P231" s="355"/>
      <c r="Q231" s="355"/>
      <c r="R231" s="355"/>
    </row>
    <row r="232" spans="2:18" s="357" customFormat="1" x14ac:dyDescent="0.2">
      <c r="B232" s="358"/>
      <c r="C232" s="358"/>
      <c r="D232" s="358"/>
      <c r="E232" s="358"/>
      <c r="F232" s="358"/>
      <c r="G232" s="358"/>
      <c r="H232" s="358"/>
      <c r="I232" s="358"/>
      <c r="J232" s="358"/>
      <c r="K232" s="358"/>
      <c r="L232" s="358"/>
      <c r="M232" s="355"/>
      <c r="N232" s="355"/>
      <c r="O232" s="355"/>
      <c r="P232" s="355"/>
      <c r="Q232" s="355"/>
      <c r="R232" s="355"/>
    </row>
    <row r="233" spans="2:18" s="357" customFormat="1" x14ac:dyDescent="0.2">
      <c r="B233" s="358"/>
      <c r="C233" s="358"/>
      <c r="D233" s="358"/>
      <c r="E233" s="358"/>
      <c r="F233" s="358"/>
      <c r="G233" s="358"/>
      <c r="H233" s="358"/>
      <c r="I233" s="358"/>
      <c r="J233" s="358"/>
      <c r="K233" s="358"/>
      <c r="L233" s="358"/>
      <c r="M233" s="355"/>
      <c r="N233" s="355"/>
      <c r="O233" s="355"/>
      <c r="P233" s="355"/>
      <c r="Q233" s="355"/>
      <c r="R233" s="355"/>
    </row>
    <row r="234" spans="2:18" s="357" customFormat="1" x14ac:dyDescent="0.2">
      <c r="B234" s="358"/>
      <c r="C234" s="358"/>
      <c r="D234" s="358"/>
      <c r="E234" s="358"/>
      <c r="F234" s="358"/>
      <c r="G234" s="358"/>
      <c r="H234" s="358"/>
      <c r="I234" s="358"/>
      <c r="J234" s="358"/>
      <c r="K234" s="358"/>
      <c r="L234" s="358"/>
      <c r="M234" s="355"/>
      <c r="N234" s="355"/>
      <c r="O234" s="355"/>
      <c r="P234" s="355"/>
      <c r="Q234" s="355"/>
      <c r="R234" s="355"/>
    </row>
    <row r="235" spans="2:18" s="357" customFormat="1" x14ac:dyDescent="0.2">
      <c r="B235" s="358"/>
      <c r="C235" s="358"/>
      <c r="D235" s="358"/>
      <c r="E235" s="358"/>
      <c r="F235" s="358"/>
      <c r="G235" s="358"/>
      <c r="H235" s="358"/>
      <c r="I235" s="358"/>
      <c r="J235" s="358"/>
      <c r="K235" s="358"/>
      <c r="L235" s="358"/>
      <c r="M235" s="355"/>
      <c r="N235" s="355"/>
      <c r="O235" s="355"/>
      <c r="P235" s="355"/>
      <c r="Q235" s="355"/>
      <c r="R235" s="355"/>
    </row>
    <row r="236" spans="2:18" s="357" customFormat="1" x14ac:dyDescent="0.2">
      <c r="B236" s="358"/>
      <c r="C236" s="358"/>
      <c r="D236" s="358"/>
      <c r="E236" s="358"/>
      <c r="F236" s="358"/>
      <c r="G236" s="358"/>
      <c r="H236" s="358"/>
      <c r="I236" s="358"/>
      <c r="J236" s="358"/>
      <c r="K236" s="358"/>
      <c r="L236" s="358"/>
      <c r="M236" s="355"/>
      <c r="N236" s="355"/>
      <c r="O236" s="355"/>
      <c r="P236" s="355"/>
      <c r="Q236" s="355"/>
      <c r="R236" s="355"/>
    </row>
    <row r="237" spans="2:18" s="357" customFormat="1" x14ac:dyDescent="0.2">
      <c r="B237" s="358"/>
      <c r="C237" s="358"/>
      <c r="D237" s="358"/>
      <c r="E237" s="358"/>
      <c r="F237" s="358"/>
      <c r="G237" s="358"/>
      <c r="H237" s="358"/>
      <c r="I237" s="358"/>
      <c r="J237" s="358"/>
      <c r="K237" s="358"/>
      <c r="L237" s="358"/>
      <c r="M237" s="355"/>
      <c r="N237" s="355"/>
      <c r="O237" s="355"/>
      <c r="P237" s="355"/>
      <c r="Q237" s="355"/>
      <c r="R237" s="355"/>
    </row>
    <row r="238" spans="2:18" s="357" customFormat="1" x14ac:dyDescent="0.2">
      <c r="B238" s="358"/>
      <c r="C238" s="358"/>
      <c r="D238" s="358"/>
      <c r="E238" s="358"/>
      <c r="F238" s="358"/>
      <c r="G238" s="358"/>
      <c r="H238" s="358"/>
      <c r="I238" s="358"/>
      <c r="J238" s="358"/>
      <c r="K238" s="358"/>
      <c r="L238" s="358"/>
      <c r="M238" s="355"/>
      <c r="N238" s="355"/>
      <c r="O238" s="355"/>
      <c r="P238" s="355"/>
      <c r="Q238" s="355"/>
      <c r="R238" s="355"/>
    </row>
    <row r="239" spans="2:18" s="357" customFormat="1" x14ac:dyDescent="0.2">
      <c r="B239" s="358"/>
      <c r="C239" s="358"/>
      <c r="D239" s="358"/>
      <c r="E239" s="358"/>
      <c r="F239" s="358"/>
      <c r="G239" s="358"/>
      <c r="H239" s="358"/>
      <c r="I239" s="358"/>
      <c r="J239" s="358"/>
      <c r="K239" s="358"/>
      <c r="L239" s="358"/>
      <c r="M239" s="355"/>
      <c r="N239" s="355"/>
      <c r="O239" s="355"/>
      <c r="P239" s="355"/>
      <c r="Q239" s="355"/>
      <c r="R239" s="355"/>
    </row>
    <row r="240" spans="2:18" s="357" customFormat="1" x14ac:dyDescent="0.2">
      <c r="B240" s="358"/>
      <c r="C240" s="358"/>
      <c r="D240" s="358"/>
      <c r="E240" s="358"/>
      <c r="F240" s="358"/>
      <c r="G240" s="358"/>
      <c r="H240" s="358"/>
      <c r="I240" s="358"/>
      <c r="J240" s="358"/>
      <c r="K240" s="358"/>
      <c r="L240" s="358"/>
      <c r="M240" s="355"/>
      <c r="N240" s="355"/>
      <c r="O240" s="355"/>
      <c r="P240" s="355"/>
      <c r="Q240" s="355"/>
      <c r="R240" s="355"/>
    </row>
    <row r="241" spans="2:18" s="357" customFormat="1" x14ac:dyDescent="0.2">
      <c r="B241" s="358"/>
      <c r="C241" s="358"/>
      <c r="D241" s="358"/>
      <c r="E241" s="358"/>
      <c r="F241" s="358"/>
      <c r="G241" s="358"/>
      <c r="H241" s="358"/>
      <c r="I241" s="358"/>
      <c r="J241" s="358"/>
      <c r="K241" s="358"/>
      <c r="L241" s="358"/>
      <c r="M241" s="355"/>
      <c r="N241" s="355"/>
      <c r="O241" s="355"/>
      <c r="P241" s="355"/>
      <c r="Q241" s="355"/>
      <c r="R241" s="355"/>
    </row>
    <row r="242" spans="2:18" s="357" customFormat="1" x14ac:dyDescent="0.2">
      <c r="B242" s="358"/>
      <c r="C242" s="358"/>
      <c r="D242" s="358"/>
      <c r="E242" s="358"/>
      <c r="F242" s="358"/>
      <c r="G242" s="358"/>
      <c r="H242" s="358"/>
      <c r="I242" s="358"/>
      <c r="J242" s="358"/>
      <c r="K242" s="358"/>
      <c r="L242" s="358"/>
      <c r="M242" s="355"/>
      <c r="N242" s="355"/>
      <c r="O242" s="355"/>
      <c r="P242" s="355"/>
      <c r="Q242" s="355"/>
      <c r="R242" s="355"/>
    </row>
    <row r="243" spans="2:18" s="357" customFormat="1" x14ac:dyDescent="0.2">
      <c r="B243" s="358"/>
      <c r="C243" s="358"/>
      <c r="D243" s="358"/>
      <c r="E243" s="358"/>
      <c r="F243" s="358"/>
      <c r="G243" s="358"/>
      <c r="H243" s="358"/>
      <c r="I243" s="358"/>
      <c r="J243" s="358"/>
      <c r="K243" s="358"/>
      <c r="L243" s="358"/>
      <c r="M243" s="355"/>
      <c r="N243" s="355"/>
      <c r="O243" s="355"/>
      <c r="P243" s="355"/>
      <c r="Q243" s="355"/>
      <c r="R243" s="355"/>
    </row>
    <row r="244" spans="2:18" s="357" customFormat="1" x14ac:dyDescent="0.2">
      <c r="B244" s="358"/>
      <c r="C244" s="358"/>
      <c r="D244" s="358"/>
      <c r="E244" s="358"/>
      <c r="F244" s="358"/>
      <c r="G244" s="358"/>
      <c r="H244" s="358"/>
      <c r="I244" s="358"/>
      <c r="J244" s="358"/>
      <c r="K244" s="358"/>
      <c r="L244" s="358"/>
      <c r="M244" s="355"/>
      <c r="N244" s="355"/>
      <c r="O244" s="355"/>
      <c r="P244" s="355"/>
      <c r="Q244" s="355"/>
      <c r="R244" s="355"/>
    </row>
    <row r="245" spans="2:18" s="357" customFormat="1" x14ac:dyDescent="0.2">
      <c r="B245" s="358"/>
      <c r="C245" s="358"/>
      <c r="D245" s="358"/>
      <c r="E245" s="358"/>
      <c r="F245" s="358"/>
      <c r="G245" s="358"/>
      <c r="H245" s="358"/>
      <c r="I245" s="358"/>
      <c r="J245" s="358"/>
      <c r="K245" s="358"/>
      <c r="L245" s="358"/>
      <c r="M245" s="355"/>
      <c r="N245" s="355"/>
      <c r="O245" s="355"/>
      <c r="P245" s="355"/>
      <c r="Q245" s="355"/>
      <c r="R245" s="355"/>
    </row>
    <row r="246" spans="2:18" s="357" customFormat="1" x14ac:dyDescent="0.2">
      <c r="B246" s="358"/>
      <c r="C246" s="358"/>
      <c r="D246" s="358"/>
      <c r="E246" s="358"/>
      <c r="F246" s="358"/>
      <c r="G246" s="358"/>
      <c r="H246" s="358"/>
      <c r="I246" s="358"/>
      <c r="J246" s="358"/>
      <c r="K246" s="358"/>
      <c r="L246" s="358"/>
      <c r="M246" s="355"/>
      <c r="N246" s="355"/>
      <c r="O246" s="355"/>
      <c r="P246" s="355"/>
      <c r="Q246" s="355"/>
      <c r="R246" s="355"/>
    </row>
    <row r="247" spans="2:18" s="357" customFormat="1" x14ac:dyDescent="0.2">
      <c r="B247" s="358"/>
      <c r="C247" s="358"/>
      <c r="D247" s="358"/>
      <c r="E247" s="358"/>
      <c r="F247" s="358"/>
      <c r="G247" s="358"/>
      <c r="H247" s="358"/>
      <c r="I247" s="358"/>
      <c r="J247" s="358"/>
      <c r="K247" s="358"/>
      <c r="L247" s="358"/>
      <c r="M247" s="355"/>
      <c r="N247" s="355"/>
      <c r="O247" s="355"/>
      <c r="P247" s="355"/>
      <c r="Q247" s="355"/>
      <c r="R247" s="355"/>
    </row>
    <row r="248" spans="2:18" s="357" customFormat="1" x14ac:dyDescent="0.2">
      <c r="B248" s="358"/>
      <c r="C248" s="358"/>
      <c r="D248" s="358"/>
      <c r="E248" s="358"/>
      <c r="F248" s="358"/>
      <c r="G248" s="358"/>
      <c r="H248" s="358"/>
      <c r="I248" s="358"/>
      <c r="J248" s="358"/>
      <c r="K248" s="358"/>
      <c r="L248" s="358"/>
      <c r="M248" s="355"/>
      <c r="N248" s="355"/>
      <c r="O248" s="355"/>
      <c r="P248" s="355"/>
      <c r="Q248" s="355"/>
      <c r="R248" s="355"/>
    </row>
    <row r="249" spans="2:18" s="357" customFormat="1" x14ac:dyDescent="0.2">
      <c r="B249" s="358"/>
      <c r="C249" s="358"/>
      <c r="D249" s="358"/>
      <c r="E249" s="358"/>
      <c r="F249" s="358"/>
      <c r="G249" s="358"/>
      <c r="H249" s="358"/>
      <c r="I249" s="358"/>
      <c r="J249" s="358"/>
      <c r="K249" s="358"/>
      <c r="L249" s="358"/>
      <c r="M249" s="355"/>
      <c r="N249" s="355"/>
      <c r="O249" s="355"/>
      <c r="P249" s="355"/>
      <c r="Q249" s="355"/>
      <c r="R249" s="355"/>
    </row>
    <row r="250" spans="2:18" s="357" customFormat="1" x14ac:dyDescent="0.2">
      <c r="B250" s="358"/>
      <c r="C250" s="358"/>
      <c r="D250" s="358"/>
      <c r="E250" s="358"/>
      <c r="F250" s="358"/>
      <c r="G250" s="358"/>
      <c r="H250" s="358"/>
      <c r="I250" s="358"/>
      <c r="J250" s="358"/>
      <c r="K250" s="358"/>
      <c r="L250" s="358"/>
      <c r="M250" s="355"/>
      <c r="N250" s="355"/>
      <c r="O250" s="355"/>
      <c r="P250" s="355"/>
      <c r="Q250" s="355"/>
      <c r="R250" s="355"/>
    </row>
    <row r="251" spans="2:18" s="357" customFormat="1" x14ac:dyDescent="0.2">
      <c r="B251" s="358"/>
      <c r="C251" s="358"/>
      <c r="D251" s="358"/>
      <c r="E251" s="358"/>
      <c r="F251" s="358"/>
      <c r="G251" s="358"/>
      <c r="H251" s="358"/>
      <c r="I251" s="358"/>
      <c r="J251" s="358"/>
      <c r="K251" s="358"/>
      <c r="L251" s="358"/>
      <c r="M251" s="355"/>
      <c r="N251" s="355"/>
      <c r="O251" s="355"/>
      <c r="P251" s="355"/>
      <c r="Q251" s="355"/>
      <c r="R251" s="355"/>
    </row>
    <row r="252" spans="2:18" s="357" customFormat="1" x14ac:dyDescent="0.2">
      <c r="B252" s="358"/>
      <c r="C252" s="358"/>
      <c r="D252" s="358"/>
      <c r="E252" s="358"/>
      <c r="F252" s="358"/>
      <c r="G252" s="358"/>
      <c r="H252" s="358"/>
      <c r="I252" s="358"/>
      <c r="J252" s="358"/>
      <c r="K252" s="358"/>
      <c r="L252" s="358"/>
      <c r="M252" s="355"/>
      <c r="N252" s="355"/>
      <c r="O252" s="355"/>
      <c r="P252" s="355"/>
      <c r="Q252" s="355"/>
      <c r="R252" s="355"/>
    </row>
    <row r="253" spans="2:18" s="357" customFormat="1" x14ac:dyDescent="0.2">
      <c r="B253" s="358"/>
      <c r="C253" s="358"/>
      <c r="D253" s="358"/>
      <c r="E253" s="358"/>
      <c r="F253" s="358"/>
      <c r="G253" s="358"/>
      <c r="H253" s="358"/>
      <c r="I253" s="358"/>
      <c r="J253" s="358"/>
      <c r="K253" s="358"/>
      <c r="L253" s="358"/>
      <c r="M253" s="355"/>
      <c r="N253" s="355"/>
      <c r="O253" s="355"/>
      <c r="P253" s="355"/>
      <c r="Q253" s="355"/>
      <c r="R253" s="355"/>
    </row>
    <row r="254" spans="2:18" s="357" customFormat="1" x14ac:dyDescent="0.2">
      <c r="B254" s="358"/>
      <c r="C254" s="358"/>
      <c r="D254" s="358"/>
      <c r="E254" s="358"/>
      <c r="F254" s="358"/>
      <c r="G254" s="358"/>
      <c r="H254" s="358"/>
      <c r="I254" s="358"/>
      <c r="J254" s="358"/>
      <c r="K254" s="358"/>
      <c r="L254" s="358"/>
      <c r="M254" s="355"/>
      <c r="N254" s="355"/>
      <c r="O254" s="355"/>
      <c r="P254" s="355"/>
      <c r="Q254" s="355"/>
      <c r="R254" s="355"/>
    </row>
    <row r="255" spans="2:18" s="357" customFormat="1" x14ac:dyDescent="0.2">
      <c r="B255" s="358"/>
      <c r="C255" s="358"/>
      <c r="D255" s="358"/>
      <c r="E255" s="358"/>
      <c r="F255" s="358"/>
      <c r="G255" s="358"/>
      <c r="H255" s="358"/>
      <c r="I255" s="358"/>
      <c r="J255" s="358"/>
      <c r="K255" s="358"/>
      <c r="L255" s="358"/>
      <c r="M255" s="355"/>
      <c r="N255" s="355"/>
      <c r="O255" s="355"/>
      <c r="P255" s="355"/>
      <c r="Q255" s="355"/>
      <c r="R255" s="355"/>
    </row>
    <row r="256" spans="2:18" s="357" customFormat="1" x14ac:dyDescent="0.2">
      <c r="B256" s="358"/>
      <c r="C256" s="358"/>
      <c r="D256" s="358"/>
      <c r="E256" s="358"/>
      <c r="F256" s="358"/>
      <c r="G256" s="358"/>
      <c r="H256" s="358"/>
      <c r="I256" s="358"/>
      <c r="J256" s="358"/>
      <c r="K256" s="358"/>
      <c r="L256" s="358"/>
      <c r="M256" s="355"/>
      <c r="N256" s="355"/>
      <c r="O256" s="355"/>
      <c r="P256" s="355"/>
      <c r="Q256" s="355"/>
      <c r="R256" s="355"/>
    </row>
    <row r="257" spans="2:18" s="357" customFormat="1" x14ac:dyDescent="0.2">
      <c r="B257" s="358"/>
      <c r="C257" s="358"/>
      <c r="D257" s="358"/>
      <c r="E257" s="358"/>
      <c r="F257" s="358"/>
      <c r="G257" s="358"/>
      <c r="H257" s="358"/>
      <c r="I257" s="358"/>
      <c r="J257" s="358"/>
      <c r="K257" s="358"/>
      <c r="L257" s="358"/>
      <c r="M257" s="355"/>
      <c r="N257" s="355"/>
      <c r="O257" s="355"/>
      <c r="P257" s="355"/>
      <c r="Q257" s="355"/>
      <c r="R257" s="355"/>
    </row>
    <row r="258" spans="2:18" s="357" customFormat="1" x14ac:dyDescent="0.2">
      <c r="B258" s="358"/>
      <c r="C258" s="358"/>
      <c r="D258" s="358"/>
      <c r="E258" s="358"/>
      <c r="F258" s="358"/>
      <c r="G258" s="358"/>
      <c r="H258" s="358"/>
      <c r="I258" s="358"/>
      <c r="J258" s="358"/>
      <c r="K258" s="358"/>
      <c r="L258" s="358"/>
      <c r="M258" s="355"/>
      <c r="N258" s="355"/>
      <c r="O258" s="355"/>
      <c r="P258" s="355"/>
      <c r="Q258" s="355"/>
      <c r="R258" s="355"/>
    </row>
    <row r="259" spans="2:18" s="357" customFormat="1" x14ac:dyDescent="0.2">
      <c r="B259" s="358"/>
      <c r="C259" s="358"/>
      <c r="D259" s="358"/>
      <c r="E259" s="358"/>
      <c r="F259" s="358"/>
      <c r="G259" s="358"/>
      <c r="H259" s="358"/>
      <c r="I259" s="358"/>
      <c r="J259" s="358"/>
      <c r="K259" s="358"/>
      <c r="L259" s="358"/>
      <c r="M259" s="355"/>
      <c r="N259" s="355"/>
      <c r="O259" s="355"/>
      <c r="P259" s="355"/>
      <c r="Q259" s="355"/>
      <c r="R259" s="355"/>
    </row>
    <row r="260" spans="2:18" s="357" customFormat="1" x14ac:dyDescent="0.2">
      <c r="B260" s="358"/>
      <c r="C260" s="358"/>
      <c r="D260" s="358"/>
      <c r="E260" s="358"/>
      <c r="F260" s="358"/>
      <c r="G260" s="358"/>
      <c r="H260" s="358"/>
      <c r="I260" s="358"/>
      <c r="J260" s="358"/>
      <c r="K260" s="358"/>
      <c r="L260" s="358"/>
      <c r="M260" s="355"/>
      <c r="N260" s="355"/>
      <c r="O260" s="355"/>
      <c r="P260" s="355"/>
      <c r="Q260" s="355"/>
      <c r="R260" s="355"/>
    </row>
    <row r="261" spans="2:18" s="357" customFormat="1" x14ac:dyDescent="0.2">
      <c r="B261" s="358"/>
      <c r="C261" s="358"/>
      <c r="D261" s="358"/>
      <c r="E261" s="358"/>
      <c r="F261" s="358"/>
      <c r="G261" s="358"/>
      <c r="H261" s="358"/>
      <c r="I261" s="358"/>
      <c r="J261" s="358"/>
      <c r="K261" s="358"/>
      <c r="L261" s="358"/>
      <c r="M261" s="355"/>
      <c r="N261" s="355"/>
      <c r="O261" s="355"/>
      <c r="P261" s="355"/>
      <c r="Q261" s="355"/>
      <c r="R261" s="355"/>
    </row>
    <row r="262" spans="2:18" s="357" customFormat="1" x14ac:dyDescent="0.2">
      <c r="B262" s="358"/>
      <c r="C262" s="358"/>
      <c r="D262" s="358"/>
      <c r="E262" s="358"/>
      <c r="F262" s="358"/>
      <c r="G262" s="358"/>
      <c r="H262" s="358"/>
      <c r="I262" s="358"/>
      <c r="J262" s="358"/>
      <c r="K262" s="358"/>
      <c r="L262" s="358"/>
      <c r="M262" s="355"/>
      <c r="N262" s="355"/>
      <c r="O262" s="355"/>
      <c r="P262" s="355"/>
      <c r="Q262" s="355"/>
      <c r="R262" s="355"/>
    </row>
    <row r="263" spans="2:18" s="357" customFormat="1" x14ac:dyDescent="0.2">
      <c r="B263" s="358"/>
      <c r="C263" s="358"/>
      <c r="D263" s="358"/>
      <c r="E263" s="358"/>
      <c r="F263" s="358"/>
      <c r="G263" s="358"/>
      <c r="H263" s="358"/>
      <c r="I263" s="358"/>
      <c r="J263" s="358"/>
      <c r="K263" s="358"/>
      <c r="L263" s="358"/>
      <c r="M263" s="355"/>
      <c r="N263" s="355"/>
      <c r="O263" s="355"/>
      <c r="P263" s="355"/>
      <c r="Q263" s="355"/>
      <c r="R263" s="355"/>
    </row>
    <row r="264" spans="2:18" s="357" customFormat="1" x14ac:dyDescent="0.2">
      <c r="B264" s="358"/>
      <c r="C264" s="358"/>
      <c r="D264" s="358"/>
      <c r="E264" s="358"/>
      <c r="F264" s="358"/>
      <c r="G264" s="358"/>
      <c r="H264" s="358"/>
      <c r="I264" s="358"/>
      <c r="J264" s="358"/>
      <c r="K264" s="358"/>
      <c r="L264" s="358"/>
      <c r="M264" s="355"/>
      <c r="N264" s="355"/>
      <c r="O264" s="355"/>
      <c r="P264" s="355"/>
      <c r="Q264" s="355"/>
      <c r="R264" s="355"/>
    </row>
    <row r="265" spans="2:18" s="357" customFormat="1" x14ac:dyDescent="0.2">
      <c r="B265" s="358"/>
      <c r="C265" s="358"/>
      <c r="D265" s="358"/>
      <c r="E265" s="358"/>
      <c r="F265" s="358"/>
      <c r="G265" s="358"/>
      <c r="H265" s="358"/>
      <c r="I265" s="358"/>
      <c r="J265" s="358"/>
      <c r="K265" s="358"/>
      <c r="L265" s="358"/>
      <c r="M265" s="355"/>
      <c r="N265" s="355"/>
      <c r="O265" s="355"/>
      <c r="P265" s="355"/>
      <c r="Q265" s="355"/>
      <c r="R265" s="355"/>
    </row>
    <row r="266" spans="2:18" s="357" customFormat="1" x14ac:dyDescent="0.2">
      <c r="B266" s="358"/>
      <c r="C266" s="358"/>
      <c r="D266" s="358"/>
      <c r="E266" s="358"/>
      <c r="F266" s="358"/>
      <c r="G266" s="358"/>
      <c r="H266" s="358"/>
      <c r="I266" s="358"/>
      <c r="J266" s="358"/>
      <c r="K266" s="358"/>
      <c r="L266" s="358"/>
      <c r="M266" s="355"/>
      <c r="N266" s="355"/>
      <c r="O266" s="355"/>
      <c r="P266" s="355"/>
      <c r="Q266" s="355"/>
      <c r="R266" s="355"/>
    </row>
    <row r="267" spans="2:18" s="357" customFormat="1" x14ac:dyDescent="0.2">
      <c r="B267" s="358"/>
      <c r="C267" s="358"/>
      <c r="D267" s="358"/>
      <c r="E267" s="358"/>
      <c r="F267" s="358"/>
      <c r="G267" s="358"/>
      <c r="H267" s="358"/>
      <c r="I267" s="358"/>
      <c r="J267" s="358"/>
      <c r="K267" s="358"/>
      <c r="L267" s="358"/>
      <c r="M267" s="355"/>
      <c r="N267" s="355"/>
      <c r="O267" s="355"/>
      <c r="P267" s="355"/>
      <c r="Q267" s="355"/>
      <c r="R267" s="355"/>
    </row>
    <row r="268" spans="2:18" s="357" customFormat="1" x14ac:dyDescent="0.2">
      <c r="B268" s="358"/>
      <c r="C268" s="358"/>
      <c r="D268" s="358"/>
      <c r="E268" s="358"/>
      <c r="F268" s="358"/>
      <c r="G268" s="358"/>
      <c r="H268" s="358"/>
      <c r="I268" s="358"/>
      <c r="J268" s="358"/>
      <c r="K268" s="358"/>
      <c r="L268" s="358"/>
      <c r="M268" s="355"/>
      <c r="N268" s="355"/>
      <c r="O268" s="355"/>
      <c r="P268" s="355"/>
      <c r="Q268" s="355"/>
      <c r="R268" s="355"/>
    </row>
    <row r="269" spans="2:18" s="357" customFormat="1" x14ac:dyDescent="0.2">
      <c r="B269" s="358"/>
      <c r="C269" s="358"/>
      <c r="D269" s="358"/>
      <c r="E269" s="358"/>
      <c r="F269" s="358"/>
      <c r="G269" s="358"/>
      <c r="H269" s="358"/>
      <c r="I269" s="358"/>
      <c r="J269" s="358"/>
      <c r="K269" s="358"/>
      <c r="L269" s="358"/>
      <c r="M269" s="355"/>
      <c r="N269" s="355"/>
      <c r="O269" s="355"/>
      <c r="P269" s="355"/>
      <c r="Q269" s="355"/>
      <c r="R269" s="355"/>
    </row>
    <row r="270" spans="2:18" s="357" customFormat="1" x14ac:dyDescent="0.2">
      <c r="B270" s="358"/>
      <c r="C270" s="358"/>
      <c r="D270" s="358"/>
      <c r="E270" s="358"/>
      <c r="F270" s="358"/>
      <c r="G270" s="358"/>
      <c r="H270" s="358"/>
      <c r="I270" s="358"/>
      <c r="J270" s="358"/>
      <c r="K270" s="358"/>
      <c r="L270" s="358"/>
      <c r="M270" s="355"/>
      <c r="N270" s="355"/>
      <c r="O270" s="355"/>
      <c r="P270" s="355"/>
      <c r="Q270" s="355"/>
      <c r="R270" s="355"/>
    </row>
    <row r="271" spans="2:18" s="357" customFormat="1" x14ac:dyDescent="0.2">
      <c r="B271" s="358"/>
      <c r="C271" s="358"/>
      <c r="D271" s="358"/>
      <c r="E271" s="358"/>
      <c r="F271" s="358"/>
      <c r="G271" s="358"/>
      <c r="H271" s="358"/>
      <c r="I271" s="358"/>
      <c r="J271" s="358"/>
      <c r="K271" s="358"/>
      <c r="L271" s="358"/>
      <c r="M271" s="355"/>
      <c r="N271" s="355"/>
      <c r="O271" s="355"/>
      <c r="P271" s="355"/>
      <c r="Q271" s="355"/>
      <c r="R271" s="355"/>
    </row>
    <row r="272" spans="2:18" s="357" customFormat="1" x14ac:dyDescent="0.2">
      <c r="B272" s="358"/>
      <c r="C272" s="358"/>
      <c r="D272" s="358"/>
      <c r="E272" s="358"/>
      <c r="F272" s="358"/>
      <c r="G272" s="358"/>
      <c r="H272" s="358"/>
      <c r="I272" s="358"/>
      <c r="J272" s="358"/>
      <c r="K272" s="358"/>
      <c r="L272" s="358"/>
      <c r="M272" s="355"/>
      <c r="N272" s="355"/>
      <c r="O272" s="355"/>
      <c r="P272" s="355"/>
      <c r="Q272" s="355"/>
      <c r="R272" s="355"/>
    </row>
    <row r="273" spans="2:18" s="357" customFormat="1" x14ac:dyDescent="0.2">
      <c r="B273" s="358"/>
      <c r="C273" s="358"/>
      <c r="D273" s="358"/>
      <c r="E273" s="358"/>
      <c r="F273" s="358"/>
      <c r="G273" s="358"/>
      <c r="H273" s="358"/>
      <c r="I273" s="358"/>
      <c r="J273" s="358"/>
      <c r="K273" s="358"/>
      <c r="L273" s="358"/>
      <c r="M273" s="355"/>
      <c r="N273" s="355"/>
      <c r="O273" s="355"/>
      <c r="P273" s="355"/>
      <c r="Q273" s="355"/>
      <c r="R273" s="355"/>
    </row>
    <row r="274" spans="2:18" s="357" customFormat="1" x14ac:dyDescent="0.2">
      <c r="B274" s="358"/>
      <c r="C274" s="358"/>
      <c r="D274" s="358"/>
      <c r="E274" s="358"/>
      <c r="F274" s="358"/>
      <c r="G274" s="358"/>
      <c r="H274" s="358"/>
      <c r="I274" s="358"/>
      <c r="J274" s="358"/>
      <c r="K274" s="358"/>
      <c r="L274" s="358"/>
      <c r="M274" s="355"/>
      <c r="N274" s="355"/>
      <c r="O274" s="355"/>
      <c r="P274" s="355"/>
      <c r="Q274" s="355"/>
      <c r="R274" s="355"/>
    </row>
    <row r="275" spans="2:18" s="357" customFormat="1" x14ac:dyDescent="0.2">
      <c r="B275" s="358"/>
      <c r="C275" s="358"/>
      <c r="D275" s="358"/>
      <c r="E275" s="358"/>
      <c r="F275" s="358"/>
      <c r="G275" s="358"/>
      <c r="H275" s="358"/>
      <c r="I275" s="358"/>
      <c r="J275" s="358"/>
      <c r="K275" s="358"/>
      <c r="L275" s="358"/>
      <c r="M275" s="355"/>
      <c r="N275" s="355"/>
      <c r="O275" s="355"/>
      <c r="P275" s="355"/>
      <c r="Q275" s="355"/>
      <c r="R275" s="355"/>
    </row>
    <row r="276" spans="2:18" s="357" customFormat="1" x14ac:dyDescent="0.2">
      <c r="B276" s="358"/>
      <c r="C276" s="358"/>
      <c r="D276" s="358"/>
      <c r="E276" s="358"/>
      <c r="F276" s="358"/>
      <c r="G276" s="358"/>
      <c r="H276" s="358"/>
      <c r="I276" s="358"/>
      <c r="J276" s="358"/>
      <c r="K276" s="358"/>
      <c r="L276" s="358"/>
      <c r="M276" s="355"/>
      <c r="N276" s="355"/>
      <c r="O276" s="355"/>
      <c r="P276" s="355"/>
      <c r="Q276" s="355"/>
      <c r="R276" s="355"/>
    </row>
    <row r="277" spans="2:18" s="357" customFormat="1" x14ac:dyDescent="0.2">
      <c r="B277" s="358"/>
      <c r="C277" s="358"/>
      <c r="D277" s="358"/>
      <c r="E277" s="358"/>
      <c r="F277" s="358"/>
      <c r="G277" s="358"/>
      <c r="H277" s="358"/>
      <c r="I277" s="358"/>
      <c r="J277" s="358"/>
      <c r="K277" s="358"/>
      <c r="L277" s="358"/>
      <c r="M277" s="355"/>
      <c r="N277" s="355"/>
      <c r="O277" s="355"/>
      <c r="P277" s="355"/>
      <c r="Q277" s="355"/>
      <c r="R277" s="355"/>
    </row>
    <row r="278" spans="2:18" s="357" customFormat="1" x14ac:dyDescent="0.2">
      <c r="B278" s="358"/>
      <c r="C278" s="358"/>
      <c r="D278" s="358"/>
      <c r="E278" s="358"/>
      <c r="F278" s="358"/>
      <c r="G278" s="358"/>
      <c r="H278" s="358"/>
      <c r="I278" s="358"/>
      <c r="J278" s="358"/>
      <c r="K278" s="358"/>
      <c r="L278" s="358"/>
      <c r="M278" s="355"/>
      <c r="N278" s="355"/>
      <c r="O278" s="355"/>
      <c r="P278" s="355"/>
      <c r="Q278" s="355"/>
      <c r="R278" s="355"/>
    </row>
    <row r="279" spans="2:18" s="357" customFormat="1" x14ac:dyDescent="0.2">
      <c r="B279" s="358"/>
      <c r="C279" s="358"/>
      <c r="D279" s="358"/>
      <c r="E279" s="358"/>
      <c r="F279" s="358"/>
      <c r="G279" s="358"/>
      <c r="H279" s="358"/>
      <c r="I279" s="358"/>
      <c r="J279" s="358"/>
      <c r="K279" s="358"/>
      <c r="L279" s="358"/>
      <c r="M279" s="355"/>
      <c r="N279" s="355"/>
      <c r="O279" s="355"/>
      <c r="P279" s="355"/>
      <c r="Q279" s="355"/>
      <c r="R279" s="355"/>
    </row>
    <row r="280" spans="2:18" s="357" customFormat="1" x14ac:dyDescent="0.2">
      <c r="B280" s="358"/>
      <c r="C280" s="358"/>
      <c r="D280" s="358"/>
      <c r="E280" s="358"/>
      <c r="F280" s="358"/>
      <c r="G280" s="358"/>
      <c r="H280" s="358"/>
      <c r="I280" s="358"/>
      <c r="J280" s="358"/>
      <c r="K280" s="358"/>
      <c r="L280" s="358"/>
      <c r="M280" s="355"/>
      <c r="N280" s="355"/>
      <c r="O280" s="355"/>
      <c r="P280" s="355"/>
      <c r="Q280" s="355"/>
      <c r="R280" s="355"/>
    </row>
    <row r="281" spans="2:18" s="357" customFormat="1" x14ac:dyDescent="0.2">
      <c r="B281" s="358"/>
      <c r="C281" s="358"/>
      <c r="D281" s="358"/>
      <c r="E281" s="358"/>
      <c r="F281" s="358"/>
      <c r="G281" s="358"/>
      <c r="H281" s="358"/>
      <c r="I281" s="358"/>
      <c r="J281" s="358"/>
      <c r="K281" s="358"/>
      <c r="L281" s="358"/>
      <c r="M281" s="355"/>
      <c r="N281" s="355"/>
      <c r="O281" s="355"/>
      <c r="P281" s="355"/>
      <c r="Q281" s="355"/>
      <c r="R281" s="355"/>
    </row>
    <row r="282" spans="2:18" s="357" customFormat="1" x14ac:dyDescent="0.2">
      <c r="B282" s="358"/>
      <c r="C282" s="358"/>
      <c r="D282" s="358"/>
      <c r="E282" s="358"/>
      <c r="F282" s="358"/>
      <c r="G282" s="358"/>
      <c r="H282" s="358"/>
      <c r="I282" s="358"/>
      <c r="J282" s="358"/>
      <c r="K282" s="358"/>
      <c r="L282" s="358"/>
      <c r="M282" s="355"/>
      <c r="N282" s="355"/>
      <c r="O282" s="355"/>
      <c r="P282" s="355"/>
      <c r="Q282" s="355"/>
      <c r="R282" s="355"/>
    </row>
    <row r="283" spans="2:18" s="357" customFormat="1" x14ac:dyDescent="0.2">
      <c r="B283" s="358"/>
      <c r="C283" s="358"/>
      <c r="D283" s="358"/>
      <c r="E283" s="358"/>
      <c r="F283" s="358"/>
      <c r="G283" s="358"/>
      <c r="H283" s="358"/>
      <c r="I283" s="358"/>
      <c r="J283" s="358"/>
      <c r="K283" s="358"/>
      <c r="L283" s="358"/>
      <c r="M283" s="355"/>
      <c r="N283" s="355"/>
      <c r="O283" s="355"/>
      <c r="P283" s="355"/>
      <c r="Q283" s="355"/>
      <c r="R283" s="355"/>
    </row>
    <row r="284" spans="2:18" s="357" customFormat="1" x14ac:dyDescent="0.2">
      <c r="B284" s="358"/>
      <c r="C284" s="358"/>
      <c r="D284" s="358"/>
      <c r="E284" s="358"/>
      <c r="F284" s="358"/>
      <c r="G284" s="358"/>
      <c r="H284" s="358"/>
      <c r="I284" s="358"/>
      <c r="J284" s="358"/>
      <c r="K284" s="358"/>
      <c r="L284" s="358"/>
      <c r="M284" s="355"/>
      <c r="N284" s="355"/>
      <c r="O284" s="355"/>
      <c r="P284" s="355"/>
      <c r="Q284" s="355"/>
      <c r="R284" s="355"/>
    </row>
    <row r="285" spans="2:18" s="357" customFormat="1" x14ac:dyDescent="0.2">
      <c r="B285" s="358"/>
      <c r="C285" s="358"/>
      <c r="D285" s="358"/>
      <c r="E285" s="358"/>
      <c r="F285" s="358"/>
      <c r="G285" s="358"/>
      <c r="H285" s="358"/>
      <c r="I285" s="358"/>
      <c r="J285" s="358"/>
      <c r="K285" s="358"/>
      <c r="L285" s="358"/>
      <c r="M285" s="355"/>
      <c r="N285" s="355"/>
      <c r="O285" s="355"/>
      <c r="P285" s="355"/>
      <c r="Q285" s="355"/>
      <c r="R285" s="355"/>
    </row>
    <row r="286" spans="2:18" s="357" customFormat="1" x14ac:dyDescent="0.2">
      <c r="B286" s="358"/>
      <c r="C286" s="358"/>
      <c r="D286" s="358"/>
      <c r="E286" s="358"/>
      <c r="F286" s="358"/>
      <c r="G286" s="358"/>
      <c r="H286" s="358"/>
      <c r="I286" s="358"/>
      <c r="J286" s="358"/>
      <c r="K286" s="358"/>
      <c r="L286" s="358"/>
      <c r="M286" s="355"/>
      <c r="N286" s="355"/>
      <c r="O286" s="355"/>
      <c r="P286" s="355"/>
      <c r="Q286" s="355"/>
      <c r="R286" s="355"/>
    </row>
    <row r="287" spans="2:18" s="357" customFormat="1" x14ac:dyDescent="0.2">
      <c r="B287" s="358"/>
      <c r="C287" s="358"/>
      <c r="D287" s="358"/>
      <c r="E287" s="358"/>
      <c r="F287" s="358"/>
      <c r="G287" s="358"/>
      <c r="H287" s="358"/>
      <c r="I287" s="358"/>
      <c r="J287" s="358"/>
      <c r="K287" s="358"/>
      <c r="L287" s="358"/>
      <c r="M287" s="355"/>
      <c r="N287" s="355"/>
      <c r="O287" s="355"/>
      <c r="P287" s="355"/>
      <c r="Q287" s="355"/>
      <c r="R287" s="355"/>
    </row>
    <row r="288" spans="2:18" s="357" customFormat="1" x14ac:dyDescent="0.2">
      <c r="B288" s="358"/>
      <c r="C288" s="358"/>
      <c r="D288" s="358"/>
      <c r="E288" s="358"/>
      <c r="F288" s="358"/>
      <c r="G288" s="358"/>
      <c r="H288" s="358"/>
      <c r="I288" s="358"/>
      <c r="J288" s="358"/>
      <c r="K288" s="358"/>
      <c r="L288" s="358"/>
      <c r="M288" s="355"/>
      <c r="N288" s="355"/>
      <c r="O288" s="355"/>
      <c r="P288" s="355"/>
      <c r="Q288" s="355"/>
      <c r="R288" s="355"/>
    </row>
    <row r="289" spans="1:18" s="357" customFormat="1" x14ac:dyDescent="0.2">
      <c r="B289" s="358"/>
      <c r="C289" s="358"/>
      <c r="D289" s="358"/>
      <c r="E289" s="358"/>
      <c r="F289" s="358"/>
      <c r="G289" s="358"/>
      <c r="H289" s="358"/>
      <c r="I289" s="358"/>
      <c r="J289" s="358"/>
      <c r="K289" s="358"/>
      <c r="L289" s="358"/>
      <c r="M289" s="355"/>
      <c r="N289" s="355"/>
      <c r="O289" s="355"/>
      <c r="P289" s="355"/>
      <c r="Q289" s="355"/>
      <c r="R289" s="355"/>
    </row>
    <row r="290" spans="1:18" s="357" customFormat="1" x14ac:dyDescent="0.2">
      <c r="B290" s="358"/>
      <c r="C290" s="358"/>
      <c r="D290" s="358"/>
      <c r="E290" s="358"/>
      <c r="F290" s="358"/>
      <c r="G290" s="358"/>
      <c r="H290" s="358"/>
      <c r="I290" s="358"/>
      <c r="J290" s="358"/>
      <c r="K290" s="358"/>
      <c r="L290" s="358"/>
      <c r="M290" s="355"/>
      <c r="N290" s="355"/>
      <c r="O290" s="355"/>
      <c r="P290" s="355"/>
      <c r="Q290" s="355"/>
      <c r="R290" s="355"/>
    </row>
    <row r="291" spans="1:18" s="357" customFormat="1" x14ac:dyDescent="0.2">
      <c r="B291" s="358"/>
      <c r="C291" s="358"/>
      <c r="D291" s="358"/>
      <c r="E291" s="358"/>
      <c r="F291" s="358"/>
      <c r="G291" s="358"/>
      <c r="H291" s="358"/>
      <c r="I291" s="358"/>
      <c r="J291" s="358"/>
      <c r="K291" s="358"/>
      <c r="L291" s="358"/>
      <c r="M291" s="355"/>
      <c r="N291" s="355"/>
      <c r="O291" s="355"/>
      <c r="P291" s="355"/>
      <c r="Q291" s="355"/>
      <c r="R291" s="355"/>
    </row>
    <row r="292" spans="1:18" s="357" customFormat="1" x14ac:dyDescent="0.2">
      <c r="B292" s="358"/>
      <c r="C292" s="358"/>
      <c r="D292" s="358"/>
      <c r="E292" s="358"/>
      <c r="F292" s="358"/>
      <c r="G292" s="358"/>
      <c r="H292" s="358"/>
      <c r="I292" s="358"/>
      <c r="J292" s="358"/>
      <c r="K292" s="358"/>
      <c r="L292" s="358"/>
      <c r="M292" s="355"/>
      <c r="N292" s="355"/>
      <c r="O292" s="355"/>
      <c r="P292" s="355"/>
      <c r="Q292" s="355"/>
      <c r="R292" s="355"/>
    </row>
    <row r="293" spans="1:18" s="357" customFormat="1" x14ac:dyDescent="0.2">
      <c r="B293" s="358"/>
      <c r="C293" s="358"/>
      <c r="D293" s="358"/>
      <c r="E293" s="358"/>
      <c r="F293" s="358"/>
      <c r="G293" s="358"/>
      <c r="H293" s="358"/>
      <c r="I293" s="358"/>
      <c r="J293" s="358"/>
      <c r="K293" s="358"/>
      <c r="L293" s="358"/>
      <c r="M293" s="355"/>
      <c r="N293" s="355"/>
      <c r="O293" s="355"/>
      <c r="P293" s="355"/>
      <c r="Q293" s="355"/>
      <c r="R293" s="355"/>
    </row>
    <row r="294" spans="1:18" s="357" customFormat="1" x14ac:dyDescent="0.2">
      <c r="B294" s="358"/>
      <c r="C294" s="358"/>
      <c r="D294" s="358"/>
      <c r="E294" s="358"/>
      <c r="F294" s="358"/>
      <c r="G294" s="358"/>
      <c r="H294" s="358"/>
      <c r="I294" s="358"/>
      <c r="J294" s="358"/>
      <c r="K294" s="358"/>
      <c r="L294" s="358"/>
      <c r="M294" s="355"/>
      <c r="N294" s="355"/>
      <c r="O294" s="355"/>
      <c r="P294" s="355"/>
      <c r="Q294" s="355"/>
      <c r="R294" s="355"/>
    </row>
    <row r="295" spans="1:18" s="357" customFormat="1" x14ac:dyDescent="0.2">
      <c r="B295" s="358"/>
      <c r="C295" s="358"/>
      <c r="D295" s="358"/>
      <c r="E295" s="358"/>
      <c r="F295" s="358"/>
      <c r="G295" s="358"/>
      <c r="H295" s="358"/>
      <c r="I295" s="358"/>
      <c r="J295" s="358"/>
      <c r="K295" s="358"/>
      <c r="L295" s="358"/>
      <c r="M295" s="355"/>
      <c r="N295" s="355"/>
      <c r="O295" s="355"/>
      <c r="P295" s="355"/>
      <c r="Q295" s="355"/>
      <c r="R295" s="355"/>
    </row>
    <row r="296" spans="1:18" s="357" customFormat="1" x14ac:dyDescent="0.2">
      <c r="B296" s="358"/>
      <c r="C296" s="358"/>
      <c r="D296" s="358"/>
      <c r="E296" s="358"/>
      <c r="F296" s="358"/>
      <c r="G296" s="358"/>
      <c r="H296" s="358"/>
      <c r="I296" s="358"/>
      <c r="J296" s="358"/>
      <c r="K296" s="358"/>
      <c r="L296" s="358"/>
      <c r="M296" s="355"/>
      <c r="N296" s="355"/>
      <c r="O296" s="355"/>
      <c r="P296" s="355"/>
      <c r="Q296" s="355"/>
      <c r="R296" s="355"/>
    </row>
    <row r="297" spans="1:18" s="357" customFormat="1" x14ac:dyDescent="0.2">
      <c r="B297" s="358"/>
      <c r="C297" s="358"/>
      <c r="D297" s="358"/>
      <c r="E297" s="358"/>
      <c r="F297" s="358"/>
      <c r="G297" s="358"/>
      <c r="H297" s="358"/>
      <c r="I297" s="358"/>
      <c r="J297" s="358"/>
      <c r="K297" s="358"/>
      <c r="L297" s="358"/>
      <c r="M297" s="355"/>
      <c r="N297" s="355"/>
      <c r="O297" s="355"/>
      <c r="P297" s="355"/>
      <c r="Q297" s="355"/>
      <c r="R297" s="355"/>
    </row>
    <row r="298" spans="1:18" s="357" customFormat="1" x14ac:dyDescent="0.2">
      <c r="B298" s="358"/>
      <c r="C298" s="358"/>
      <c r="D298" s="358"/>
      <c r="E298" s="358"/>
      <c r="F298" s="358"/>
      <c r="G298" s="358"/>
      <c r="H298" s="358"/>
      <c r="I298" s="358"/>
      <c r="J298" s="358"/>
      <c r="K298" s="358"/>
      <c r="L298" s="358"/>
      <c r="M298" s="355"/>
      <c r="N298" s="355"/>
      <c r="O298" s="355"/>
      <c r="P298" s="355"/>
      <c r="Q298" s="355"/>
      <c r="R298" s="355"/>
    </row>
    <row r="299" spans="1:18" s="357" customFormat="1" x14ac:dyDescent="0.2">
      <c r="B299" s="358"/>
      <c r="C299" s="358"/>
      <c r="D299" s="358"/>
      <c r="E299" s="358"/>
      <c r="F299" s="358"/>
      <c r="G299" s="358"/>
      <c r="H299" s="358"/>
      <c r="I299" s="358"/>
      <c r="J299" s="358"/>
      <c r="K299" s="358"/>
      <c r="L299" s="358"/>
      <c r="M299" s="355"/>
      <c r="N299" s="355"/>
      <c r="O299" s="355"/>
      <c r="P299" s="355"/>
      <c r="Q299" s="355"/>
      <c r="R299" s="355"/>
    </row>
    <row r="300" spans="1:18" s="357" customFormat="1" x14ac:dyDescent="0.2">
      <c r="B300" s="358"/>
      <c r="C300" s="358"/>
      <c r="D300" s="358"/>
      <c r="E300" s="358"/>
      <c r="F300" s="358"/>
      <c r="G300" s="358"/>
      <c r="H300" s="358"/>
      <c r="I300" s="358"/>
      <c r="J300" s="358"/>
      <c r="K300" s="358"/>
      <c r="L300" s="358"/>
      <c r="M300" s="355"/>
      <c r="N300" s="355"/>
      <c r="O300" s="355"/>
      <c r="P300" s="355"/>
      <c r="Q300" s="355"/>
      <c r="R300" s="355"/>
    </row>
    <row r="301" spans="1:18" s="357" customFormat="1" x14ac:dyDescent="0.2">
      <c r="A301" s="360"/>
      <c r="B301" s="358"/>
      <c r="C301" s="358"/>
      <c r="D301" s="358"/>
      <c r="E301" s="358"/>
      <c r="F301" s="358"/>
      <c r="G301" s="358"/>
      <c r="H301" s="358"/>
      <c r="I301" s="358"/>
      <c r="J301" s="358"/>
      <c r="K301" s="358"/>
      <c r="L301" s="358"/>
      <c r="M301" s="355"/>
      <c r="N301" s="355"/>
      <c r="O301" s="355"/>
      <c r="P301" s="355"/>
      <c r="Q301" s="355"/>
      <c r="R301" s="355"/>
    </row>
    <row r="302" spans="1:18" s="357" customFormat="1" x14ac:dyDescent="0.2">
      <c r="B302" s="358"/>
      <c r="C302" s="358"/>
      <c r="D302" s="358"/>
      <c r="E302" s="358"/>
      <c r="F302" s="358"/>
      <c r="G302" s="358"/>
      <c r="H302" s="358"/>
      <c r="I302" s="358"/>
      <c r="J302" s="358"/>
      <c r="K302" s="358"/>
      <c r="L302" s="358"/>
      <c r="M302" s="355"/>
      <c r="N302" s="355"/>
      <c r="O302" s="355"/>
      <c r="P302" s="355"/>
      <c r="Q302" s="355"/>
      <c r="R302" s="355"/>
    </row>
    <row r="303" spans="1:18" s="357" customFormat="1" x14ac:dyDescent="0.2">
      <c r="B303" s="358"/>
      <c r="C303" s="358"/>
      <c r="D303" s="358"/>
      <c r="E303" s="358"/>
      <c r="F303" s="358"/>
      <c r="G303" s="358"/>
      <c r="H303" s="358"/>
      <c r="I303" s="358"/>
      <c r="J303" s="358"/>
      <c r="K303" s="358"/>
      <c r="L303" s="358"/>
      <c r="M303" s="355"/>
      <c r="N303" s="355"/>
      <c r="O303" s="355"/>
      <c r="P303" s="355"/>
      <c r="Q303" s="355"/>
      <c r="R303" s="355"/>
    </row>
    <row r="304" spans="1:18" s="357" customFormat="1" x14ac:dyDescent="0.2">
      <c r="B304" s="358"/>
      <c r="C304" s="358"/>
      <c r="D304" s="358"/>
      <c r="E304" s="358"/>
      <c r="F304" s="358"/>
      <c r="G304" s="358"/>
      <c r="H304" s="358"/>
      <c r="I304" s="358"/>
      <c r="J304" s="358"/>
      <c r="K304" s="358"/>
      <c r="L304" s="358"/>
      <c r="M304" s="355"/>
      <c r="N304" s="355"/>
      <c r="O304" s="355"/>
      <c r="P304" s="355"/>
      <c r="Q304" s="355"/>
      <c r="R304" s="355"/>
    </row>
    <row r="305" spans="2:18" s="357" customFormat="1" x14ac:dyDescent="0.2">
      <c r="B305" s="358"/>
      <c r="C305" s="358"/>
      <c r="D305" s="358"/>
      <c r="E305" s="358"/>
      <c r="F305" s="358"/>
      <c r="G305" s="358"/>
      <c r="H305" s="358"/>
      <c r="I305" s="358"/>
      <c r="J305" s="358"/>
      <c r="K305" s="358"/>
      <c r="L305" s="358"/>
      <c r="M305" s="355"/>
      <c r="N305" s="355"/>
      <c r="O305" s="355"/>
      <c r="P305" s="355"/>
      <c r="Q305" s="355"/>
      <c r="R305" s="355"/>
    </row>
    <row r="306" spans="2:18" s="357" customFormat="1" x14ac:dyDescent="0.2">
      <c r="B306" s="358"/>
      <c r="C306" s="358"/>
      <c r="D306" s="358"/>
      <c r="E306" s="358"/>
      <c r="F306" s="358"/>
      <c r="G306" s="358"/>
      <c r="H306" s="358"/>
      <c r="I306" s="358"/>
      <c r="J306" s="358"/>
      <c r="K306" s="358"/>
      <c r="L306" s="358"/>
      <c r="M306" s="355"/>
      <c r="N306" s="355"/>
      <c r="O306" s="355"/>
      <c r="P306" s="355"/>
      <c r="Q306" s="355"/>
      <c r="R306" s="355"/>
    </row>
    <row r="307" spans="2:18" s="357" customFormat="1" x14ac:dyDescent="0.2">
      <c r="B307" s="358"/>
      <c r="C307" s="358"/>
      <c r="D307" s="358"/>
      <c r="E307" s="358"/>
      <c r="F307" s="358"/>
      <c r="G307" s="358"/>
      <c r="H307" s="358"/>
      <c r="I307" s="358"/>
      <c r="J307" s="358"/>
      <c r="K307" s="358"/>
      <c r="L307" s="358"/>
      <c r="M307" s="355"/>
      <c r="N307" s="355"/>
      <c r="O307" s="355"/>
      <c r="P307" s="355"/>
      <c r="Q307" s="355"/>
      <c r="R307" s="355"/>
    </row>
    <row r="308" spans="2:18" s="357" customFormat="1" x14ac:dyDescent="0.2">
      <c r="B308" s="358"/>
      <c r="C308" s="358"/>
      <c r="D308" s="358"/>
      <c r="E308" s="358"/>
      <c r="F308" s="358"/>
      <c r="G308" s="358"/>
      <c r="H308" s="358"/>
      <c r="I308" s="358"/>
      <c r="J308" s="358"/>
      <c r="K308" s="358"/>
      <c r="L308" s="358"/>
      <c r="M308" s="355"/>
      <c r="N308" s="355"/>
      <c r="O308" s="355"/>
      <c r="P308" s="355"/>
      <c r="Q308" s="355"/>
      <c r="R308" s="355"/>
    </row>
    <row r="309" spans="2:18" s="357" customFormat="1" x14ac:dyDescent="0.2">
      <c r="B309" s="358"/>
      <c r="C309" s="358"/>
      <c r="D309" s="358"/>
      <c r="E309" s="358"/>
      <c r="F309" s="358"/>
      <c r="G309" s="358"/>
      <c r="H309" s="358"/>
      <c r="I309" s="358"/>
      <c r="J309" s="358"/>
      <c r="K309" s="358"/>
      <c r="L309" s="358"/>
      <c r="M309" s="355"/>
      <c r="N309" s="355"/>
      <c r="O309" s="355"/>
      <c r="P309" s="355"/>
      <c r="Q309" s="355"/>
      <c r="R309" s="355"/>
    </row>
    <row r="310" spans="2:18" s="357" customFormat="1" x14ac:dyDescent="0.2">
      <c r="B310" s="358"/>
      <c r="C310" s="358"/>
      <c r="D310" s="358"/>
      <c r="E310" s="358"/>
      <c r="F310" s="358"/>
      <c r="G310" s="358"/>
      <c r="H310" s="358"/>
      <c r="I310" s="358"/>
      <c r="J310" s="358"/>
      <c r="K310" s="358"/>
      <c r="L310" s="358"/>
      <c r="M310" s="355"/>
      <c r="N310" s="355"/>
      <c r="O310" s="355"/>
      <c r="P310" s="355"/>
      <c r="Q310" s="355"/>
      <c r="R310" s="355"/>
    </row>
    <row r="311" spans="2:18" s="357" customFormat="1" x14ac:dyDescent="0.2">
      <c r="B311" s="358"/>
      <c r="C311" s="358"/>
      <c r="D311" s="358"/>
      <c r="E311" s="358"/>
      <c r="F311" s="358"/>
      <c r="G311" s="358"/>
      <c r="H311" s="358"/>
      <c r="I311" s="358"/>
      <c r="J311" s="358"/>
      <c r="K311" s="358"/>
      <c r="L311" s="358"/>
      <c r="M311" s="355"/>
      <c r="N311" s="355"/>
      <c r="O311" s="355"/>
      <c r="P311" s="355"/>
      <c r="Q311" s="355"/>
      <c r="R311" s="355"/>
    </row>
    <row r="312" spans="2:18" s="357" customFormat="1" x14ac:dyDescent="0.2">
      <c r="B312" s="358"/>
      <c r="C312" s="358"/>
      <c r="D312" s="358"/>
      <c r="E312" s="358"/>
      <c r="F312" s="358"/>
      <c r="G312" s="358"/>
      <c r="H312" s="358"/>
      <c r="I312" s="358"/>
      <c r="J312" s="358"/>
      <c r="K312" s="358"/>
      <c r="L312" s="358"/>
      <c r="M312" s="355"/>
      <c r="N312" s="355"/>
      <c r="O312" s="355"/>
      <c r="P312" s="355"/>
      <c r="Q312" s="355"/>
      <c r="R312" s="355"/>
    </row>
    <row r="313" spans="2:18" s="357" customFormat="1" x14ac:dyDescent="0.2">
      <c r="B313" s="358"/>
      <c r="C313" s="358"/>
      <c r="D313" s="358"/>
      <c r="E313" s="358"/>
      <c r="F313" s="358"/>
      <c r="G313" s="358"/>
      <c r="H313" s="358"/>
      <c r="I313" s="358"/>
      <c r="J313" s="358"/>
      <c r="K313" s="358"/>
      <c r="L313" s="358"/>
      <c r="M313" s="355"/>
      <c r="N313" s="355"/>
      <c r="O313" s="355"/>
      <c r="P313" s="355"/>
      <c r="Q313" s="355"/>
      <c r="R313" s="355"/>
    </row>
    <row r="314" spans="2:18" s="357" customFormat="1" x14ac:dyDescent="0.2">
      <c r="B314" s="358"/>
      <c r="C314" s="358"/>
      <c r="D314" s="358"/>
      <c r="E314" s="358"/>
      <c r="F314" s="358"/>
      <c r="G314" s="358"/>
      <c r="H314" s="358"/>
      <c r="I314" s="358"/>
      <c r="J314" s="358"/>
      <c r="K314" s="358"/>
      <c r="L314" s="358"/>
      <c r="M314" s="355"/>
      <c r="N314" s="355"/>
      <c r="O314" s="355"/>
      <c r="P314" s="355"/>
      <c r="Q314" s="355"/>
      <c r="R314" s="355"/>
    </row>
    <row r="315" spans="2:18" s="357" customFormat="1" x14ac:dyDescent="0.2">
      <c r="B315" s="358"/>
      <c r="C315" s="358"/>
      <c r="D315" s="358"/>
      <c r="E315" s="358"/>
      <c r="F315" s="358"/>
      <c r="G315" s="358"/>
      <c r="H315" s="358"/>
      <c r="I315" s="358"/>
      <c r="J315" s="358"/>
      <c r="K315" s="358"/>
      <c r="L315" s="358"/>
      <c r="M315" s="355"/>
      <c r="N315" s="355"/>
      <c r="O315" s="355"/>
      <c r="P315" s="355"/>
      <c r="Q315" s="355"/>
      <c r="R315" s="355"/>
    </row>
    <row r="316" spans="2:18" s="357" customFormat="1" x14ac:dyDescent="0.2">
      <c r="B316" s="358"/>
      <c r="C316" s="358"/>
      <c r="D316" s="358"/>
      <c r="E316" s="358"/>
      <c r="F316" s="358"/>
      <c r="G316" s="358"/>
      <c r="H316" s="358"/>
      <c r="I316" s="358"/>
      <c r="J316" s="358"/>
      <c r="K316" s="358"/>
      <c r="L316" s="358"/>
      <c r="M316" s="7"/>
      <c r="N316" s="7"/>
      <c r="O316" s="7"/>
      <c r="P316" s="7"/>
      <c r="Q316" s="7"/>
      <c r="R316" s="7"/>
    </row>
    <row r="317" spans="2:18" s="357" customFormat="1" x14ac:dyDescent="0.2">
      <c r="B317" s="358"/>
      <c r="C317" s="358"/>
      <c r="D317" s="358"/>
      <c r="E317" s="358"/>
      <c r="F317" s="358"/>
      <c r="G317" s="358"/>
      <c r="H317" s="358"/>
      <c r="I317" s="358"/>
      <c r="J317" s="358"/>
      <c r="K317" s="358"/>
      <c r="L317" s="358"/>
      <c r="M317" s="7"/>
      <c r="N317" s="7"/>
      <c r="O317" s="7"/>
      <c r="P317" s="7"/>
      <c r="Q317" s="7"/>
      <c r="R317" s="7"/>
    </row>
    <row r="318" spans="2:18" s="357" customFormat="1" x14ac:dyDescent="0.2">
      <c r="B318" s="358"/>
      <c r="C318" s="358"/>
      <c r="D318" s="358"/>
      <c r="E318" s="358"/>
      <c r="F318" s="358"/>
      <c r="G318" s="358"/>
      <c r="H318" s="358"/>
      <c r="I318" s="358"/>
      <c r="J318" s="358"/>
      <c r="K318" s="358"/>
      <c r="L318" s="358"/>
      <c r="M318" s="7"/>
      <c r="N318" s="7"/>
      <c r="O318" s="7"/>
      <c r="P318" s="7"/>
      <c r="Q318" s="7"/>
      <c r="R318" s="7"/>
    </row>
    <row r="319" spans="2:18" s="357" customFormat="1" x14ac:dyDescent="0.2">
      <c r="B319" s="358"/>
      <c r="C319" s="358"/>
      <c r="D319" s="358"/>
      <c r="E319" s="358"/>
      <c r="F319" s="358"/>
      <c r="G319" s="358"/>
      <c r="H319" s="358"/>
      <c r="I319" s="358"/>
      <c r="J319" s="358"/>
      <c r="K319" s="358"/>
      <c r="L319" s="358"/>
      <c r="M319" s="7"/>
      <c r="N319" s="7"/>
      <c r="O319" s="7"/>
      <c r="P319" s="7"/>
      <c r="Q319" s="7"/>
      <c r="R319" s="7"/>
    </row>
    <row r="320" spans="2:18" s="357" customFormat="1" x14ac:dyDescent="0.2">
      <c r="B320" s="358"/>
      <c r="C320" s="358"/>
      <c r="D320" s="358"/>
      <c r="E320" s="358"/>
      <c r="F320" s="358"/>
      <c r="G320" s="358"/>
      <c r="H320" s="358"/>
      <c r="I320" s="358"/>
      <c r="J320" s="358"/>
      <c r="K320" s="358"/>
      <c r="L320" s="358"/>
      <c r="M320" s="7"/>
      <c r="N320" s="7"/>
      <c r="O320" s="7"/>
      <c r="P320" s="7"/>
      <c r="Q320" s="7"/>
      <c r="R320" s="7"/>
    </row>
    <row r="321" spans="2:18" s="357" customFormat="1" x14ac:dyDescent="0.2">
      <c r="B321" s="358"/>
      <c r="C321" s="358"/>
      <c r="D321" s="358"/>
      <c r="E321" s="358"/>
      <c r="F321" s="358"/>
      <c r="G321" s="358"/>
      <c r="H321" s="358"/>
      <c r="I321" s="358"/>
      <c r="J321" s="358"/>
      <c r="K321" s="358"/>
      <c r="L321" s="358"/>
      <c r="M321" s="7"/>
      <c r="N321" s="7"/>
      <c r="O321" s="7"/>
      <c r="P321" s="7"/>
      <c r="Q321" s="7"/>
      <c r="R321" s="7"/>
    </row>
    <row r="322" spans="2:18" s="357" customFormat="1" x14ac:dyDescent="0.2">
      <c r="B322" s="358"/>
      <c r="C322" s="358"/>
      <c r="D322" s="358"/>
      <c r="E322" s="358"/>
      <c r="F322" s="358"/>
      <c r="G322" s="358"/>
      <c r="H322" s="358"/>
      <c r="I322" s="358"/>
      <c r="J322" s="358"/>
      <c r="K322" s="358"/>
      <c r="L322" s="358"/>
      <c r="M322" s="7"/>
      <c r="N322" s="7"/>
      <c r="O322" s="7"/>
      <c r="P322" s="7"/>
      <c r="Q322" s="7"/>
      <c r="R322" s="7"/>
    </row>
    <row r="323" spans="2:18" s="357" customFormat="1" x14ac:dyDescent="0.2">
      <c r="B323" s="358"/>
      <c r="C323" s="358"/>
      <c r="D323" s="358"/>
      <c r="E323" s="358"/>
      <c r="F323" s="358"/>
      <c r="G323" s="358"/>
      <c r="H323" s="358"/>
      <c r="I323" s="358"/>
      <c r="J323" s="358"/>
      <c r="K323" s="358"/>
      <c r="L323" s="358"/>
      <c r="M323" s="7"/>
      <c r="N323" s="7"/>
      <c r="O323" s="7"/>
      <c r="P323" s="7"/>
      <c r="Q323" s="7"/>
      <c r="R323" s="7"/>
    </row>
    <row r="324" spans="2:18" s="357" customFormat="1" x14ac:dyDescent="0.2">
      <c r="B324" s="358"/>
      <c r="C324" s="358"/>
      <c r="D324" s="358"/>
      <c r="E324" s="358"/>
      <c r="F324" s="358"/>
      <c r="G324" s="358"/>
      <c r="H324" s="358"/>
      <c r="I324" s="358"/>
      <c r="J324" s="358"/>
      <c r="K324" s="358"/>
      <c r="L324" s="358"/>
      <c r="M324" s="7"/>
      <c r="N324" s="7"/>
      <c r="O324" s="7"/>
      <c r="P324" s="7"/>
      <c r="Q324" s="7"/>
      <c r="R324" s="7"/>
    </row>
    <row r="325" spans="2:18" s="357" customFormat="1" x14ac:dyDescent="0.2">
      <c r="B325" s="358"/>
      <c r="C325" s="358"/>
      <c r="D325" s="358"/>
      <c r="E325" s="358"/>
      <c r="F325" s="358"/>
      <c r="G325" s="358"/>
      <c r="H325" s="358"/>
      <c r="I325" s="358"/>
      <c r="J325" s="358"/>
      <c r="K325" s="358"/>
      <c r="L325" s="358"/>
      <c r="M325" s="7"/>
      <c r="N325" s="7"/>
      <c r="O325" s="7"/>
      <c r="P325" s="7"/>
      <c r="Q325" s="7"/>
      <c r="R325" s="7"/>
    </row>
    <row r="326" spans="2:18" s="357" customFormat="1" x14ac:dyDescent="0.2">
      <c r="B326" s="358"/>
      <c r="C326" s="358"/>
      <c r="D326" s="358"/>
      <c r="E326" s="358"/>
      <c r="F326" s="358"/>
      <c r="G326" s="358"/>
      <c r="H326" s="358"/>
      <c r="I326" s="358"/>
      <c r="J326" s="358"/>
      <c r="K326" s="358"/>
      <c r="L326" s="358"/>
      <c r="M326" s="7"/>
      <c r="N326" s="7"/>
      <c r="O326" s="7"/>
      <c r="P326" s="7"/>
      <c r="Q326" s="7"/>
      <c r="R326" s="7"/>
    </row>
    <row r="327" spans="2:18" s="357" customFormat="1" x14ac:dyDescent="0.2">
      <c r="B327" s="358"/>
      <c r="C327" s="358"/>
      <c r="D327" s="358"/>
      <c r="E327" s="358"/>
      <c r="F327" s="358"/>
      <c r="G327" s="358"/>
      <c r="H327" s="358"/>
      <c r="I327" s="358"/>
      <c r="J327" s="358"/>
      <c r="K327" s="358"/>
      <c r="L327" s="358"/>
      <c r="M327" s="7"/>
      <c r="N327" s="7"/>
      <c r="O327" s="7"/>
      <c r="P327" s="7"/>
      <c r="Q327" s="7"/>
      <c r="R327" s="7"/>
    </row>
    <row r="328" spans="2:18" s="357" customFormat="1" x14ac:dyDescent="0.2">
      <c r="B328" s="358"/>
      <c r="C328" s="358"/>
      <c r="D328" s="358"/>
      <c r="E328" s="358"/>
      <c r="F328" s="358"/>
      <c r="G328" s="358"/>
      <c r="H328" s="358"/>
      <c r="I328" s="358"/>
      <c r="J328" s="358"/>
      <c r="K328" s="358"/>
      <c r="L328" s="358"/>
      <c r="M328" s="7"/>
      <c r="N328" s="7"/>
      <c r="O328" s="7"/>
      <c r="P328" s="7"/>
      <c r="Q328" s="7"/>
      <c r="R328" s="7"/>
    </row>
    <row r="329" spans="2:18" s="357" customFormat="1" x14ac:dyDescent="0.2">
      <c r="B329" s="358"/>
      <c r="C329" s="358"/>
      <c r="D329" s="358"/>
      <c r="E329" s="358"/>
      <c r="F329" s="358"/>
      <c r="G329" s="358"/>
      <c r="H329" s="358"/>
      <c r="I329" s="358"/>
      <c r="J329" s="358"/>
      <c r="K329" s="358"/>
      <c r="L329" s="358"/>
      <c r="M329" s="7"/>
      <c r="N329" s="7"/>
      <c r="O329" s="7"/>
      <c r="P329" s="7"/>
      <c r="Q329" s="7"/>
      <c r="R329" s="7"/>
    </row>
    <row r="330" spans="2:18" s="357" customFormat="1" x14ac:dyDescent="0.2">
      <c r="B330" s="358"/>
      <c r="C330" s="358"/>
      <c r="D330" s="358"/>
      <c r="E330" s="358"/>
      <c r="F330" s="358"/>
      <c r="G330" s="358"/>
      <c r="H330" s="358"/>
      <c r="I330" s="358"/>
      <c r="J330" s="358"/>
      <c r="K330" s="358"/>
      <c r="L330" s="358"/>
      <c r="M330" s="7"/>
      <c r="N330" s="7"/>
      <c r="O330" s="7"/>
      <c r="P330" s="7"/>
      <c r="Q330" s="7"/>
      <c r="R330" s="7"/>
    </row>
    <row r="331" spans="2:18" s="357" customFormat="1" x14ac:dyDescent="0.2">
      <c r="B331" s="358"/>
      <c r="C331" s="358"/>
      <c r="D331" s="358"/>
      <c r="E331" s="358"/>
      <c r="F331" s="358"/>
      <c r="G331" s="358"/>
      <c r="H331" s="358"/>
      <c r="I331" s="358"/>
      <c r="J331" s="358"/>
      <c r="K331" s="358"/>
      <c r="L331" s="358"/>
      <c r="M331" s="7"/>
      <c r="N331" s="7"/>
      <c r="O331" s="7"/>
      <c r="P331" s="7"/>
      <c r="Q331" s="7"/>
      <c r="R331" s="7"/>
    </row>
    <row r="332" spans="2:18" s="357" customFormat="1" x14ac:dyDescent="0.2">
      <c r="B332" s="358"/>
      <c r="C332" s="358"/>
      <c r="D332" s="358"/>
      <c r="E332" s="358"/>
      <c r="F332" s="358"/>
      <c r="G332" s="358"/>
      <c r="H332" s="358"/>
      <c r="I332" s="358"/>
      <c r="J332" s="358"/>
      <c r="K332" s="358"/>
      <c r="L332" s="358"/>
      <c r="M332" s="7"/>
      <c r="N332" s="7"/>
      <c r="O332" s="7"/>
      <c r="P332" s="7"/>
      <c r="Q332" s="7"/>
      <c r="R332" s="7"/>
    </row>
    <row r="333" spans="2:18" s="357" customFormat="1" x14ac:dyDescent="0.2">
      <c r="B333" s="358"/>
      <c r="C333" s="358"/>
      <c r="D333" s="358"/>
      <c r="E333" s="358"/>
      <c r="F333" s="358"/>
      <c r="G333" s="358"/>
      <c r="H333" s="358"/>
      <c r="I333" s="358"/>
      <c r="J333" s="358"/>
      <c r="K333" s="358"/>
      <c r="L333" s="358"/>
      <c r="M333" s="7"/>
      <c r="N333" s="7"/>
      <c r="O333" s="7"/>
      <c r="P333" s="7"/>
      <c r="Q333" s="7"/>
      <c r="R333" s="7"/>
    </row>
    <row r="334" spans="2:18" s="357" customFormat="1" x14ac:dyDescent="0.2">
      <c r="B334" s="358"/>
      <c r="C334" s="358"/>
      <c r="D334" s="358"/>
      <c r="E334" s="358"/>
      <c r="F334" s="358"/>
      <c r="G334" s="358"/>
      <c r="H334" s="358"/>
      <c r="I334" s="358"/>
      <c r="J334" s="358"/>
      <c r="K334" s="358"/>
      <c r="L334" s="358"/>
      <c r="M334" s="7"/>
      <c r="N334" s="7"/>
      <c r="O334" s="7"/>
      <c r="P334" s="7"/>
      <c r="Q334" s="7"/>
      <c r="R334" s="7"/>
    </row>
    <row r="335" spans="2:18" s="357" customFormat="1" x14ac:dyDescent="0.2">
      <c r="B335" s="358"/>
      <c r="C335" s="358"/>
      <c r="D335" s="358"/>
      <c r="E335" s="358"/>
      <c r="F335" s="358"/>
      <c r="G335" s="358"/>
      <c r="H335" s="358"/>
      <c r="I335" s="358"/>
      <c r="J335" s="358"/>
      <c r="K335" s="358"/>
      <c r="L335" s="358"/>
      <c r="M335" s="7"/>
      <c r="N335" s="7"/>
      <c r="O335" s="7"/>
      <c r="P335" s="7"/>
      <c r="Q335" s="7"/>
      <c r="R335" s="7"/>
    </row>
    <row r="336" spans="2:18" s="357" customFormat="1" x14ac:dyDescent="0.2">
      <c r="B336" s="358"/>
      <c r="C336" s="358"/>
      <c r="D336" s="358"/>
      <c r="E336" s="358"/>
      <c r="F336" s="358"/>
      <c r="G336" s="358"/>
      <c r="H336" s="358"/>
      <c r="I336" s="358"/>
      <c r="J336" s="358"/>
      <c r="K336" s="358"/>
      <c r="L336" s="358"/>
      <c r="M336" s="7"/>
      <c r="N336" s="7"/>
      <c r="O336" s="7"/>
      <c r="P336" s="7"/>
      <c r="Q336" s="7"/>
      <c r="R336" s="7"/>
    </row>
    <row r="337" spans="2:18" s="357" customFormat="1" x14ac:dyDescent="0.2">
      <c r="B337" s="358"/>
      <c r="C337" s="358"/>
      <c r="D337" s="358"/>
      <c r="E337" s="358"/>
      <c r="F337" s="358"/>
      <c r="G337" s="358"/>
      <c r="H337" s="358"/>
      <c r="I337" s="358"/>
      <c r="J337" s="358"/>
      <c r="K337" s="358"/>
      <c r="L337" s="358"/>
      <c r="M337" s="7"/>
      <c r="N337" s="7"/>
      <c r="O337" s="7"/>
      <c r="P337" s="7"/>
      <c r="Q337" s="7"/>
      <c r="R337" s="7"/>
    </row>
    <row r="338" spans="2:18" s="357" customFormat="1" x14ac:dyDescent="0.2">
      <c r="B338" s="358"/>
      <c r="C338" s="358"/>
      <c r="D338" s="358"/>
      <c r="E338" s="358"/>
      <c r="F338" s="358"/>
      <c r="G338" s="358"/>
      <c r="H338" s="358"/>
      <c r="I338" s="358"/>
      <c r="J338" s="358"/>
      <c r="K338" s="358"/>
      <c r="L338" s="358"/>
      <c r="M338" s="7"/>
      <c r="N338" s="7"/>
      <c r="O338" s="7"/>
      <c r="P338" s="7"/>
      <c r="Q338" s="7"/>
      <c r="R338" s="7"/>
    </row>
    <row r="339" spans="2:18" s="357" customFormat="1" x14ac:dyDescent="0.2">
      <c r="B339" s="358"/>
      <c r="C339" s="358"/>
      <c r="D339" s="358"/>
      <c r="E339" s="358"/>
      <c r="F339" s="358"/>
      <c r="G339" s="358"/>
      <c r="H339" s="358"/>
      <c r="I339" s="358"/>
      <c r="J339" s="358"/>
      <c r="K339" s="358"/>
      <c r="L339" s="358"/>
      <c r="M339" s="7"/>
      <c r="N339" s="7"/>
      <c r="O339" s="7"/>
      <c r="P339" s="7"/>
      <c r="Q339" s="7"/>
      <c r="R339" s="7"/>
    </row>
    <row r="340" spans="2:18" s="357" customFormat="1" x14ac:dyDescent="0.2">
      <c r="B340" s="358"/>
      <c r="C340" s="358"/>
      <c r="D340" s="358"/>
      <c r="E340" s="358"/>
      <c r="F340" s="358"/>
      <c r="G340" s="358"/>
      <c r="H340" s="358"/>
      <c r="I340" s="358"/>
      <c r="J340" s="358"/>
      <c r="K340" s="358"/>
      <c r="L340" s="358"/>
      <c r="M340" s="7"/>
      <c r="N340" s="7"/>
      <c r="O340" s="7"/>
      <c r="P340" s="7"/>
      <c r="Q340" s="7"/>
      <c r="R340" s="7"/>
    </row>
    <row r="341" spans="2:18" s="357" customFormat="1" x14ac:dyDescent="0.2">
      <c r="B341" s="358"/>
      <c r="C341" s="358"/>
      <c r="D341" s="358"/>
      <c r="E341" s="358"/>
      <c r="F341" s="358"/>
      <c r="G341" s="358"/>
      <c r="H341" s="358"/>
      <c r="I341" s="358"/>
      <c r="J341" s="358"/>
      <c r="K341" s="358"/>
      <c r="L341" s="358"/>
      <c r="M341" s="7"/>
      <c r="N341" s="7"/>
      <c r="O341" s="7"/>
      <c r="P341" s="7"/>
      <c r="Q341" s="7"/>
      <c r="R341" s="7"/>
    </row>
    <row r="342" spans="2:18" s="357" customFormat="1" x14ac:dyDescent="0.2">
      <c r="B342" s="358"/>
      <c r="C342" s="358"/>
      <c r="D342" s="358"/>
      <c r="E342" s="358"/>
      <c r="F342" s="358"/>
      <c r="G342" s="358"/>
      <c r="H342" s="358"/>
      <c r="I342" s="358"/>
      <c r="J342" s="358"/>
      <c r="K342" s="358"/>
      <c r="L342" s="358"/>
      <c r="M342" s="7"/>
      <c r="N342" s="7"/>
      <c r="O342" s="7"/>
      <c r="P342" s="7"/>
      <c r="Q342" s="7"/>
      <c r="R342" s="7"/>
    </row>
    <row r="343" spans="2:18" s="357" customFormat="1" x14ac:dyDescent="0.2">
      <c r="B343" s="358"/>
      <c r="C343" s="358"/>
      <c r="D343" s="358"/>
      <c r="E343" s="358"/>
      <c r="F343" s="358"/>
      <c r="G343" s="358"/>
      <c r="H343" s="358"/>
      <c r="I343" s="358"/>
      <c r="J343" s="358"/>
      <c r="K343" s="358"/>
      <c r="L343" s="358"/>
      <c r="M343" s="7"/>
      <c r="N343" s="7"/>
      <c r="O343" s="7"/>
      <c r="P343" s="7"/>
      <c r="Q343" s="7"/>
      <c r="R343" s="7"/>
    </row>
    <row r="344" spans="2:18" s="357" customFormat="1" x14ac:dyDescent="0.2">
      <c r="B344" s="358"/>
      <c r="C344" s="358"/>
      <c r="D344" s="358"/>
      <c r="E344" s="358"/>
      <c r="F344" s="358"/>
      <c r="G344" s="358"/>
      <c r="H344" s="358"/>
      <c r="I344" s="358"/>
      <c r="J344" s="358"/>
      <c r="K344" s="358"/>
      <c r="L344" s="358"/>
      <c r="M344" s="7"/>
      <c r="N344" s="7"/>
      <c r="O344" s="7"/>
      <c r="P344" s="7"/>
      <c r="Q344" s="7"/>
      <c r="R344" s="7"/>
    </row>
    <row r="345" spans="2:18" s="357" customFormat="1" x14ac:dyDescent="0.2">
      <c r="B345" s="358"/>
      <c r="C345" s="358"/>
      <c r="D345" s="358"/>
      <c r="E345" s="358"/>
      <c r="F345" s="358"/>
      <c r="G345" s="358"/>
      <c r="H345" s="358"/>
      <c r="I345" s="358"/>
      <c r="J345" s="358"/>
      <c r="K345" s="358"/>
      <c r="L345" s="358"/>
      <c r="M345" s="7"/>
      <c r="N345" s="7"/>
      <c r="O345" s="7"/>
      <c r="P345" s="7"/>
      <c r="Q345" s="7"/>
      <c r="R345" s="7"/>
    </row>
    <row r="346" spans="2:18" s="357" customFormat="1" x14ac:dyDescent="0.2">
      <c r="B346" s="358"/>
      <c r="C346" s="358"/>
      <c r="D346" s="358"/>
      <c r="E346" s="358"/>
      <c r="F346" s="358"/>
      <c r="G346" s="358"/>
      <c r="H346" s="358"/>
      <c r="I346" s="358"/>
      <c r="J346" s="358"/>
      <c r="K346" s="358"/>
      <c r="L346" s="358"/>
      <c r="M346" s="7"/>
      <c r="N346" s="7"/>
      <c r="O346" s="7"/>
      <c r="P346" s="7"/>
      <c r="Q346" s="7"/>
      <c r="R346" s="7"/>
    </row>
    <row r="347" spans="2:18" s="357" customFormat="1" x14ac:dyDescent="0.2">
      <c r="B347" s="358"/>
      <c r="C347" s="358"/>
      <c r="D347" s="358"/>
      <c r="E347" s="358"/>
      <c r="F347" s="358"/>
      <c r="G347" s="358"/>
      <c r="H347" s="358"/>
      <c r="I347" s="358"/>
      <c r="J347" s="358"/>
      <c r="K347" s="358"/>
      <c r="L347" s="358"/>
      <c r="M347" s="7"/>
      <c r="N347" s="7"/>
      <c r="O347" s="7"/>
      <c r="P347" s="7"/>
      <c r="Q347" s="7"/>
      <c r="R347" s="7"/>
    </row>
    <row r="348" spans="2:18" s="357" customFormat="1" x14ac:dyDescent="0.2">
      <c r="B348" s="358"/>
      <c r="C348" s="358"/>
      <c r="D348" s="358"/>
      <c r="E348" s="358"/>
      <c r="F348" s="358"/>
      <c r="G348" s="358"/>
      <c r="H348" s="358"/>
      <c r="I348" s="358"/>
      <c r="J348" s="358"/>
      <c r="K348" s="358"/>
      <c r="L348" s="358"/>
      <c r="M348" s="7"/>
      <c r="N348" s="7"/>
      <c r="O348" s="7"/>
      <c r="P348" s="7"/>
      <c r="Q348" s="7"/>
      <c r="R348" s="7"/>
    </row>
    <row r="349" spans="2:18" s="357" customFormat="1" x14ac:dyDescent="0.2">
      <c r="B349" s="358"/>
      <c r="C349" s="358"/>
      <c r="D349" s="358"/>
      <c r="E349" s="358"/>
      <c r="F349" s="358"/>
      <c r="G349" s="358"/>
      <c r="H349" s="358"/>
      <c r="I349" s="358"/>
      <c r="J349" s="358"/>
      <c r="K349" s="358"/>
      <c r="L349" s="358"/>
      <c r="M349" s="7"/>
      <c r="N349" s="7"/>
      <c r="O349" s="7"/>
      <c r="P349" s="7"/>
      <c r="Q349" s="7"/>
      <c r="R349" s="7"/>
    </row>
    <row r="350" spans="2:18" s="357" customFormat="1" x14ac:dyDescent="0.2">
      <c r="B350" s="358"/>
      <c r="C350" s="358"/>
      <c r="D350" s="358"/>
      <c r="E350" s="358"/>
      <c r="F350" s="358"/>
      <c r="G350" s="358"/>
      <c r="H350" s="358"/>
      <c r="I350" s="358"/>
      <c r="J350" s="358"/>
      <c r="K350" s="358"/>
      <c r="L350" s="358"/>
      <c r="M350" s="7"/>
      <c r="N350" s="7"/>
      <c r="O350" s="7"/>
      <c r="P350" s="7"/>
      <c r="Q350" s="7"/>
      <c r="R350" s="7"/>
    </row>
    <row r="351" spans="2:18" s="357" customFormat="1" x14ac:dyDescent="0.2">
      <c r="B351" s="358"/>
      <c r="C351" s="358"/>
      <c r="D351" s="358"/>
      <c r="E351" s="358"/>
      <c r="F351" s="358"/>
      <c r="G351" s="358"/>
      <c r="H351" s="358"/>
      <c r="I351" s="358"/>
      <c r="J351" s="358"/>
      <c r="K351" s="358"/>
      <c r="L351" s="358"/>
      <c r="M351" s="7"/>
      <c r="N351" s="7"/>
      <c r="O351" s="7"/>
      <c r="P351" s="7"/>
      <c r="Q351" s="7"/>
      <c r="R351" s="7"/>
    </row>
    <row r="352" spans="2:18" s="357" customFormat="1" x14ac:dyDescent="0.2">
      <c r="B352" s="358"/>
      <c r="C352" s="358"/>
      <c r="D352" s="358"/>
      <c r="E352" s="358"/>
      <c r="F352" s="358"/>
      <c r="G352" s="358"/>
      <c r="H352" s="358"/>
      <c r="I352" s="358"/>
      <c r="J352" s="358"/>
      <c r="K352" s="358"/>
      <c r="L352" s="358"/>
      <c r="M352" s="7"/>
      <c r="N352" s="7"/>
      <c r="O352" s="7"/>
      <c r="P352" s="7"/>
      <c r="Q352" s="7"/>
      <c r="R352" s="7"/>
    </row>
    <row r="353" spans="1:18" s="357" customFormat="1" x14ac:dyDescent="0.2">
      <c r="B353" s="358"/>
      <c r="C353" s="358"/>
      <c r="D353" s="358"/>
      <c r="E353" s="358"/>
      <c r="F353" s="358"/>
      <c r="G353" s="358"/>
      <c r="H353" s="358"/>
      <c r="I353" s="358"/>
      <c r="J353" s="358"/>
      <c r="K353" s="358"/>
      <c r="L353" s="358"/>
      <c r="M353" s="7"/>
      <c r="N353" s="7"/>
      <c r="O353" s="7"/>
      <c r="P353" s="7"/>
      <c r="Q353" s="7"/>
      <c r="R353" s="7"/>
    </row>
    <row r="354" spans="1:18" s="357" customFormat="1" x14ac:dyDescent="0.2">
      <c r="B354" s="358"/>
      <c r="C354" s="358"/>
      <c r="D354" s="358"/>
      <c r="E354" s="358"/>
      <c r="F354" s="358"/>
      <c r="G354" s="358"/>
      <c r="H354" s="358"/>
      <c r="I354" s="358"/>
      <c r="J354" s="358"/>
      <c r="K354" s="358"/>
      <c r="L354" s="358"/>
      <c r="M354" s="7"/>
      <c r="N354" s="7"/>
      <c r="O354" s="7"/>
      <c r="P354" s="7"/>
      <c r="Q354" s="7"/>
      <c r="R354" s="7"/>
    </row>
    <row r="355" spans="1:18" s="357" customFormat="1" x14ac:dyDescent="0.2">
      <c r="B355" s="358"/>
      <c r="C355" s="358"/>
      <c r="D355" s="358"/>
      <c r="E355" s="358"/>
      <c r="F355" s="358"/>
      <c r="G355" s="358"/>
      <c r="H355" s="358"/>
      <c r="I355" s="358"/>
      <c r="J355" s="358"/>
      <c r="K355" s="358"/>
      <c r="L355" s="358"/>
      <c r="M355" s="7"/>
      <c r="N355" s="7"/>
      <c r="O355" s="7"/>
      <c r="P355" s="7"/>
      <c r="Q355" s="7"/>
      <c r="R355" s="7"/>
    </row>
    <row r="356" spans="1:18" s="357" customFormat="1" x14ac:dyDescent="0.2">
      <c r="A356" s="363"/>
      <c r="B356" s="358"/>
      <c r="C356" s="358"/>
      <c r="D356" s="358"/>
      <c r="E356" s="358"/>
      <c r="F356" s="358"/>
      <c r="G356" s="358"/>
      <c r="H356" s="358"/>
      <c r="I356" s="358"/>
      <c r="J356" s="358"/>
      <c r="K356" s="358"/>
      <c r="L356" s="358"/>
      <c r="M356" s="7"/>
      <c r="N356" s="7"/>
      <c r="O356" s="7"/>
      <c r="P356" s="7"/>
      <c r="Q356" s="7"/>
      <c r="R356" s="7"/>
    </row>
    <row r="357" spans="1:18" s="357" customFormat="1" x14ac:dyDescent="0.2">
      <c r="A357" s="363"/>
      <c r="B357" s="358"/>
      <c r="C357" s="358"/>
      <c r="D357" s="358"/>
      <c r="E357" s="358"/>
      <c r="F357" s="358"/>
      <c r="G357" s="358"/>
      <c r="H357" s="358"/>
      <c r="I357" s="358"/>
      <c r="J357" s="358"/>
      <c r="K357" s="358"/>
      <c r="L357" s="358"/>
      <c r="M357" s="7"/>
      <c r="N357" s="7"/>
      <c r="O357" s="7"/>
      <c r="P357" s="7"/>
      <c r="Q357" s="7"/>
      <c r="R357" s="7"/>
    </row>
    <row r="358" spans="1:18" s="364" customFormat="1" x14ac:dyDescent="0.2">
      <c r="A358" s="363"/>
      <c r="B358" s="358"/>
      <c r="C358" s="358"/>
      <c r="D358" s="358"/>
      <c r="E358" s="358"/>
      <c r="F358" s="358"/>
      <c r="G358" s="358"/>
      <c r="H358" s="358"/>
      <c r="I358" s="358"/>
      <c r="J358" s="358"/>
      <c r="K358" s="358"/>
      <c r="L358" s="358"/>
      <c r="M358" s="7"/>
      <c r="N358" s="7"/>
      <c r="O358" s="7"/>
      <c r="P358" s="7"/>
      <c r="Q358" s="7"/>
      <c r="R358" s="7"/>
    </row>
    <row r="359" spans="1:18" s="364" customFormat="1" x14ac:dyDescent="0.2">
      <c r="A359" s="363"/>
      <c r="B359" s="358"/>
      <c r="C359" s="358"/>
      <c r="D359" s="358"/>
      <c r="E359" s="358"/>
      <c r="F359" s="358"/>
      <c r="G359" s="358"/>
      <c r="H359" s="358"/>
      <c r="I359" s="358"/>
      <c r="J359" s="358"/>
      <c r="K359" s="358"/>
      <c r="L359" s="358"/>
      <c r="M359" s="7"/>
      <c r="N359" s="7"/>
      <c r="O359" s="7"/>
      <c r="P359" s="7"/>
      <c r="Q359" s="7"/>
      <c r="R359" s="7"/>
    </row>
    <row r="360" spans="1:18" s="364" customFormat="1" x14ac:dyDescent="0.2">
      <c r="A360" s="363"/>
      <c r="B360" s="358"/>
      <c r="C360" s="358"/>
      <c r="D360" s="358"/>
      <c r="E360" s="358"/>
      <c r="F360" s="358"/>
      <c r="G360" s="358"/>
      <c r="H360" s="358"/>
      <c r="I360" s="358"/>
      <c r="J360" s="358"/>
      <c r="K360" s="358"/>
      <c r="L360" s="358"/>
      <c r="M360" s="7"/>
      <c r="N360" s="7"/>
      <c r="O360" s="7"/>
      <c r="P360" s="7"/>
      <c r="Q360" s="7"/>
      <c r="R360" s="7"/>
    </row>
    <row r="361" spans="1:18" s="364" customFormat="1" x14ac:dyDescent="0.2">
      <c r="A361" s="363"/>
      <c r="B361" s="358"/>
      <c r="C361" s="358"/>
      <c r="D361" s="358"/>
      <c r="E361" s="358"/>
      <c r="F361" s="358"/>
      <c r="G361" s="358"/>
      <c r="H361" s="358"/>
      <c r="I361" s="358"/>
      <c r="J361" s="358"/>
      <c r="K361" s="358"/>
      <c r="L361" s="358"/>
      <c r="M361" s="7"/>
      <c r="N361" s="7"/>
      <c r="O361" s="7"/>
      <c r="P361" s="7"/>
      <c r="Q361" s="7"/>
      <c r="R361" s="7"/>
    </row>
    <row r="362" spans="1:18" s="364" customFormat="1" x14ac:dyDescent="0.2">
      <c r="A362" s="363"/>
      <c r="B362" s="358"/>
      <c r="C362" s="358"/>
      <c r="D362" s="358"/>
      <c r="E362" s="358"/>
      <c r="F362" s="358"/>
      <c r="G362" s="358"/>
      <c r="H362" s="358"/>
      <c r="I362" s="358"/>
      <c r="J362" s="358"/>
      <c r="K362" s="358"/>
      <c r="L362" s="358"/>
      <c r="M362" s="7"/>
      <c r="N362" s="7"/>
      <c r="O362" s="7"/>
      <c r="P362" s="7"/>
      <c r="Q362" s="7"/>
      <c r="R362" s="7"/>
    </row>
    <row r="363" spans="1:18" s="364" customFormat="1" x14ac:dyDescent="0.2">
      <c r="A363" s="363"/>
      <c r="B363" s="358"/>
      <c r="C363" s="358"/>
      <c r="D363" s="358"/>
      <c r="E363" s="358"/>
      <c r="F363" s="358"/>
      <c r="G363" s="358"/>
      <c r="H363" s="358"/>
      <c r="I363" s="358"/>
      <c r="J363" s="358"/>
      <c r="K363" s="358"/>
      <c r="L363" s="358"/>
      <c r="M363" s="7"/>
      <c r="N363" s="7"/>
      <c r="O363" s="7"/>
      <c r="P363" s="7"/>
      <c r="Q363" s="7"/>
      <c r="R363" s="7"/>
    </row>
    <row r="364" spans="1:18" s="364" customFormat="1" x14ac:dyDescent="0.2">
      <c r="A364" s="363"/>
      <c r="B364" s="358"/>
      <c r="C364" s="358"/>
      <c r="D364" s="358"/>
      <c r="E364" s="358"/>
      <c r="F364" s="358"/>
      <c r="G364" s="358"/>
      <c r="H364" s="358"/>
      <c r="I364" s="358"/>
      <c r="J364" s="358"/>
      <c r="K364" s="358"/>
      <c r="L364" s="358"/>
      <c r="M364" s="7"/>
      <c r="N364" s="7"/>
      <c r="O364" s="7"/>
      <c r="P364" s="7"/>
      <c r="Q364" s="7"/>
      <c r="R364" s="7"/>
    </row>
    <row r="365" spans="1:18" s="364" customFormat="1" x14ac:dyDescent="0.2">
      <c r="A365" s="363"/>
      <c r="B365" s="358"/>
      <c r="C365" s="358"/>
      <c r="D365" s="358"/>
      <c r="E365" s="358"/>
      <c r="F365" s="358"/>
      <c r="G365" s="358"/>
      <c r="H365" s="358"/>
      <c r="I365" s="358"/>
      <c r="J365" s="358"/>
      <c r="K365" s="358"/>
      <c r="L365" s="358"/>
      <c r="M365" s="7"/>
      <c r="N365" s="7"/>
      <c r="O365" s="7"/>
      <c r="P365" s="7"/>
      <c r="Q365" s="7"/>
      <c r="R365" s="7"/>
    </row>
    <row r="366" spans="1:18" s="364" customFormat="1" x14ac:dyDescent="0.2">
      <c r="A366" s="363"/>
      <c r="B366" s="358"/>
      <c r="C366" s="358"/>
      <c r="D366" s="358"/>
      <c r="E366" s="358"/>
      <c r="F366" s="358"/>
      <c r="G366" s="358"/>
      <c r="H366" s="358"/>
      <c r="I366" s="358"/>
      <c r="J366" s="358"/>
      <c r="K366" s="358"/>
      <c r="L366" s="358"/>
      <c r="M366" s="7"/>
      <c r="N366" s="7"/>
      <c r="O366" s="7"/>
      <c r="P366" s="7"/>
      <c r="Q366" s="7"/>
      <c r="R366" s="7"/>
    </row>
    <row r="367" spans="1:18" s="364" customFormat="1" x14ac:dyDescent="0.2">
      <c r="A367" s="363"/>
      <c r="B367" s="358"/>
      <c r="C367" s="358"/>
      <c r="D367" s="358"/>
      <c r="E367" s="358"/>
      <c r="F367" s="358"/>
      <c r="G367" s="358"/>
      <c r="H367" s="358"/>
      <c r="I367" s="358"/>
      <c r="J367" s="358"/>
      <c r="K367" s="358"/>
      <c r="L367" s="358"/>
      <c r="M367" s="7"/>
      <c r="N367" s="7"/>
      <c r="O367" s="7"/>
      <c r="P367" s="7"/>
      <c r="Q367" s="7"/>
      <c r="R367" s="7"/>
    </row>
    <row r="368" spans="1:18" s="364" customFormat="1" x14ac:dyDescent="0.2">
      <c r="A368" s="363"/>
      <c r="B368" s="358"/>
      <c r="C368" s="358"/>
      <c r="D368" s="358"/>
      <c r="E368" s="358"/>
      <c r="F368" s="358"/>
      <c r="G368" s="358"/>
      <c r="H368" s="358"/>
      <c r="I368" s="358"/>
      <c r="J368" s="358"/>
      <c r="K368" s="358"/>
      <c r="L368" s="358"/>
      <c r="M368" s="7"/>
      <c r="N368" s="7"/>
      <c r="O368" s="7"/>
      <c r="P368" s="7"/>
      <c r="Q368" s="7"/>
      <c r="R368" s="7"/>
    </row>
    <row r="369" spans="1:18" s="364" customFormat="1" x14ac:dyDescent="0.2">
      <c r="A369" s="363"/>
      <c r="B369" s="358"/>
      <c r="C369" s="358"/>
      <c r="D369" s="358"/>
      <c r="E369" s="358"/>
      <c r="F369" s="358"/>
      <c r="G369" s="358"/>
      <c r="H369" s="358"/>
      <c r="I369" s="358"/>
      <c r="J369" s="358"/>
      <c r="K369" s="358"/>
      <c r="L369" s="358"/>
      <c r="M369" s="7"/>
      <c r="N369" s="7"/>
      <c r="O369" s="7"/>
      <c r="P369" s="7"/>
      <c r="Q369" s="7"/>
      <c r="R369" s="7"/>
    </row>
    <row r="370" spans="1:18" s="364" customFormat="1" x14ac:dyDescent="0.2">
      <c r="A370" s="363"/>
      <c r="B370" s="358"/>
      <c r="C370" s="358"/>
      <c r="D370" s="358"/>
      <c r="E370" s="358"/>
      <c r="F370" s="358"/>
      <c r="G370" s="358"/>
      <c r="H370" s="358"/>
      <c r="I370" s="358"/>
      <c r="J370" s="358"/>
      <c r="K370" s="358"/>
      <c r="L370" s="358"/>
      <c r="M370" s="7"/>
      <c r="N370" s="7"/>
      <c r="O370" s="7"/>
      <c r="P370" s="7"/>
      <c r="Q370" s="7"/>
      <c r="R370" s="7"/>
    </row>
    <row r="371" spans="1:18" s="364" customFormat="1" x14ac:dyDescent="0.2">
      <c r="A371" s="363"/>
      <c r="B371" s="358"/>
      <c r="C371" s="358"/>
      <c r="D371" s="358"/>
      <c r="E371" s="358"/>
      <c r="F371" s="358"/>
      <c r="G371" s="358"/>
      <c r="H371" s="358"/>
      <c r="I371" s="358"/>
      <c r="J371" s="358"/>
      <c r="K371" s="358"/>
      <c r="L371" s="358"/>
      <c r="M371" s="7"/>
      <c r="N371" s="7"/>
      <c r="O371" s="7"/>
      <c r="P371" s="7"/>
      <c r="Q371" s="7"/>
      <c r="R371" s="7"/>
    </row>
    <row r="372" spans="1:18" s="364" customFormat="1" x14ac:dyDescent="0.2">
      <c r="A372" s="363"/>
      <c r="B372" s="358"/>
      <c r="C372" s="358"/>
      <c r="D372" s="358"/>
      <c r="E372" s="358"/>
      <c r="F372" s="358"/>
      <c r="G372" s="358"/>
      <c r="H372" s="358"/>
      <c r="I372" s="358"/>
      <c r="J372" s="358"/>
      <c r="K372" s="358"/>
      <c r="L372" s="358"/>
      <c r="M372" s="7"/>
      <c r="N372" s="7"/>
      <c r="O372" s="7"/>
      <c r="P372" s="7"/>
      <c r="Q372" s="7"/>
      <c r="R372" s="7"/>
    </row>
    <row r="373" spans="1:18" s="364" customFormat="1" x14ac:dyDescent="0.2">
      <c r="A373" s="363"/>
      <c r="B373" s="358"/>
      <c r="C373" s="358"/>
      <c r="D373" s="358"/>
      <c r="E373" s="358"/>
      <c r="F373" s="358"/>
      <c r="G373" s="358"/>
      <c r="H373" s="358"/>
      <c r="I373" s="358"/>
      <c r="J373" s="358"/>
      <c r="K373" s="358"/>
      <c r="L373" s="358"/>
      <c r="M373" s="7"/>
      <c r="N373" s="7"/>
      <c r="O373" s="7"/>
      <c r="P373" s="7"/>
      <c r="Q373" s="7"/>
      <c r="R373" s="7"/>
    </row>
    <row r="374" spans="1:18" s="364" customFormat="1" x14ac:dyDescent="0.2">
      <c r="A374" s="363"/>
      <c r="B374" s="358"/>
      <c r="C374" s="358"/>
      <c r="D374" s="358"/>
      <c r="E374" s="358"/>
      <c r="F374" s="358"/>
      <c r="G374" s="358"/>
      <c r="H374" s="358"/>
      <c r="I374" s="358"/>
      <c r="J374" s="358"/>
      <c r="K374" s="358"/>
      <c r="L374" s="358"/>
      <c r="M374" s="7"/>
      <c r="N374" s="7"/>
      <c r="O374" s="7"/>
      <c r="P374" s="7"/>
      <c r="Q374" s="7"/>
      <c r="R374" s="7"/>
    </row>
    <row r="375" spans="1:18" s="364" customFormat="1" x14ac:dyDescent="0.2">
      <c r="A375" s="363"/>
      <c r="B375" s="358"/>
      <c r="C375" s="358"/>
      <c r="D375" s="358"/>
      <c r="E375" s="358"/>
      <c r="F375" s="358"/>
      <c r="G375" s="358"/>
      <c r="H375" s="358"/>
      <c r="I375" s="358"/>
      <c r="J375" s="358"/>
      <c r="K375" s="358"/>
      <c r="L375" s="358"/>
      <c r="M375" s="7"/>
      <c r="N375" s="7"/>
      <c r="O375" s="7"/>
      <c r="P375" s="7"/>
      <c r="Q375" s="7"/>
      <c r="R375" s="7"/>
    </row>
    <row r="376" spans="1:18" s="364" customFormat="1" x14ac:dyDescent="0.2">
      <c r="A376" s="363"/>
      <c r="B376" s="358"/>
      <c r="C376" s="358"/>
      <c r="D376" s="358"/>
      <c r="E376" s="358"/>
      <c r="F376" s="358"/>
      <c r="G376" s="358"/>
      <c r="H376" s="358"/>
      <c r="I376" s="358"/>
      <c r="J376" s="358"/>
      <c r="K376" s="358"/>
      <c r="L376" s="358"/>
      <c r="M376" s="7"/>
      <c r="N376" s="7"/>
      <c r="O376" s="7"/>
      <c r="P376" s="7"/>
      <c r="Q376" s="7"/>
      <c r="R376" s="7"/>
    </row>
    <row r="377" spans="1:18" s="364" customFormat="1" x14ac:dyDescent="0.2">
      <c r="A377" s="363"/>
      <c r="B377" s="358"/>
      <c r="C377" s="358"/>
      <c r="D377" s="358"/>
      <c r="E377" s="358"/>
      <c r="F377" s="358"/>
      <c r="G377" s="358"/>
      <c r="H377" s="358"/>
      <c r="I377" s="358"/>
      <c r="J377" s="358"/>
      <c r="K377" s="358"/>
      <c r="L377" s="358"/>
      <c r="M377" s="7"/>
      <c r="N377" s="7"/>
      <c r="O377" s="7"/>
      <c r="P377" s="7"/>
      <c r="Q377" s="7"/>
      <c r="R377" s="7"/>
    </row>
    <row r="378" spans="1:18" s="364" customFormat="1" x14ac:dyDescent="0.2">
      <c r="A378" s="363"/>
      <c r="B378" s="358"/>
      <c r="C378" s="358"/>
      <c r="D378" s="358"/>
      <c r="E378" s="358"/>
      <c r="F378" s="358"/>
      <c r="G378" s="358"/>
      <c r="H378" s="358"/>
      <c r="I378" s="358"/>
      <c r="J378" s="358"/>
      <c r="K378" s="358"/>
      <c r="L378" s="358"/>
      <c r="M378" s="7"/>
      <c r="N378" s="7"/>
      <c r="O378" s="7"/>
      <c r="P378" s="7"/>
      <c r="Q378" s="7"/>
      <c r="R378" s="7"/>
    </row>
    <row r="379" spans="1:18" s="364" customFormat="1" x14ac:dyDescent="0.2">
      <c r="A379" s="363"/>
      <c r="B379" s="358"/>
      <c r="C379" s="358"/>
      <c r="D379" s="358"/>
      <c r="E379" s="358"/>
      <c r="F379" s="358"/>
      <c r="G379" s="358"/>
      <c r="H379" s="358"/>
      <c r="I379" s="358"/>
      <c r="J379" s="358"/>
      <c r="K379" s="358"/>
      <c r="L379" s="358"/>
      <c r="M379" s="7"/>
      <c r="N379" s="7"/>
      <c r="O379" s="7"/>
      <c r="P379" s="7"/>
      <c r="Q379" s="7"/>
      <c r="R379" s="7"/>
    </row>
    <row r="380" spans="1:18" s="364" customFormat="1" x14ac:dyDescent="0.2">
      <c r="A380" s="363"/>
      <c r="B380" s="358"/>
      <c r="C380" s="358"/>
      <c r="D380" s="358"/>
      <c r="E380" s="358"/>
      <c r="F380" s="358"/>
      <c r="G380" s="358"/>
      <c r="H380" s="358"/>
      <c r="I380" s="358"/>
      <c r="J380" s="358"/>
      <c r="K380" s="358"/>
      <c r="L380" s="358"/>
      <c r="M380" s="7"/>
      <c r="N380" s="7"/>
      <c r="O380" s="7"/>
      <c r="P380" s="7"/>
      <c r="Q380" s="7"/>
      <c r="R380" s="7"/>
    </row>
    <row r="381" spans="1:18" s="364" customFormat="1" x14ac:dyDescent="0.2">
      <c r="A381" s="363"/>
      <c r="B381" s="358"/>
      <c r="C381" s="358"/>
      <c r="D381" s="358"/>
      <c r="E381" s="358"/>
      <c r="F381" s="358"/>
      <c r="G381" s="358"/>
      <c r="H381" s="358"/>
      <c r="I381" s="358"/>
      <c r="J381" s="358"/>
      <c r="K381" s="358"/>
      <c r="L381" s="358"/>
      <c r="M381" s="7"/>
      <c r="N381" s="7"/>
      <c r="O381" s="7"/>
      <c r="P381" s="7"/>
      <c r="Q381" s="7"/>
      <c r="R381" s="7"/>
    </row>
    <row r="382" spans="1:18" s="364" customFormat="1" x14ac:dyDescent="0.2">
      <c r="A382" s="363"/>
      <c r="B382" s="358"/>
      <c r="C382" s="358"/>
      <c r="D382" s="358"/>
      <c r="E382" s="358"/>
      <c r="F382" s="358"/>
      <c r="G382" s="358"/>
      <c r="H382" s="358"/>
      <c r="I382" s="358"/>
      <c r="J382" s="358"/>
      <c r="K382" s="358"/>
      <c r="L382" s="358"/>
      <c r="M382" s="7"/>
      <c r="N382" s="7"/>
      <c r="O382" s="7"/>
      <c r="P382" s="7"/>
      <c r="Q382" s="7"/>
      <c r="R382" s="7"/>
    </row>
    <row r="383" spans="1:18" s="364" customFormat="1" x14ac:dyDescent="0.2">
      <c r="A383" s="363"/>
      <c r="B383" s="358"/>
      <c r="C383" s="358"/>
      <c r="D383" s="358"/>
      <c r="E383" s="358"/>
      <c r="F383" s="358"/>
      <c r="G383" s="358"/>
      <c r="H383" s="358"/>
      <c r="I383" s="358"/>
      <c r="J383" s="358"/>
      <c r="K383" s="358"/>
      <c r="L383" s="358"/>
      <c r="M383" s="7"/>
      <c r="N383" s="7"/>
      <c r="O383" s="7"/>
      <c r="P383" s="7"/>
      <c r="Q383" s="7"/>
      <c r="R383" s="7"/>
    </row>
    <row r="384" spans="1:18" s="364" customFormat="1" x14ac:dyDescent="0.2">
      <c r="A384" s="363"/>
      <c r="B384" s="358"/>
      <c r="C384" s="358"/>
      <c r="D384" s="358"/>
      <c r="E384" s="358"/>
      <c r="F384" s="358"/>
      <c r="G384" s="358"/>
      <c r="H384" s="358"/>
      <c r="I384" s="358"/>
      <c r="J384" s="358"/>
      <c r="K384" s="358"/>
      <c r="L384" s="358"/>
      <c r="M384" s="7"/>
      <c r="N384" s="7"/>
      <c r="O384" s="7"/>
      <c r="P384" s="7"/>
      <c r="Q384" s="7"/>
      <c r="R384" s="7"/>
    </row>
    <row r="385" spans="1:18" s="364" customFormat="1" x14ac:dyDescent="0.2">
      <c r="A385" s="363"/>
      <c r="B385" s="358"/>
      <c r="C385" s="358"/>
      <c r="D385" s="358"/>
      <c r="E385" s="358"/>
      <c r="F385" s="358"/>
      <c r="G385" s="358"/>
      <c r="H385" s="358"/>
      <c r="I385" s="358"/>
      <c r="J385" s="358"/>
      <c r="K385" s="358"/>
      <c r="L385" s="358"/>
      <c r="M385" s="7"/>
      <c r="N385" s="7"/>
      <c r="O385" s="7"/>
      <c r="P385" s="7"/>
      <c r="Q385" s="7"/>
      <c r="R385" s="7"/>
    </row>
    <row r="386" spans="1:18" s="364" customFormat="1" x14ac:dyDescent="0.2">
      <c r="A386" s="363"/>
      <c r="B386" s="358"/>
      <c r="C386" s="358"/>
      <c r="D386" s="358"/>
      <c r="E386" s="358"/>
      <c r="F386" s="358"/>
      <c r="G386" s="358"/>
      <c r="H386" s="358"/>
      <c r="I386" s="358"/>
      <c r="J386" s="358"/>
      <c r="K386" s="358"/>
      <c r="L386" s="358"/>
      <c r="M386" s="7"/>
      <c r="N386" s="7"/>
      <c r="O386" s="7"/>
      <c r="P386" s="7"/>
      <c r="Q386" s="7"/>
      <c r="R386" s="7"/>
    </row>
    <row r="387" spans="1:18" s="364" customFormat="1" x14ac:dyDescent="0.2">
      <c r="A387" s="363"/>
      <c r="B387" s="358"/>
      <c r="C387" s="358"/>
      <c r="D387" s="358"/>
      <c r="E387" s="358"/>
      <c r="F387" s="358"/>
      <c r="G387" s="358"/>
      <c r="H387" s="358"/>
      <c r="I387" s="358"/>
      <c r="J387" s="358"/>
      <c r="K387" s="358"/>
      <c r="L387" s="358"/>
      <c r="M387" s="7"/>
      <c r="N387" s="7"/>
      <c r="O387" s="7"/>
      <c r="P387" s="7"/>
      <c r="Q387" s="7"/>
      <c r="R387" s="7"/>
    </row>
    <row r="388" spans="1:18" s="364" customFormat="1" x14ac:dyDescent="0.2">
      <c r="A388" s="363"/>
      <c r="B388" s="358"/>
      <c r="C388" s="358"/>
      <c r="D388" s="358"/>
      <c r="E388" s="358"/>
      <c r="F388" s="358"/>
      <c r="G388" s="358"/>
      <c r="H388" s="358"/>
      <c r="I388" s="358"/>
      <c r="J388" s="358"/>
      <c r="K388" s="358"/>
      <c r="L388" s="358"/>
      <c r="M388" s="7"/>
      <c r="N388" s="7"/>
      <c r="O388" s="7"/>
      <c r="P388" s="7"/>
      <c r="Q388" s="7"/>
      <c r="R388" s="7"/>
    </row>
    <row r="389" spans="1:18" s="364" customFormat="1" x14ac:dyDescent="0.2">
      <c r="A389" s="363"/>
      <c r="B389" s="358"/>
      <c r="C389" s="358"/>
      <c r="D389" s="358"/>
      <c r="E389" s="358"/>
      <c r="F389" s="358"/>
      <c r="G389" s="358"/>
      <c r="H389" s="358"/>
      <c r="I389" s="358"/>
      <c r="J389" s="358"/>
      <c r="K389" s="358"/>
      <c r="L389" s="358"/>
      <c r="M389" s="7"/>
      <c r="N389" s="7"/>
      <c r="O389" s="7"/>
      <c r="P389" s="7"/>
      <c r="Q389" s="7"/>
      <c r="R389" s="7"/>
    </row>
    <row r="390" spans="1:18" s="364" customFormat="1" x14ac:dyDescent="0.2">
      <c r="A390" s="363"/>
      <c r="B390" s="358"/>
      <c r="C390" s="358"/>
      <c r="D390" s="358"/>
      <c r="E390" s="358"/>
      <c r="F390" s="358"/>
      <c r="G390" s="358"/>
      <c r="H390" s="358"/>
      <c r="I390" s="358"/>
      <c r="J390" s="358"/>
      <c r="K390" s="358"/>
      <c r="L390" s="358"/>
      <c r="M390" s="7"/>
      <c r="N390" s="7"/>
      <c r="O390" s="7"/>
      <c r="P390" s="7"/>
      <c r="Q390" s="7"/>
      <c r="R390" s="7"/>
    </row>
    <row r="391" spans="1:18" s="364" customFormat="1" x14ac:dyDescent="0.2">
      <c r="A391" s="363"/>
      <c r="B391" s="358"/>
      <c r="C391" s="358"/>
      <c r="D391" s="358"/>
      <c r="E391" s="358"/>
      <c r="F391" s="358"/>
      <c r="G391" s="358"/>
      <c r="H391" s="358"/>
      <c r="I391" s="358"/>
      <c r="J391" s="358"/>
      <c r="K391" s="358"/>
      <c r="L391" s="358"/>
      <c r="M391" s="7"/>
      <c r="N391" s="7"/>
      <c r="O391" s="7"/>
      <c r="P391" s="7"/>
      <c r="Q391" s="7"/>
      <c r="R391" s="7"/>
    </row>
    <row r="392" spans="1:18" s="364" customFormat="1" x14ac:dyDescent="0.2">
      <c r="A392" s="363"/>
      <c r="B392" s="358"/>
      <c r="C392" s="358"/>
      <c r="D392" s="358"/>
      <c r="E392" s="358"/>
      <c r="F392" s="358"/>
      <c r="G392" s="358"/>
      <c r="H392" s="358"/>
      <c r="I392" s="358"/>
      <c r="J392" s="358"/>
      <c r="K392" s="358"/>
      <c r="L392" s="358"/>
      <c r="M392" s="7"/>
      <c r="N392" s="7"/>
      <c r="O392" s="7"/>
      <c r="P392" s="7"/>
      <c r="Q392" s="7"/>
      <c r="R392" s="7"/>
    </row>
    <row r="393" spans="1:18" s="364" customFormat="1" x14ac:dyDescent="0.2">
      <c r="A393" s="363"/>
      <c r="B393" s="358"/>
      <c r="C393" s="358"/>
      <c r="D393" s="358"/>
      <c r="E393" s="358"/>
      <c r="F393" s="358"/>
      <c r="G393" s="358"/>
      <c r="H393" s="358"/>
      <c r="I393" s="358"/>
      <c r="J393" s="358"/>
      <c r="K393" s="358"/>
      <c r="L393" s="358"/>
      <c r="M393" s="7"/>
      <c r="N393" s="7"/>
      <c r="O393" s="7"/>
      <c r="P393" s="7"/>
      <c r="Q393" s="7"/>
      <c r="R393" s="7"/>
    </row>
    <row r="394" spans="1:18" s="364" customFormat="1" x14ac:dyDescent="0.2">
      <c r="A394" s="363"/>
      <c r="B394" s="358"/>
      <c r="C394" s="358"/>
      <c r="D394" s="358"/>
      <c r="E394" s="358"/>
      <c r="F394" s="358"/>
      <c r="G394" s="358"/>
      <c r="H394" s="358"/>
      <c r="I394" s="358"/>
      <c r="J394" s="358"/>
      <c r="K394" s="358"/>
      <c r="L394" s="358"/>
      <c r="M394" s="7"/>
      <c r="N394" s="7"/>
      <c r="O394" s="7"/>
      <c r="P394" s="7"/>
      <c r="Q394" s="7"/>
      <c r="R394" s="7"/>
    </row>
    <row r="395" spans="1:18" s="364" customFormat="1" x14ac:dyDescent="0.2">
      <c r="A395" s="363"/>
      <c r="B395" s="358"/>
      <c r="C395" s="358"/>
      <c r="D395" s="358"/>
      <c r="E395" s="358"/>
      <c r="F395" s="358"/>
      <c r="G395" s="358"/>
      <c r="H395" s="358"/>
      <c r="I395" s="358"/>
      <c r="J395" s="358"/>
      <c r="K395" s="358"/>
      <c r="L395" s="358"/>
      <c r="M395" s="7"/>
      <c r="N395" s="7"/>
      <c r="O395" s="7"/>
      <c r="P395" s="7"/>
      <c r="Q395" s="7"/>
      <c r="R395" s="7"/>
    </row>
    <row r="396" spans="1:18" s="364" customFormat="1" x14ac:dyDescent="0.2">
      <c r="A396" s="363"/>
      <c r="B396" s="358"/>
      <c r="C396" s="358"/>
      <c r="D396" s="358"/>
      <c r="E396" s="358"/>
      <c r="F396" s="358"/>
      <c r="G396" s="358"/>
      <c r="H396" s="358"/>
      <c r="I396" s="358"/>
      <c r="J396" s="358"/>
      <c r="K396" s="358"/>
      <c r="L396" s="358"/>
      <c r="M396" s="7"/>
      <c r="N396" s="7"/>
      <c r="O396" s="7"/>
      <c r="P396" s="7"/>
      <c r="Q396" s="7"/>
      <c r="R396" s="7"/>
    </row>
    <row r="397" spans="1:18" s="364" customFormat="1" x14ac:dyDescent="0.2">
      <c r="A397" s="363"/>
      <c r="B397" s="358"/>
      <c r="C397" s="358"/>
      <c r="D397" s="358"/>
      <c r="E397" s="358"/>
      <c r="F397" s="358"/>
      <c r="G397" s="358"/>
      <c r="H397" s="358"/>
      <c r="I397" s="358"/>
      <c r="J397" s="358"/>
      <c r="K397" s="358"/>
      <c r="L397" s="358"/>
      <c r="M397" s="7"/>
      <c r="N397" s="7"/>
      <c r="O397" s="7"/>
      <c r="P397" s="7"/>
      <c r="Q397" s="7"/>
      <c r="R397" s="7"/>
    </row>
    <row r="398" spans="1:18" s="364" customFormat="1" x14ac:dyDescent="0.2">
      <c r="A398" s="363"/>
      <c r="B398" s="358"/>
      <c r="C398" s="358"/>
      <c r="D398" s="358"/>
      <c r="E398" s="358"/>
      <c r="F398" s="358"/>
      <c r="G398" s="358"/>
      <c r="H398" s="358"/>
      <c r="I398" s="358"/>
      <c r="J398" s="358"/>
      <c r="K398" s="358"/>
      <c r="L398" s="358"/>
      <c r="M398" s="7"/>
      <c r="N398" s="7"/>
      <c r="O398" s="7"/>
      <c r="P398" s="7"/>
      <c r="Q398" s="7"/>
      <c r="R398" s="7"/>
    </row>
    <row r="399" spans="1:18" s="364" customFormat="1" x14ac:dyDescent="0.2">
      <c r="A399" s="363"/>
      <c r="B399" s="358"/>
      <c r="C399" s="358"/>
      <c r="D399" s="358"/>
      <c r="E399" s="358"/>
      <c r="F399" s="358"/>
      <c r="G399" s="358"/>
      <c r="H399" s="358"/>
      <c r="I399" s="358"/>
      <c r="J399" s="358"/>
      <c r="K399" s="358"/>
      <c r="L399" s="358"/>
      <c r="M399" s="7"/>
      <c r="N399" s="7"/>
      <c r="O399" s="7"/>
      <c r="P399" s="7"/>
      <c r="Q399" s="7"/>
      <c r="R399" s="7"/>
    </row>
    <row r="400" spans="1:18" s="364" customFormat="1" x14ac:dyDescent="0.2">
      <c r="A400" s="363"/>
      <c r="B400" s="358"/>
      <c r="C400" s="358"/>
      <c r="D400" s="358"/>
      <c r="E400" s="358"/>
      <c r="F400" s="358"/>
      <c r="G400" s="358"/>
      <c r="H400" s="358"/>
      <c r="I400" s="358"/>
      <c r="J400" s="358"/>
      <c r="K400" s="358"/>
      <c r="L400" s="358"/>
      <c r="M400" s="7"/>
      <c r="N400" s="7"/>
      <c r="O400" s="7"/>
      <c r="P400" s="7"/>
      <c r="Q400" s="7"/>
      <c r="R400" s="7"/>
    </row>
    <row r="401" spans="1:18" s="364" customFormat="1" x14ac:dyDescent="0.2">
      <c r="A401" s="363"/>
      <c r="B401" s="358"/>
      <c r="C401" s="358"/>
      <c r="D401" s="358"/>
      <c r="E401" s="358"/>
      <c r="F401" s="358"/>
      <c r="G401" s="358"/>
      <c r="H401" s="358"/>
      <c r="I401" s="358"/>
      <c r="J401" s="358"/>
      <c r="K401" s="358"/>
      <c r="L401" s="358"/>
      <c r="M401" s="7"/>
      <c r="N401" s="7"/>
      <c r="O401" s="7"/>
      <c r="P401" s="7"/>
      <c r="Q401" s="7"/>
      <c r="R401" s="7"/>
    </row>
    <row r="402" spans="1:18" s="364" customFormat="1" x14ac:dyDescent="0.2">
      <c r="A402" s="363"/>
      <c r="B402" s="358"/>
      <c r="C402" s="358"/>
      <c r="D402" s="358"/>
      <c r="E402" s="358"/>
      <c r="F402" s="358"/>
      <c r="G402" s="358"/>
      <c r="H402" s="358"/>
      <c r="I402" s="358"/>
      <c r="J402" s="358"/>
      <c r="K402" s="358"/>
      <c r="L402" s="358"/>
      <c r="M402" s="7"/>
      <c r="N402" s="7"/>
      <c r="O402" s="7"/>
      <c r="P402" s="7"/>
      <c r="Q402" s="7"/>
      <c r="R402" s="7"/>
    </row>
    <row r="403" spans="1:18" s="364" customFormat="1" x14ac:dyDescent="0.2">
      <c r="A403" s="363"/>
      <c r="B403" s="358"/>
      <c r="C403" s="358"/>
      <c r="D403" s="358"/>
      <c r="E403" s="358"/>
      <c r="F403" s="358"/>
      <c r="G403" s="358"/>
      <c r="H403" s="358"/>
      <c r="I403" s="358"/>
      <c r="J403" s="358"/>
      <c r="K403" s="358"/>
      <c r="L403" s="358"/>
      <c r="M403" s="7"/>
      <c r="N403" s="7"/>
      <c r="O403" s="7"/>
      <c r="P403" s="7"/>
      <c r="Q403" s="7"/>
      <c r="R403" s="7"/>
    </row>
    <row r="404" spans="1:18" s="364" customFormat="1" x14ac:dyDescent="0.2">
      <c r="A404" s="363"/>
      <c r="B404" s="358"/>
      <c r="C404" s="358"/>
      <c r="D404" s="358"/>
      <c r="E404" s="358"/>
      <c r="F404" s="358"/>
      <c r="G404" s="358"/>
      <c r="H404" s="358"/>
      <c r="I404" s="358"/>
      <c r="J404" s="358"/>
      <c r="K404" s="358"/>
      <c r="L404" s="358"/>
      <c r="M404" s="7"/>
      <c r="N404" s="7"/>
      <c r="O404" s="7"/>
      <c r="P404" s="7"/>
      <c r="Q404" s="7"/>
      <c r="R404" s="7"/>
    </row>
    <row r="405" spans="1:18" s="364" customFormat="1" x14ac:dyDescent="0.2">
      <c r="A405" s="363"/>
      <c r="B405" s="358"/>
      <c r="C405" s="358"/>
      <c r="D405" s="358"/>
      <c r="E405" s="358"/>
      <c r="F405" s="358"/>
      <c r="G405" s="358"/>
      <c r="H405" s="358"/>
      <c r="I405" s="358"/>
      <c r="J405" s="358"/>
      <c r="K405" s="358"/>
      <c r="L405" s="358"/>
      <c r="M405" s="7"/>
      <c r="N405" s="7"/>
      <c r="O405" s="7"/>
      <c r="P405" s="7"/>
      <c r="Q405" s="7"/>
      <c r="R405" s="7"/>
    </row>
    <row r="406" spans="1:18" s="364" customFormat="1" x14ac:dyDescent="0.2">
      <c r="A406" s="363"/>
      <c r="B406" s="358"/>
      <c r="C406" s="358"/>
      <c r="D406" s="358"/>
      <c r="E406" s="358"/>
      <c r="F406" s="358"/>
      <c r="G406" s="358"/>
      <c r="H406" s="358"/>
      <c r="I406" s="358"/>
      <c r="J406" s="358"/>
      <c r="K406" s="358"/>
      <c r="L406" s="358"/>
      <c r="M406" s="7"/>
      <c r="N406" s="7"/>
      <c r="O406" s="7"/>
      <c r="P406" s="7"/>
      <c r="Q406" s="7"/>
      <c r="R406" s="7"/>
    </row>
    <row r="407" spans="1:18" s="364" customFormat="1" x14ac:dyDescent="0.2">
      <c r="A407" s="363"/>
      <c r="B407" s="358"/>
      <c r="C407" s="358"/>
      <c r="D407" s="358"/>
      <c r="E407" s="358"/>
      <c r="F407" s="358"/>
      <c r="G407" s="358"/>
      <c r="H407" s="358"/>
      <c r="I407" s="358"/>
      <c r="J407" s="358"/>
      <c r="K407" s="358"/>
      <c r="L407" s="358"/>
      <c r="M407" s="7"/>
      <c r="N407" s="7"/>
      <c r="O407" s="7"/>
      <c r="P407" s="7"/>
      <c r="Q407" s="7"/>
      <c r="R407" s="7"/>
    </row>
    <row r="408" spans="1:18" s="364" customFormat="1" x14ac:dyDescent="0.2">
      <c r="A408" s="363"/>
      <c r="B408" s="358"/>
      <c r="C408" s="358"/>
      <c r="D408" s="358"/>
      <c r="E408" s="358"/>
      <c r="F408" s="358"/>
      <c r="G408" s="358"/>
      <c r="H408" s="358"/>
      <c r="I408" s="358"/>
      <c r="J408" s="358"/>
      <c r="K408" s="358"/>
      <c r="L408" s="358"/>
      <c r="M408" s="7"/>
      <c r="N408" s="7"/>
      <c r="O408" s="7"/>
      <c r="P408" s="7"/>
      <c r="Q408" s="7"/>
      <c r="R408" s="7"/>
    </row>
    <row r="409" spans="1:18" s="364" customFormat="1" x14ac:dyDescent="0.2">
      <c r="A409" s="363"/>
      <c r="B409" s="358"/>
      <c r="C409" s="358"/>
      <c r="D409" s="358"/>
      <c r="E409" s="358"/>
      <c r="F409" s="358"/>
      <c r="G409" s="358"/>
      <c r="H409" s="358"/>
      <c r="I409" s="358"/>
      <c r="J409" s="358"/>
      <c r="K409" s="358"/>
      <c r="L409" s="358"/>
      <c r="M409" s="7"/>
      <c r="N409" s="7"/>
      <c r="O409" s="7"/>
      <c r="P409" s="7"/>
      <c r="Q409" s="7"/>
      <c r="R409" s="7"/>
    </row>
    <row r="410" spans="1:18" s="364" customFormat="1" x14ac:dyDescent="0.2">
      <c r="A410" s="363"/>
      <c r="B410" s="358"/>
      <c r="C410" s="358"/>
      <c r="D410" s="358"/>
      <c r="E410" s="358"/>
      <c r="F410" s="358"/>
      <c r="G410" s="358"/>
      <c r="H410" s="358"/>
      <c r="I410" s="358"/>
      <c r="J410" s="358"/>
      <c r="K410" s="358"/>
      <c r="L410" s="358"/>
      <c r="M410" s="7"/>
      <c r="N410" s="7"/>
      <c r="O410" s="7"/>
      <c r="P410" s="7"/>
      <c r="Q410" s="7"/>
      <c r="R410" s="7"/>
    </row>
    <row r="411" spans="1:18" s="364" customFormat="1" x14ac:dyDescent="0.2">
      <c r="A411" s="363"/>
      <c r="B411" s="358"/>
      <c r="C411" s="358"/>
      <c r="D411" s="358"/>
      <c r="E411" s="358"/>
      <c r="F411" s="358"/>
      <c r="G411" s="358"/>
      <c r="H411" s="358"/>
      <c r="I411" s="358"/>
      <c r="J411" s="358"/>
      <c r="K411" s="358"/>
      <c r="L411" s="358"/>
      <c r="M411" s="7"/>
      <c r="N411" s="7"/>
      <c r="O411" s="7"/>
      <c r="P411" s="7"/>
      <c r="Q411" s="7"/>
      <c r="R411" s="7"/>
    </row>
    <row r="412" spans="1:18" s="364" customFormat="1" x14ac:dyDescent="0.2">
      <c r="A412" s="363"/>
      <c r="B412" s="358"/>
      <c r="C412" s="358"/>
      <c r="D412" s="358"/>
      <c r="E412" s="358"/>
      <c r="F412" s="358"/>
      <c r="G412" s="358"/>
      <c r="H412" s="358"/>
      <c r="I412" s="358"/>
      <c r="J412" s="358"/>
      <c r="K412" s="358"/>
      <c r="L412" s="358"/>
      <c r="M412" s="7"/>
      <c r="N412" s="7"/>
      <c r="O412" s="7"/>
      <c r="P412" s="7"/>
      <c r="Q412" s="7"/>
      <c r="R412" s="7"/>
    </row>
    <row r="413" spans="1:18" s="364" customFormat="1" x14ac:dyDescent="0.2">
      <c r="A413" s="363"/>
      <c r="B413" s="358"/>
      <c r="C413" s="358"/>
      <c r="D413" s="358"/>
      <c r="E413" s="358"/>
      <c r="F413" s="358"/>
      <c r="G413" s="358"/>
      <c r="H413" s="358"/>
      <c r="I413" s="358"/>
      <c r="J413" s="358"/>
      <c r="K413" s="358"/>
      <c r="L413" s="358"/>
      <c r="M413" s="7"/>
      <c r="N413" s="7"/>
      <c r="O413" s="7"/>
      <c r="P413" s="7"/>
      <c r="Q413" s="7"/>
      <c r="R413" s="7"/>
    </row>
    <row r="414" spans="1:18" s="364" customFormat="1" x14ac:dyDescent="0.2">
      <c r="A414" s="363"/>
      <c r="B414" s="358"/>
      <c r="C414" s="358"/>
      <c r="D414" s="358"/>
      <c r="E414" s="358"/>
      <c r="F414" s="358"/>
      <c r="G414" s="358"/>
      <c r="H414" s="358"/>
      <c r="I414" s="358"/>
      <c r="J414" s="358"/>
      <c r="K414" s="358"/>
      <c r="L414" s="358"/>
      <c r="M414" s="7"/>
      <c r="N414" s="7"/>
      <c r="O414" s="7"/>
      <c r="P414" s="7"/>
      <c r="Q414" s="7"/>
      <c r="R414" s="7"/>
    </row>
    <row r="415" spans="1:18" s="364" customFormat="1" x14ac:dyDescent="0.2">
      <c r="A415" s="363"/>
      <c r="B415" s="358"/>
      <c r="C415" s="358"/>
      <c r="D415" s="358"/>
      <c r="E415" s="358"/>
      <c r="F415" s="358"/>
      <c r="G415" s="358"/>
      <c r="H415" s="358"/>
      <c r="I415" s="358"/>
      <c r="J415" s="358"/>
      <c r="K415" s="358"/>
      <c r="L415" s="358"/>
      <c r="M415" s="7"/>
      <c r="N415" s="7"/>
      <c r="O415" s="7"/>
      <c r="P415" s="7"/>
      <c r="Q415" s="7"/>
      <c r="R415" s="7"/>
    </row>
    <row r="416" spans="1:18" s="364" customFormat="1" x14ac:dyDescent="0.2">
      <c r="A416" s="363"/>
      <c r="B416" s="358"/>
      <c r="C416" s="358"/>
      <c r="D416" s="358"/>
      <c r="E416" s="358"/>
      <c r="F416" s="358"/>
      <c r="G416" s="358"/>
      <c r="H416" s="358"/>
      <c r="I416" s="358"/>
      <c r="J416" s="358"/>
      <c r="K416" s="358"/>
      <c r="L416" s="358"/>
      <c r="M416" s="7"/>
      <c r="N416" s="7"/>
      <c r="O416" s="7"/>
      <c r="P416" s="7"/>
      <c r="Q416" s="7"/>
      <c r="R416" s="7"/>
    </row>
    <row r="417" spans="1:18" s="364" customFormat="1" x14ac:dyDescent="0.2">
      <c r="A417" s="363"/>
      <c r="B417" s="358"/>
      <c r="C417" s="358"/>
      <c r="D417" s="358"/>
      <c r="E417" s="358"/>
      <c r="F417" s="358"/>
      <c r="G417" s="358"/>
      <c r="H417" s="358"/>
      <c r="I417" s="358"/>
      <c r="J417" s="358"/>
      <c r="K417" s="358"/>
      <c r="L417" s="358"/>
      <c r="M417" s="198"/>
      <c r="N417" s="198"/>
      <c r="O417" s="198"/>
      <c r="P417" s="198"/>
      <c r="Q417" s="198"/>
      <c r="R417" s="198"/>
    </row>
    <row r="418" spans="1:18" s="364" customFormat="1" x14ac:dyDescent="0.2">
      <c r="A418" s="363"/>
      <c r="B418" s="358"/>
      <c r="C418" s="358"/>
      <c r="D418" s="358"/>
      <c r="E418" s="358"/>
      <c r="F418" s="358"/>
      <c r="G418" s="358"/>
      <c r="H418" s="358"/>
      <c r="I418" s="358"/>
      <c r="J418" s="358"/>
      <c r="K418" s="358"/>
      <c r="L418" s="358"/>
      <c r="M418" s="198"/>
      <c r="N418" s="198"/>
      <c r="O418" s="198"/>
      <c r="P418" s="198"/>
      <c r="Q418" s="198"/>
      <c r="R418" s="198"/>
    </row>
    <row r="419" spans="1:18" s="364" customFormat="1" x14ac:dyDescent="0.2">
      <c r="A419" s="363"/>
      <c r="B419" s="358"/>
      <c r="C419" s="358"/>
      <c r="D419" s="358"/>
      <c r="E419" s="358"/>
      <c r="F419" s="358"/>
      <c r="G419" s="358"/>
      <c r="H419" s="358"/>
      <c r="I419" s="358"/>
      <c r="J419" s="358"/>
      <c r="K419" s="358"/>
      <c r="L419" s="358"/>
      <c r="M419" s="198"/>
      <c r="N419" s="198"/>
      <c r="O419" s="198"/>
      <c r="P419" s="198"/>
      <c r="Q419" s="198"/>
      <c r="R419" s="198"/>
    </row>
    <row r="420" spans="1:18" s="364" customFormat="1" x14ac:dyDescent="0.2">
      <c r="A420" s="363"/>
      <c r="B420" s="358"/>
      <c r="C420" s="358"/>
      <c r="D420" s="358"/>
      <c r="E420" s="358"/>
      <c r="F420" s="358"/>
      <c r="G420" s="358"/>
      <c r="H420" s="358"/>
      <c r="I420" s="358"/>
      <c r="J420" s="358"/>
      <c r="K420" s="358"/>
      <c r="L420" s="358"/>
      <c r="M420" s="198"/>
      <c r="N420" s="198"/>
      <c r="O420" s="198"/>
      <c r="P420" s="198"/>
      <c r="Q420" s="198"/>
      <c r="R420" s="198"/>
    </row>
    <row r="421" spans="1:18" s="364" customFormat="1" x14ac:dyDescent="0.2">
      <c r="A421" s="363"/>
      <c r="B421" s="358"/>
      <c r="C421" s="358"/>
      <c r="D421" s="358"/>
      <c r="E421" s="358"/>
      <c r="F421" s="358"/>
      <c r="G421" s="358"/>
      <c r="H421" s="358"/>
      <c r="I421" s="358"/>
      <c r="J421" s="358"/>
      <c r="K421" s="358"/>
      <c r="L421" s="358"/>
      <c r="M421" s="198"/>
      <c r="N421" s="198"/>
      <c r="O421" s="198"/>
      <c r="P421" s="198"/>
      <c r="Q421" s="198"/>
      <c r="R421" s="198"/>
    </row>
    <row r="422" spans="1:18" s="364" customFormat="1" x14ac:dyDescent="0.2">
      <c r="A422" s="363"/>
      <c r="B422" s="358"/>
      <c r="C422" s="358"/>
      <c r="D422" s="358"/>
      <c r="E422" s="358"/>
      <c r="F422" s="358"/>
      <c r="G422" s="358"/>
      <c r="H422" s="358"/>
      <c r="I422" s="358"/>
      <c r="J422" s="358"/>
      <c r="K422" s="358"/>
      <c r="L422" s="358"/>
      <c r="M422" s="198"/>
      <c r="N422" s="198"/>
      <c r="O422" s="198"/>
      <c r="P422" s="198"/>
      <c r="Q422" s="198"/>
      <c r="R422" s="198"/>
    </row>
    <row r="423" spans="1:18" s="364" customFormat="1" x14ac:dyDescent="0.2">
      <c r="A423" s="363"/>
      <c r="B423" s="358"/>
      <c r="C423" s="358"/>
      <c r="D423" s="358"/>
      <c r="E423" s="358"/>
      <c r="F423" s="358"/>
      <c r="G423" s="358"/>
      <c r="H423" s="358"/>
      <c r="I423" s="358"/>
      <c r="J423" s="358"/>
      <c r="K423" s="358"/>
      <c r="L423" s="358"/>
      <c r="M423" s="198"/>
      <c r="N423" s="198"/>
      <c r="O423" s="198"/>
      <c r="P423" s="198"/>
      <c r="Q423" s="198"/>
      <c r="R423" s="198"/>
    </row>
    <row r="424" spans="1:18" s="364" customFormat="1" x14ac:dyDescent="0.2">
      <c r="A424" s="363"/>
      <c r="B424" s="358"/>
      <c r="C424" s="358"/>
      <c r="D424" s="358"/>
      <c r="E424" s="358"/>
      <c r="F424" s="358"/>
      <c r="G424" s="358"/>
      <c r="H424" s="358"/>
      <c r="I424" s="358"/>
      <c r="J424" s="358"/>
      <c r="K424" s="358"/>
      <c r="L424" s="358"/>
      <c r="M424" s="198"/>
      <c r="N424" s="198"/>
      <c r="O424" s="198"/>
      <c r="P424" s="198"/>
      <c r="Q424" s="198"/>
      <c r="R424" s="198"/>
    </row>
    <row r="425" spans="1:18" s="364" customFormat="1" x14ac:dyDescent="0.2">
      <c r="A425" s="363"/>
      <c r="B425" s="358"/>
      <c r="C425" s="358"/>
      <c r="D425" s="358"/>
      <c r="E425" s="358"/>
      <c r="F425" s="358"/>
      <c r="G425" s="358"/>
      <c r="H425" s="358"/>
      <c r="I425" s="358"/>
      <c r="J425" s="358"/>
      <c r="K425" s="358"/>
      <c r="L425" s="358"/>
      <c r="M425" s="198"/>
      <c r="N425" s="198"/>
      <c r="O425" s="198"/>
      <c r="P425" s="198"/>
      <c r="Q425" s="198"/>
      <c r="R425" s="198"/>
    </row>
    <row r="426" spans="1:18" s="364" customFormat="1" x14ac:dyDescent="0.2">
      <c r="A426" s="363"/>
      <c r="B426" s="358"/>
      <c r="C426" s="358"/>
      <c r="D426" s="358"/>
      <c r="E426" s="358"/>
      <c r="F426" s="358"/>
      <c r="G426" s="358"/>
      <c r="H426" s="358"/>
      <c r="I426" s="358"/>
      <c r="J426" s="358"/>
      <c r="K426" s="358"/>
      <c r="L426" s="358"/>
      <c r="M426" s="198"/>
      <c r="N426" s="198"/>
      <c r="O426" s="198"/>
      <c r="P426" s="198"/>
      <c r="Q426" s="198"/>
      <c r="R426" s="198"/>
    </row>
    <row r="427" spans="1:18" s="364" customFormat="1" x14ac:dyDescent="0.2">
      <c r="A427" s="363"/>
      <c r="B427" s="358"/>
      <c r="C427" s="358"/>
      <c r="D427" s="358"/>
      <c r="E427" s="358"/>
      <c r="F427" s="358"/>
      <c r="G427" s="358"/>
      <c r="H427" s="358"/>
      <c r="I427" s="358"/>
      <c r="J427" s="358"/>
      <c r="K427" s="358"/>
      <c r="L427" s="358"/>
      <c r="M427" s="198"/>
      <c r="N427" s="198"/>
      <c r="O427" s="198"/>
      <c r="P427" s="198"/>
      <c r="Q427" s="198"/>
      <c r="R427" s="198"/>
    </row>
    <row r="428" spans="1:18" s="364" customFormat="1" x14ac:dyDescent="0.2">
      <c r="A428" s="363"/>
      <c r="B428" s="358"/>
      <c r="C428" s="358"/>
      <c r="D428" s="358"/>
      <c r="E428" s="358"/>
      <c r="F428" s="358"/>
      <c r="G428" s="358"/>
      <c r="H428" s="358"/>
      <c r="I428" s="358"/>
      <c r="J428" s="358"/>
      <c r="K428" s="358"/>
      <c r="L428" s="358"/>
      <c r="M428" s="198"/>
      <c r="N428" s="198"/>
      <c r="O428" s="198"/>
      <c r="P428" s="198"/>
      <c r="Q428" s="198"/>
      <c r="R428" s="198"/>
    </row>
    <row r="429" spans="1:18" s="364" customFormat="1" x14ac:dyDescent="0.2">
      <c r="A429" s="363"/>
      <c r="B429" s="358"/>
      <c r="C429" s="358"/>
      <c r="D429" s="358"/>
      <c r="E429" s="358"/>
      <c r="F429" s="358"/>
      <c r="G429" s="358"/>
      <c r="H429" s="358"/>
      <c r="I429" s="358"/>
      <c r="J429" s="358"/>
      <c r="K429" s="358"/>
      <c r="L429" s="358"/>
      <c r="M429" s="198"/>
      <c r="N429" s="198"/>
      <c r="O429" s="198"/>
      <c r="P429" s="198"/>
      <c r="Q429" s="198"/>
      <c r="R429" s="198"/>
    </row>
    <row r="430" spans="1:18" s="364" customFormat="1" x14ac:dyDescent="0.2">
      <c r="A430" s="363"/>
      <c r="B430" s="358"/>
      <c r="C430" s="358"/>
      <c r="D430" s="358"/>
      <c r="E430" s="358"/>
      <c r="F430" s="358"/>
      <c r="G430" s="358"/>
      <c r="H430" s="358"/>
      <c r="I430" s="358"/>
      <c r="J430" s="358"/>
      <c r="K430" s="358"/>
      <c r="L430" s="358"/>
      <c r="M430" s="198"/>
      <c r="N430" s="198"/>
      <c r="O430" s="198"/>
      <c r="P430" s="198"/>
      <c r="Q430" s="198"/>
      <c r="R430" s="198"/>
    </row>
    <row r="431" spans="1:18" s="364" customFormat="1" x14ac:dyDescent="0.2">
      <c r="A431" s="363"/>
      <c r="B431" s="358"/>
      <c r="C431" s="358"/>
      <c r="D431" s="358"/>
      <c r="E431" s="358"/>
      <c r="F431" s="358"/>
      <c r="G431" s="358"/>
      <c r="H431" s="358"/>
      <c r="I431" s="358"/>
      <c r="J431" s="358"/>
      <c r="K431" s="358"/>
      <c r="L431" s="358"/>
      <c r="M431" s="198"/>
      <c r="N431" s="198"/>
      <c r="O431" s="198"/>
      <c r="P431" s="198"/>
      <c r="Q431" s="198"/>
      <c r="R431" s="198"/>
    </row>
    <row r="432" spans="1:18" s="364" customFormat="1" x14ac:dyDescent="0.2">
      <c r="A432" s="363"/>
      <c r="B432" s="358"/>
      <c r="C432" s="358"/>
      <c r="D432" s="358"/>
      <c r="E432" s="358"/>
      <c r="F432" s="358"/>
      <c r="G432" s="358"/>
      <c r="H432" s="358"/>
      <c r="I432" s="358"/>
      <c r="J432" s="358"/>
      <c r="K432" s="358"/>
      <c r="L432" s="358"/>
      <c r="M432" s="198"/>
      <c r="N432" s="198"/>
      <c r="O432" s="198"/>
      <c r="P432" s="198"/>
      <c r="Q432" s="198"/>
      <c r="R432" s="198"/>
    </row>
    <row r="433" spans="1:18" s="364" customFormat="1" x14ac:dyDescent="0.2">
      <c r="A433" s="363"/>
      <c r="B433" s="358"/>
      <c r="C433" s="358"/>
      <c r="D433" s="358"/>
      <c r="E433" s="358"/>
      <c r="F433" s="358"/>
      <c r="G433" s="358"/>
      <c r="H433" s="358"/>
      <c r="I433" s="358"/>
      <c r="J433" s="358"/>
      <c r="K433" s="358"/>
      <c r="L433" s="358"/>
      <c r="M433" s="198"/>
      <c r="N433" s="198"/>
      <c r="O433" s="198"/>
      <c r="P433" s="198"/>
      <c r="Q433" s="198"/>
      <c r="R433" s="198"/>
    </row>
    <row r="434" spans="1:18" s="364" customFormat="1" x14ac:dyDescent="0.2">
      <c r="A434" s="363"/>
      <c r="B434" s="358"/>
      <c r="C434" s="358"/>
      <c r="D434" s="358"/>
      <c r="E434" s="358"/>
      <c r="F434" s="358"/>
      <c r="G434" s="358"/>
      <c r="H434" s="358"/>
      <c r="I434" s="358"/>
      <c r="J434" s="358"/>
      <c r="K434" s="358"/>
      <c r="L434" s="358"/>
      <c r="M434" s="198"/>
      <c r="N434" s="198"/>
      <c r="O434" s="198"/>
      <c r="P434" s="198"/>
      <c r="Q434" s="198"/>
      <c r="R434" s="198"/>
    </row>
    <row r="435" spans="1:18" s="364" customFormat="1" x14ac:dyDescent="0.2">
      <c r="A435" s="363"/>
      <c r="B435" s="358"/>
      <c r="C435" s="358"/>
      <c r="D435" s="358"/>
      <c r="E435" s="358"/>
      <c r="F435" s="358"/>
      <c r="G435" s="358"/>
      <c r="H435" s="358"/>
      <c r="I435" s="358"/>
      <c r="J435" s="358"/>
      <c r="K435" s="358"/>
      <c r="L435" s="358"/>
      <c r="M435" s="198"/>
      <c r="N435" s="198"/>
      <c r="O435" s="198"/>
      <c r="P435" s="198"/>
      <c r="Q435" s="198"/>
      <c r="R435" s="198"/>
    </row>
    <row r="436" spans="1:18" s="364" customFormat="1" x14ac:dyDescent="0.2">
      <c r="A436" s="363"/>
      <c r="B436" s="358"/>
      <c r="C436" s="358"/>
      <c r="D436" s="358"/>
      <c r="E436" s="358"/>
      <c r="F436" s="358"/>
      <c r="G436" s="358"/>
      <c r="H436" s="358"/>
      <c r="I436" s="358"/>
      <c r="J436" s="358"/>
      <c r="K436" s="358"/>
      <c r="L436" s="358"/>
      <c r="M436" s="198"/>
      <c r="N436" s="198"/>
      <c r="O436" s="198"/>
      <c r="P436" s="198"/>
      <c r="Q436" s="198"/>
      <c r="R436" s="198"/>
    </row>
    <row r="437" spans="1:18" s="364" customFormat="1" x14ac:dyDescent="0.2">
      <c r="A437" s="363"/>
      <c r="B437" s="358"/>
      <c r="C437" s="358"/>
      <c r="D437" s="358"/>
      <c r="E437" s="358"/>
      <c r="F437" s="358"/>
      <c r="G437" s="358"/>
      <c r="H437" s="358"/>
      <c r="I437" s="358"/>
      <c r="J437" s="358"/>
      <c r="K437" s="358"/>
      <c r="L437" s="358"/>
      <c r="M437" s="198"/>
      <c r="N437" s="198"/>
      <c r="O437" s="198"/>
      <c r="P437" s="198"/>
      <c r="Q437" s="198"/>
      <c r="R437" s="198"/>
    </row>
    <row r="438" spans="1:18" s="364" customFormat="1" x14ac:dyDescent="0.2">
      <c r="A438" s="363"/>
      <c r="B438" s="358"/>
      <c r="C438" s="358"/>
      <c r="D438" s="358"/>
      <c r="E438" s="358"/>
      <c r="F438" s="358"/>
      <c r="G438" s="358"/>
      <c r="H438" s="358"/>
      <c r="I438" s="358"/>
      <c r="J438" s="358"/>
      <c r="K438" s="358"/>
      <c r="L438" s="358"/>
      <c r="M438" s="198"/>
      <c r="N438" s="198"/>
      <c r="O438" s="198"/>
      <c r="P438" s="198"/>
      <c r="Q438" s="198"/>
      <c r="R438" s="198"/>
    </row>
    <row r="439" spans="1:18" s="364" customFormat="1" x14ac:dyDescent="0.2">
      <c r="A439" s="363"/>
      <c r="B439" s="358"/>
      <c r="C439" s="358"/>
      <c r="D439" s="358"/>
      <c r="E439" s="358"/>
      <c r="F439" s="358"/>
      <c r="G439" s="358"/>
      <c r="H439" s="358"/>
      <c r="I439" s="358"/>
      <c r="J439" s="358"/>
      <c r="K439" s="358"/>
      <c r="L439" s="358"/>
      <c r="M439" s="198"/>
      <c r="N439" s="198"/>
      <c r="O439" s="198"/>
      <c r="P439" s="198"/>
      <c r="Q439" s="198"/>
      <c r="R439" s="198"/>
    </row>
    <row r="440" spans="1:18" s="364" customFormat="1" x14ac:dyDescent="0.2">
      <c r="A440" s="363"/>
      <c r="B440" s="358"/>
      <c r="C440" s="358"/>
      <c r="D440" s="358"/>
      <c r="E440" s="358"/>
      <c r="F440" s="358"/>
      <c r="G440" s="358"/>
      <c r="H440" s="358"/>
      <c r="I440" s="358"/>
      <c r="J440" s="358"/>
      <c r="K440" s="358"/>
      <c r="L440" s="358"/>
      <c r="M440" s="198"/>
      <c r="N440" s="198"/>
      <c r="O440" s="198"/>
      <c r="P440" s="198"/>
      <c r="Q440" s="198"/>
      <c r="R440" s="198"/>
    </row>
    <row r="441" spans="1:18" s="364" customFormat="1" x14ac:dyDescent="0.2">
      <c r="A441" s="363"/>
      <c r="B441" s="358"/>
      <c r="C441" s="358"/>
      <c r="D441" s="358"/>
      <c r="E441" s="358"/>
      <c r="F441" s="358"/>
      <c r="G441" s="358"/>
      <c r="H441" s="358"/>
      <c r="I441" s="358"/>
      <c r="J441" s="358"/>
      <c r="K441" s="358"/>
      <c r="L441" s="358"/>
      <c r="M441" s="198"/>
      <c r="N441" s="198"/>
      <c r="O441" s="198"/>
      <c r="P441" s="198"/>
      <c r="Q441" s="198"/>
      <c r="R441" s="198"/>
    </row>
    <row r="442" spans="1:18" s="364" customFormat="1" x14ac:dyDescent="0.2">
      <c r="A442" s="363"/>
      <c r="B442" s="358"/>
      <c r="C442" s="358"/>
      <c r="D442" s="358"/>
      <c r="E442" s="358"/>
      <c r="F442" s="358"/>
      <c r="G442" s="358"/>
      <c r="H442" s="358"/>
      <c r="I442" s="358"/>
      <c r="J442" s="358"/>
      <c r="K442" s="358"/>
      <c r="L442" s="358"/>
      <c r="M442" s="198"/>
      <c r="N442" s="198"/>
      <c r="O442" s="198"/>
      <c r="P442" s="198"/>
      <c r="Q442" s="198"/>
      <c r="R442" s="198"/>
    </row>
    <row r="443" spans="1:18" s="364" customFormat="1" x14ac:dyDescent="0.2">
      <c r="A443" s="363"/>
      <c r="B443" s="358"/>
      <c r="C443" s="358"/>
      <c r="D443" s="358"/>
      <c r="E443" s="358"/>
      <c r="F443" s="358"/>
      <c r="G443" s="358"/>
      <c r="H443" s="358"/>
      <c r="I443" s="358"/>
      <c r="J443" s="358"/>
      <c r="K443" s="358"/>
      <c r="L443" s="358"/>
      <c r="M443" s="198"/>
      <c r="N443" s="198"/>
      <c r="O443" s="198"/>
      <c r="P443" s="198"/>
      <c r="Q443" s="198"/>
      <c r="R443" s="198"/>
    </row>
    <row r="444" spans="1:18" s="364" customFormat="1" x14ac:dyDescent="0.2">
      <c r="A444" s="363"/>
      <c r="B444" s="358"/>
      <c r="C444" s="358"/>
      <c r="D444" s="358"/>
      <c r="E444" s="358"/>
      <c r="F444" s="358"/>
      <c r="G444" s="358"/>
      <c r="H444" s="358"/>
      <c r="I444" s="358"/>
      <c r="J444" s="358"/>
      <c r="K444" s="358"/>
      <c r="L444" s="358"/>
      <c r="M444" s="198"/>
      <c r="N444" s="198"/>
      <c r="O444" s="198"/>
      <c r="P444" s="198"/>
      <c r="Q444" s="198"/>
      <c r="R444" s="198"/>
    </row>
    <row r="445" spans="1:18" s="364" customFormat="1" x14ac:dyDescent="0.2">
      <c r="A445" s="363"/>
      <c r="B445" s="358"/>
      <c r="C445" s="358"/>
      <c r="D445" s="358"/>
      <c r="E445" s="358"/>
      <c r="F445" s="358"/>
      <c r="G445" s="358"/>
      <c r="H445" s="358"/>
      <c r="I445" s="358"/>
      <c r="J445" s="358"/>
      <c r="K445" s="358"/>
      <c r="L445" s="358"/>
      <c r="M445" s="198"/>
      <c r="N445" s="198"/>
      <c r="O445" s="198"/>
      <c r="P445" s="198"/>
      <c r="Q445" s="198"/>
      <c r="R445" s="198"/>
    </row>
    <row r="446" spans="1:18" s="364" customFormat="1" x14ac:dyDescent="0.2">
      <c r="A446" s="363"/>
      <c r="B446" s="358"/>
      <c r="C446" s="358"/>
      <c r="D446" s="358"/>
      <c r="E446" s="358"/>
      <c r="F446" s="358"/>
      <c r="G446" s="358"/>
      <c r="H446" s="358"/>
      <c r="I446" s="358"/>
      <c r="J446" s="358"/>
      <c r="K446" s="358"/>
      <c r="L446" s="358"/>
      <c r="M446" s="198"/>
      <c r="N446" s="198"/>
      <c r="O446" s="198"/>
      <c r="P446" s="198"/>
      <c r="Q446" s="198"/>
      <c r="R446" s="198"/>
    </row>
    <row r="447" spans="1:18" s="364" customFormat="1" x14ac:dyDescent="0.2">
      <c r="A447" s="363"/>
      <c r="B447" s="358"/>
      <c r="C447" s="358"/>
      <c r="D447" s="358"/>
      <c r="E447" s="358"/>
      <c r="F447" s="358"/>
      <c r="G447" s="358"/>
      <c r="H447" s="358"/>
      <c r="I447" s="358"/>
      <c r="J447" s="358"/>
      <c r="K447" s="358"/>
      <c r="L447" s="358"/>
      <c r="M447" s="198"/>
      <c r="N447" s="198"/>
      <c r="O447" s="198"/>
      <c r="P447" s="198"/>
      <c r="Q447" s="198"/>
      <c r="R447" s="198"/>
    </row>
    <row r="448" spans="1:18" s="364" customFormat="1" x14ac:dyDescent="0.2">
      <c r="A448" s="363"/>
      <c r="B448" s="358"/>
      <c r="C448" s="358"/>
      <c r="D448" s="358"/>
      <c r="E448" s="358"/>
      <c r="F448" s="358"/>
      <c r="G448" s="358"/>
      <c r="H448" s="358"/>
      <c r="I448" s="358"/>
      <c r="J448" s="358"/>
      <c r="K448" s="358"/>
      <c r="L448" s="358"/>
      <c r="M448" s="198"/>
      <c r="N448" s="198"/>
      <c r="O448" s="198"/>
      <c r="P448" s="198"/>
      <c r="Q448" s="198"/>
      <c r="R448" s="198"/>
    </row>
    <row r="449" spans="1:18" s="364" customFormat="1" x14ac:dyDescent="0.2">
      <c r="A449" s="363"/>
      <c r="B449" s="358"/>
      <c r="C449" s="358"/>
      <c r="D449" s="358"/>
      <c r="E449" s="358"/>
      <c r="F449" s="358"/>
      <c r="G449" s="358"/>
      <c r="H449" s="358"/>
      <c r="I449" s="358"/>
      <c r="J449" s="358"/>
      <c r="K449" s="358"/>
      <c r="L449" s="358"/>
      <c r="M449" s="198"/>
      <c r="N449" s="198"/>
      <c r="O449" s="198"/>
      <c r="P449" s="198"/>
      <c r="Q449" s="198"/>
      <c r="R449" s="198"/>
    </row>
    <row r="450" spans="1:18" s="364" customFormat="1" x14ac:dyDescent="0.2">
      <c r="A450" s="363"/>
      <c r="B450" s="358"/>
      <c r="C450" s="358"/>
      <c r="D450" s="358"/>
      <c r="E450" s="358"/>
      <c r="F450" s="358"/>
      <c r="G450" s="358"/>
      <c r="H450" s="358"/>
      <c r="I450" s="358"/>
      <c r="J450" s="358"/>
      <c r="K450" s="358"/>
      <c r="L450" s="358"/>
      <c r="M450" s="198"/>
      <c r="N450" s="198"/>
      <c r="O450" s="198"/>
      <c r="P450" s="198"/>
      <c r="Q450" s="198"/>
      <c r="R450" s="198"/>
    </row>
    <row r="451" spans="1:18" s="364" customFormat="1" x14ac:dyDescent="0.2">
      <c r="A451" s="363"/>
      <c r="B451" s="358"/>
      <c r="C451" s="358"/>
      <c r="D451" s="358"/>
      <c r="E451" s="358"/>
      <c r="F451" s="358"/>
      <c r="G451" s="358"/>
      <c r="H451" s="358"/>
      <c r="I451" s="358"/>
      <c r="J451" s="358"/>
      <c r="K451" s="358"/>
      <c r="L451" s="358"/>
      <c r="M451" s="198"/>
      <c r="N451" s="198"/>
      <c r="O451" s="198"/>
      <c r="P451" s="198"/>
      <c r="Q451" s="198"/>
      <c r="R451" s="198"/>
    </row>
    <row r="452" spans="1:18" s="364" customFormat="1" x14ac:dyDescent="0.2">
      <c r="A452" s="363"/>
      <c r="B452" s="358"/>
      <c r="C452" s="358"/>
      <c r="D452" s="358"/>
      <c r="E452" s="358"/>
      <c r="F452" s="358"/>
      <c r="G452" s="358"/>
      <c r="H452" s="358"/>
      <c r="I452" s="358"/>
      <c r="J452" s="358"/>
      <c r="K452" s="358"/>
      <c r="L452" s="358"/>
      <c r="M452" s="198"/>
      <c r="N452" s="198"/>
      <c r="O452" s="198"/>
      <c r="P452" s="198"/>
      <c r="Q452" s="198"/>
      <c r="R452" s="198"/>
    </row>
    <row r="453" spans="1:18" s="364" customFormat="1" x14ac:dyDescent="0.2">
      <c r="A453" s="363"/>
      <c r="B453" s="358"/>
      <c r="C453" s="358"/>
      <c r="D453" s="358"/>
      <c r="E453" s="358"/>
      <c r="F453" s="358"/>
      <c r="G453" s="358"/>
      <c r="H453" s="358"/>
      <c r="I453" s="358"/>
      <c r="J453" s="358"/>
      <c r="K453" s="358"/>
      <c r="L453" s="358"/>
      <c r="M453" s="198"/>
      <c r="N453" s="198"/>
      <c r="O453" s="198"/>
      <c r="P453" s="198"/>
      <c r="Q453" s="198"/>
      <c r="R453" s="198"/>
    </row>
    <row r="454" spans="1:18" s="364" customFormat="1" x14ac:dyDescent="0.2">
      <c r="A454" s="363"/>
      <c r="B454" s="358"/>
      <c r="C454" s="358"/>
      <c r="D454" s="358"/>
      <c r="E454" s="358"/>
      <c r="F454" s="358"/>
      <c r="G454" s="358"/>
      <c r="H454" s="358"/>
      <c r="I454" s="358"/>
      <c r="J454" s="358"/>
      <c r="K454" s="358"/>
      <c r="L454" s="358"/>
      <c r="M454" s="198"/>
      <c r="N454" s="198"/>
      <c r="O454" s="198"/>
      <c r="P454" s="198"/>
      <c r="Q454" s="198"/>
      <c r="R454" s="198"/>
    </row>
    <row r="455" spans="1:18" s="364" customFormat="1" x14ac:dyDescent="0.2">
      <c r="A455" s="363"/>
      <c r="B455" s="358"/>
      <c r="C455" s="358"/>
      <c r="D455" s="358"/>
      <c r="E455" s="358"/>
      <c r="F455" s="358"/>
      <c r="G455" s="358"/>
      <c r="H455" s="358"/>
      <c r="I455" s="358"/>
      <c r="J455" s="358"/>
      <c r="K455" s="358"/>
      <c r="L455" s="358"/>
      <c r="M455" s="198"/>
      <c r="N455" s="198"/>
      <c r="O455" s="198"/>
      <c r="P455" s="198"/>
      <c r="Q455" s="198"/>
      <c r="R455" s="198"/>
    </row>
    <row r="456" spans="1:18" s="364" customFormat="1" x14ac:dyDescent="0.2">
      <c r="A456" s="363"/>
      <c r="B456" s="358"/>
      <c r="C456" s="358"/>
      <c r="D456" s="358"/>
      <c r="E456" s="358"/>
      <c r="F456" s="358"/>
      <c r="G456" s="358"/>
      <c r="H456" s="358"/>
      <c r="I456" s="358"/>
      <c r="J456" s="358"/>
      <c r="K456" s="358"/>
      <c r="L456" s="358"/>
      <c r="M456" s="198"/>
      <c r="N456" s="198"/>
      <c r="O456" s="198"/>
      <c r="P456" s="198"/>
      <c r="Q456" s="198"/>
      <c r="R456" s="198"/>
    </row>
    <row r="457" spans="1:18" s="364" customFormat="1" x14ac:dyDescent="0.2">
      <c r="A457" s="363"/>
      <c r="B457" s="358"/>
      <c r="C457" s="358"/>
      <c r="D457" s="358"/>
      <c r="E457" s="358"/>
      <c r="F457" s="358"/>
      <c r="G457" s="358"/>
      <c r="H457" s="358"/>
      <c r="I457" s="358"/>
      <c r="J457" s="358"/>
      <c r="K457" s="358"/>
      <c r="L457" s="358"/>
      <c r="M457" s="198"/>
      <c r="N457" s="198"/>
      <c r="O457" s="198"/>
      <c r="P457" s="198"/>
      <c r="Q457" s="198"/>
      <c r="R457" s="198"/>
    </row>
    <row r="458" spans="1:18" s="364" customFormat="1" x14ac:dyDescent="0.2">
      <c r="A458" s="363"/>
      <c r="B458" s="358"/>
      <c r="C458" s="358"/>
      <c r="D458" s="358"/>
      <c r="E458" s="358"/>
      <c r="F458" s="358"/>
      <c r="G458" s="358"/>
      <c r="H458" s="358"/>
      <c r="I458" s="358"/>
      <c r="J458" s="358"/>
      <c r="K458" s="358"/>
      <c r="L458" s="358"/>
      <c r="M458" s="198"/>
      <c r="N458" s="198"/>
      <c r="O458" s="198"/>
      <c r="P458" s="198"/>
      <c r="Q458" s="198"/>
      <c r="R458" s="198"/>
    </row>
    <row r="459" spans="1:18" s="364" customFormat="1" x14ac:dyDescent="0.2">
      <c r="A459" s="363"/>
      <c r="B459" s="358"/>
      <c r="C459" s="358"/>
      <c r="D459" s="358"/>
      <c r="E459" s="358"/>
      <c r="F459" s="358"/>
      <c r="G459" s="358"/>
      <c r="H459" s="358"/>
      <c r="I459" s="358"/>
      <c r="J459" s="358"/>
      <c r="K459" s="358"/>
      <c r="L459" s="358"/>
      <c r="M459" s="198"/>
      <c r="N459" s="198"/>
      <c r="O459" s="198"/>
      <c r="P459" s="198"/>
      <c r="Q459" s="198"/>
      <c r="R459" s="198"/>
    </row>
    <row r="460" spans="1:18" s="364" customFormat="1" x14ac:dyDescent="0.2">
      <c r="A460" s="363"/>
      <c r="B460" s="358"/>
      <c r="C460" s="358"/>
      <c r="D460" s="358"/>
      <c r="E460" s="358"/>
      <c r="F460" s="358"/>
      <c r="G460" s="358"/>
      <c r="H460" s="358"/>
      <c r="I460" s="358"/>
      <c r="J460" s="358"/>
      <c r="K460" s="358"/>
      <c r="L460" s="358"/>
      <c r="M460" s="198"/>
      <c r="N460" s="198"/>
      <c r="O460" s="198"/>
      <c r="P460" s="198"/>
      <c r="Q460" s="198"/>
      <c r="R460" s="198"/>
    </row>
    <row r="461" spans="1:18" s="364" customFormat="1" x14ac:dyDescent="0.2">
      <c r="A461" s="363"/>
      <c r="B461" s="358"/>
      <c r="C461" s="358"/>
      <c r="D461" s="358"/>
      <c r="E461" s="358"/>
      <c r="F461" s="358"/>
      <c r="G461" s="358"/>
      <c r="H461" s="358"/>
      <c r="I461" s="358"/>
      <c r="J461" s="358"/>
      <c r="K461" s="358"/>
      <c r="L461" s="358"/>
      <c r="M461" s="198"/>
      <c r="N461" s="198"/>
      <c r="O461" s="198"/>
      <c r="P461" s="198"/>
      <c r="Q461" s="198"/>
      <c r="R461" s="198"/>
    </row>
    <row r="462" spans="1:18" s="364" customFormat="1" x14ac:dyDescent="0.2">
      <c r="A462" s="363"/>
      <c r="B462" s="358"/>
      <c r="C462" s="358"/>
      <c r="D462" s="358"/>
      <c r="E462" s="358"/>
      <c r="F462" s="358"/>
      <c r="G462" s="358"/>
      <c r="H462" s="358"/>
      <c r="I462" s="358"/>
      <c r="J462" s="358"/>
      <c r="K462" s="358"/>
      <c r="L462" s="358"/>
      <c r="M462" s="198"/>
      <c r="N462" s="198"/>
      <c r="O462" s="198"/>
      <c r="P462" s="198"/>
      <c r="Q462" s="198"/>
      <c r="R462" s="198"/>
    </row>
    <row r="463" spans="1:18" s="364" customFormat="1" x14ac:dyDescent="0.2">
      <c r="A463" s="363"/>
      <c r="B463" s="358"/>
      <c r="C463" s="358"/>
      <c r="D463" s="358"/>
      <c r="E463" s="358"/>
      <c r="F463" s="358"/>
      <c r="G463" s="358"/>
      <c r="H463" s="358"/>
      <c r="I463" s="358"/>
      <c r="J463" s="358"/>
      <c r="K463" s="358"/>
      <c r="L463" s="358"/>
      <c r="M463" s="198"/>
      <c r="N463" s="198"/>
      <c r="O463" s="198"/>
      <c r="P463" s="198"/>
      <c r="Q463" s="198"/>
      <c r="R463" s="198"/>
    </row>
    <row r="464" spans="1:18" s="364" customFormat="1" x14ac:dyDescent="0.2">
      <c r="A464" s="363"/>
      <c r="B464" s="358"/>
      <c r="C464" s="358"/>
      <c r="D464" s="358"/>
      <c r="E464" s="358"/>
      <c r="F464" s="358"/>
      <c r="G464" s="358"/>
      <c r="H464" s="358"/>
      <c r="I464" s="358"/>
      <c r="J464" s="358"/>
      <c r="K464" s="358"/>
      <c r="L464" s="358"/>
      <c r="M464" s="198"/>
      <c r="N464" s="198"/>
      <c r="O464" s="198"/>
      <c r="P464" s="198"/>
      <c r="Q464" s="198"/>
      <c r="R464" s="198"/>
    </row>
    <row r="465" spans="1:12" x14ac:dyDescent="0.2">
      <c r="A465" s="363"/>
      <c r="B465" s="358"/>
      <c r="C465" s="358"/>
      <c r="D465" s="358"/>
      <c r="E465" s="358"/>
      <c r="F465" s="358"/>
      <c r="G465" s="358"/>
      <c r="H465" s="358"/>
      <c r="I465" s="358"/>
      <c r="J465" s="358"/>
      <c r="K465" s="358"/>
      <c r="L465" s="358"/>
    </row>
    <row r="466" spans="1:12" x14ac:dyDescent="0.2">
      <c r="A466" s="363"/>
      <c r="B466" s="358"/>
      <c r="C466" s="358"/>
      <c r="D466" s="358"/>
      <c r="E466" s="358"/>
      <c r="F466" s="358"/>
      <c r="G466" s="358"/>
      <c r="H466" s="358"/>
      <c r="I466" s="358"/>
      <c r="J466" s="358"/>
      <c r="K466" s="358"/>
      <c r="L466" s="358"/>
    </row>
    <row r="467" spans="1:12" x14ac:dyDescent="0.2">
      <c r="A467" s="363"/>
      <c r="B467" s="358"/>
      <c r="C467" s="358"/>
      <c r="D467" s="358"/>
      <c r="E467" s="358"/>
      <c r="F467" s="358"/>
      <c r="G467" s="358"/>
      <c r="H467" s="358"/>
      <c r="I467" s="358"/>
      <c r="J467" s="358"/>
      <c r="K467" s="358"/>
      <c r="L467" s="358"/>
    </row>
    <row r="468" spans="1:12" x14ac:dyDescent="0.2">
      <c r="A468" s="363"/>
      <c r="B468" s="358"/>
      <c r="C468" s="358"/>
      <c r="D468" s="358"/>
      <c r="E468" s="358"/>
      <c r="F468" s="358"/>
      <c r="G468" s="358"/>
      <c r="H468" s="358"/>
      <c r="I468" s="358"/>
      <c r="J468" s="358"/>
      <c r="K468" s="358"/>
      <c r="L468" s="358"/>
    </row>
    <row r="469" spans="1:12" x14ac:dyDescent="0.2">
      <c r="A469" s="363"/>
      <c r="B469" s="358"/>
      <c r="C469" s="358"/>
      <c r="D469" s="358"/>
      <c r="E469" s="358"/>
      <c r="F469" s="358"/>
      <c r="G469" s="358"/>
      <c r="H469" s="358"/>
      <c r="I469" s="358"/>
      <c r="J469" s="358"/>
      <c r="K469" s="358"/>
      <c r="L469" s="358"/>
    </row>
    <row r="470" spans="1:12" x14ac:dyDescent="0.2">
      <c r="A470" s="363"/>
      <c r="B470" s="358"/>
      <c r="C470" s="358"/>
      <c r="D470" s="358"/>
      <c r="E470" s="358"/>
      <c r="F470" s="358"/>
      <c r="G470" s="358"/>
      <c r="H470" s="358"/>
      <c r="I470" s="358"/>
      <c r="J470" s="358"/>
      <c r="K470" s="358"/>
      <c r="L470" s="358"/>
    </row>
    <row r="471" spans="1:12" x14ac:dyDescent="0.2">
      <c r="A471" s="363"/>
      <c r="B471" s="358"/>
      <c r="C471" s="358"/>
      <c r="D471" s="358"/>
      <c r="E471" s="358"/>
      <c r="F471" s="358"/>
      <c r="G471" s="358"/>
      <c r="H471" s="358"/>
      <c r="I471" s="358"/>
      <c r="J471" s="358"/>
      <c r="K471" s="358"/>
      <c r="L471" s="358"/>
    </row>
    <row r="472" spans="1:12" x14ac:dyDescent="0.2">
      <c r="A472" s="363"/>
      <c r="B472" s="358"/>
      <c r="C472" s="358"/>
      <c r="D472" s="358"/>
      <c r="E472" s="358"/>
      <c r="F472" s="358"/>
      <c r="G472" s="358"/>
      <c r="H472" s="358"/>
      <c r="I472" s="358"/>
      <c r="J472" s="358"/>
      <c r="K472" s="358"/>
      <c r="L472" s="358"/>
    </row>
    <row r="473" spans="1:12" x14ac:dyDescent="0.2">
      <c r="A473" s="363"/>
      <c r="B473" s="358"/>
      <c r="C473" s="358"/>
      <c r="D473" s="358"/>
      <c r="E473" s="358"/>
      <c r="F473" s="358"/>
      <c r="G473" s="358"/>
      <c r="H473" s="358"/>
      <c r="I473" s="358"/>
      <c r="J473" s="358"/>
      <c r="K473" s="358"/>
      <c r="L473" s="358"/>
    </row>
    <row r="474" spans="1:12" x14ac:dyDescent="0.2">
      <c r="A474" s="363"/>
      <c r="B474" s="358"/>
      <c r="C474" s="358"/>
      <c r="D474" s="358"/>
      <c r="E474" s="358"/>
      <c r="F474" s="358"/>
      <c r="G474" s="358"/>
      <c r="H474" s="358"/>
      <c r="I474" s="358"/>
      <c r="J474" s="358"/>
      <c r="K474" s="358"/>
      <c r="L474" s="358"/>
    </row>
    <row r="475" spans="1:12" x14ac:dyDescent="0.2">
      <c r="A475" s="363"/>
      <c r="B475" s="358"/>
      <c r="C475" s="358"/>
      <c r="D475" s="358"/>
      <c r="E475" s="358"/>
      <c r="F475" s="358"/>
      <c r="G475" s="358"/>
      <c r="H475" s="358"/>
      <c r="I475" s="358"/>
      <c r="J475" s="358"/>
      <c r="K475" s="358"/>
      <c r="L475" s="358"/>
    </row>
    <row r="476" spans="1:12" x14ac:dyDescent="0.2">
      <c r="A476" s="363"/>
      <c r="B476" s="358"/>
      <c r="C476" s="358"/>
      <c r="D476" s="358"/>
      <c r="E476" s="358"/>
      <c r="F476" s="358"/>
      <c r="G476" s="358"/>
      <c r="H476" s="358"/>
      <c r="I476" s="358"/>
      <c r="J476" s="358"/>
      <c r="K476" s="358"/>
      <c r="L476" s="358"/>
    </row>
    <row r="477" spans="1:12" x14ac:dyDescent="0.2">
      <c r="A477" s="363"/>
      <c r="B477" s="358"/>
      <c r="C477" s="358"/>
      <c r="D477" s="358"/>
      <c r="E477" s="358"/>
      <c r="F477" s="358"/>
      <c r="G477" s="358"/>
      <c r="H477" s="358"/>
      <c r="I477" s="358"/>
      <c r="J477" s="358"/>
      <c r="K477" s="358"/>
      <c r="L477" s="358"/>
    </row>
    <row r="478" spans="1:12" x14ac:dyDescent="0.2">
      <c r="A478" s="363"/>
      <c r="B478" s="358"/>
      <c r="C478" s="358"/>
      <c r="D478" s="358"/>
      <c r="E478" s="358"/>
      <c r="F478" s="358"/>
      <c r="G478" s="358"/>
      <c r="H478" s="358"/>
      <c r="I478" s="358"/>
      <c r="J478" s="358"/>
      <c r="K478" s="358"/>
      <c r="L478" s="358"/>
    </row>
    <row r="479" spans="1:12" x14ac:dyDescent="0.2">
      <c r="A479" s="363"/>
      <c r="B479" s="358"/>
      <c r="C479" s="358"/>
      <c r="D479" s="358"/>
      <c r="E479" s="358"/>
      <c r="F479" s="358"/>
      <c r="G479" s="358"/>
      <c r="H479" s="358"/>
      <c r="I479" s="358"/>
      <c r="J479" s="358"/>
      <c r="K479" s="358"/>
      <c r="L479" s="358"/>
    </row>
    <row r="480" spans="1:12" x14ac:dyDescent="0.2">
      <c r="A480" s="363"/>
      <c r="B480" s="358"/>
      <c r="C480" s="358"/>
      <c r="D480" s="358"/>
      <c r="E480" s="358"/>
      <c r="F480" s="358"/>
      <c r="G480" s="358"/>
      <c r="H480" s="358"/>
      <c r="I480" s="358"/>
      <c r="J480" s="358"/>
      <c r="K480" s="358"/>
      <c r="L480" s="358"/>
    </row>
    <row r="481" spans="1:12" x14ac:dyDescent="0.2">
      <c r="A481" s="363"/>
      <c r="B481" s="358"/>
      <c r="C481" s="358"/>
      <c r="D481" s="358"/>
      <c r="E481" s="358"/>
      <c r="F481" s="358"/>
      <c r="G481" s="358"/>
      <c r="H481" s="358"/>
      <c r="I481" s="358"/>
      <c r="J481" s="358"/>
      <c r="K481" s="358"/>
      <c r="L481" s="358"/>
    </row>
    <row r="482" spans="1:12" x14ac:dyDescent="0.2">
      <c r="A482" s="363"/>
      <c r="B482" s="358"/>
      <c r="C482" s="358"/>
      <c r="D482" s="358"/>
      <c r="E482" s="358"/>
      <c r="F482" s="358"/>
      <c r="G482" s="358"/>
      <c r="H482" s="358"/>
      <c r="I482" s="358"/>
      <c r="J482" s="358"/>
      <c r="K482" s="358"/>
      <c r="L482" s="358"/>
    </row>
    <row r="483" spans="1:12" x14ac:dyDescent="0.2">
      <c r="A483" s="363"/>
      <c r="B483" s="358"/>
      <c r="C483" s="358"/>
      <c r="D483" s="358"/>
      <c r="E483" s="358"/>
      <c r="F483" s="358"/>
      <c r="G483" s="358"/>
      <c r="H483" s="358"/>
      <c r="I483" s="358"/>
      <c r="J483" s="358"/>
      <c r="K483" s="358"/>
      <c r="L483" s="358"/>
    </row>
    <row r="484" spans="1:12" x14ac:dyDescent="0.2">
      <c r="A484" s="363"/>
      <c r="B484" s="358"/>
      <c r="C484" s="358"/>
      <c r="D484" s="358"/>
      <c r="E484" s="358"/>
      <c r="F484" s="358"/>
      <c r="G484" s="358"/>
      <c r="H484" s="358"/>
      <c r="I484" s="358"/>
      <c r="J484" s="358"/>
      <c r="K484" s="358"/>
      <c r="L484" s="358"/>
    </row>
    <row r="485" spans="1:12" x14ac:dyDescent="0.2">
      <c r="A485" s="363"/>
      <c r="B485" s="358"/>
      <c r="C485" s="358"/>
      <c r="D485" s="358"/>
      <c r="E485" s="358"/>
      <c r="F485" s="358"/>
      <c r="G485" s="358"/>
      <c r="H485" s="358"/>
      <c r="I485" s="358"/>
      <c r="J485" s="358"/>
      <c r="K485" s="358"/>
      <c r="L485" s="358"/>
    </row>
    <row r="486" spans="1:12" x14ac:dyDescent="0.2">
      <c r="A486" s="363"/>
      <c r="B486" s="358"/>
      <c r="C486" s="358"/>
      <c r="D486" s="358"/>
      <c r="E486" s="358"/>
      <c r="F486" s="358"/>
      <c r="G486" s="358"/>
      <c r="H486" s="358"/>
      <c r="I486" s="358"/>
      <c r="J486" s="358"/>
      <c r="K486" s="358"/>
      <c r="L486" s="358"/>
    </row>
    <row r="487" spans="1:12" x14ac:dyDescent="0.2">
      <c r="A487" s="363"/>
      <c r="B487" s="358"/>
      <c r="C487" s="358"/>
      <c r="D487" s="358"/>
      <c r="E487" s="358"/>
      <c r="F487" s="358"/>
      <c r="G487" s="358"/>
      <c r="H487" s="358"/>
      <c r="I487" s="358"/>
      <c r="J487" s="358"/>
      <c r="K487" s="358"/>
      <c r="L487" s="358"/>
    </row>
    <row r="488" spans="1:12" x14ac:dyDescent="0.2">
      <c r="A488" s="363"/>
      <c r="B488" s="358"/>
      <c r="C488" s="358"/>
      <c r="D488" s="358"/>
      <c r="E488" s="358"/>
      <c r="F488" s="358"/>
      <c r="G488" s="358"/>
      <c r="H488" s="358"/>
      <c r="I488" s="358"/>
      <c r="J488" s="358"/>
      <c r="K488" s="358"/>
      <c r="L488" s="358"/>
    </row>
    <row r="489" spans="1:12" x14ac:dyDescent="0.2">
      <c r="A489" s="363"/>
      <c r="B489" s="358"/>
      <c r="C489" s="358"/>
      <c r="D489" s="358"/>
      <c r="E489" s="358"/>
      <c r="F489" s="358"/>
      <c r="G489" s="358"/>
      <c r="H489" s="358"/>
      <c r="I489" s="358"/>
      <c r="J489" s="358"/>
      <c r="K489" s="358"/>
      <c r="L489" s="358"/>
    </row>
    <row r="490" spans="1:12" x14ac:dyDescent="0.2">
      <c r="A490" s="363"/>
      <c r="B490" s="358"/>
      <c r="C490" s="358"/>
      <c r="D490" s="358"/>
      <c r="E490" s="358"/>
      <c r="F490" s="358"/>
      <c r="G490" s="358"/>
      <c r="H490" s="358"/>
      <c r="I490" s="358"/>
      <c r="J490" s="358"/>
      <c r="K490" s="358"/>
      <c r="L490" s="358"/>
    </row>
    <row r="491" spans="1:12" x14ac:dyDescent="0.2">
      <c r="A491" s="363"/>
      <c r="B491" s="358"/>
      <c r="C491" s="358"/>
      <c r="D491" s="358"/>
      <c r="E491" s="358"/>
      <c r="F491" s="358"/>
      <c r="G491" s="358"/>
      <c r="H491" s="358"/>
      <c r="I491" s="358"/>
      <c r="J491" s="358"/>
      <c r="K491" s="358"/>
      <c r="L491" s="358"/>
    </row>
    <row r="492" spans="1:12" x14ac:dyDescent="0.2">
      <c r="A492" s="363"/>
      <c r="B492" s="358"/>
      <c r="C492" s="358"/>
      <c r="D492" s="358"/>
      <c r="E492" s="358"/>
      <c r="F492" s="358"/>
      <c r="G492" s="358"/>
      <c r="H492" s="358"/>
      <c r="I492" s="358"/>
      <c r="J492" s="358"/>
      <c r="K492" s="358"/>
      <c r="L492" s="358"/>
    </row>
    <row r="493" spans="1:12" x14ac:dyDescent="0.2">
      <c r="A493" s="363"/>
      <c r="B493" s="358"/>
      <c r="C493" s="358"/>
      <c r="D493" s="358"/>
      <c r="E493" s="358"/>
      <c r="F493" s="358"/>
      <c r="G493" s="358"/>
      <c r="H493" s="358"/>
      <c r="I493" s="358"/>
      <c r="J493" s="358"/>
      <c r="K493" s="358"/>
      <c r="L493" s="358"/>
    </row>
    <row r="494" spans="1:12" x14ac:dyDescent="0.2">
      <c r="A494" s="363"/>
      <c r="B494" s="358"/>
      <c r="C494" s="358"/>
      <c r="D494" s="358"/>
      <c r="E494" s="358"/>
      <c r="F494" s="358"/>
      <c r="G494" s="358"/>
      <c r="H494" s="358"/>
      <c r="I494" s="358"/>
      <c r="J494" s="358"/>
      <c r="K494" s="358"/>
      <c r="L494" s="358"/>
    </row>
    <row r="495" spans="1:12" x14ac:dyDescent="0.2">
      <c r="A495" s="363"/>
      <c r="B495" s="358"/>
      <c r="C495" s="358"/>
      <c r="D495" s="358"/>
      <c r="E495" s="358"/>
      <c r="F495" s="358"/>
      <c r="G495" s="358"/>
      <c r="H495" s="358"/>
      <c r="I495" s="358"/>
      <c r="J495" s="358"/>
      <c r="K495" s="358"/>
      <c r="L495" s="358"/>
    </row>
    <row r="496" spans="1:12" x14ac:dyDescent="0.2">
      <c r="A496" s="363"/>
      <c r="B496" s="358"/>
      <c r="C496" s="358"/>
      <c r="D496" s="358"/>
      <c r="E496" s="358"/>
      <c r="F496" s="358"/>
      <c r="G496" s="358"/>
      <c r="H496" s="358"/>
      <c r="I496" s="358"/>
      <c r="J496" s="358"/>
      <c r="K496" s="358"/>
      <c r="L496" s="358"/>
    </row>
    <row r="497" spans="1:12" x14ac:dyDescent="0.2">
      <c r="A497" s="363"/>
      <c r="B497" s="358"/>
      <c r="C497" s="358"/>
      <c r="D497" s="358"/>
      <c r="E497" s="358"/>
      <c r="F497" s="358"/>
      <c r="G497" s="358"/>
      <c r="H497" s="358"/>
      <c r="I497" s="358"/>
      <c r="J497" s="358"/>
      <c r="K497" s="358"/>
      <c r="L497" s="358"/>
    </row>
    <row r="498" spans="1:12" x14ac:dyDescent="0.2">
      <c r="A498" s="363"/>
      <c r="B498" s="358"/>
      <c r="C498" s="358"/>
      <c r="D498" s="358"/>
      <c r="E498" s="358"/>
      <c r="F498" s="358"/>
      <c r="G498" s="358"/>
      <c r="H498" s="358"/>
      <c r="I498" s="358"/>
      <c r="J498" s="358"/>
      <c r="K498" s="358"/>
      <c r="L498" s="358"/>
    </row>
    <row r="499" spans="1:12" x14ac:dyDescent="0.2">
      <c r="A499" s="363"/>
      <c r="B499" s="358"/>
      <c r="C499" s="358"/>
      <c r="D499" s="358"/>
      <c r="E499" s="358"/>
      <c r="F499" s="358"/>
      <c r="G499" s="358"/>
      <c r="H499" s="358"/>
      <c r="I499" s="358"/>
      <c r="J499" s="358"/>
      <c r="K499" s="358"/>
      <c r="L499" s="358"/>
    </row>
    <row r="500" spans="1:12" x14ac:dyDescent="0.2">
      <c r="A500" s="363"/>
      <c r="B500" s="358"/>
      <c r="C500" s="358"/>
      <c r="D500" s="358"/>
      <c r="E500" s="358"/>
      <c r="F500" s="358"/>
      <c r="G500" s="358"/>
      <c r="H500" s="358"/>
      <c r="I500" s="358"/>
      <c r="J500" s="358"/>
      <c r="K500" s="358"/>
      <c r="L500" s="358"/>
    </row>
    <row r="501" spans="1:12" x14ac:dyDescent="0.2">
      <c r="A501" s="363"/>
      <c r="B501" s="358"/>
      <c r="C501" s="358"/>
      <c r="D501" s="358"/>
      <c r="E501" s="358"/>
      <c r="F501" s="358"/>
      <c r="G501" s="358"/>
      <c r="H501" s="358"/>
      <c r="I501" s="358"/>
      <c r="J501" s="358"/>
      <c r="K501" s="358"/>
      <c r="L501" s="358"/>
    </row>
    <row r="502" spans="1:12" x14ac:dyDescent="0.2">
      <c r="A502" s="363"/>
      <c r="B502" s="358"/>
      <c r="C502" s="358"/>
      <c r="D502" s="358"/>
      <c r="E502" s="358"/>
      <c r="F502" s="358"/>
      <c r="G502" s="358"/>
      <c r="H502" s="358"/>
      <c r="I502" s="358"/>
      <c r="J502" s="358"/>
      <c r="K502" s="358"/>
      <c r="L502" s="358"/>
    </row>
    <row r="503" spans="1:12" x14ac:dyDescent="0.2">
      <c r="A503" s="363"/>
      <c r="B503" s="358"/>
      <c r="C503" s="358"/>
      <c r="D503" s="358"/>
      <c r="E503" s="358"/>
      <c r="F503" s="358"/>
      <c r="G503" s="358"/>
      <c r="H503" s="358"/>
      <c r="I503" s="358"/>
      <c r="J503" s="358"/>
      <c r="K503" s="358"/>
      <c r="L503" s="358"/>
    </row>
    <row r="504" spans="1:12" x14ac:dyDescent="0.2">
      <c r="A504" s="363"/>
      <c r="B504" s="358"/>
      <c r="C504" s="358"/>
      <c r="D504" s="358"/>
      <c r="E504" s="358"/>
      <c r="F504" s="358"/>
      <c r="G504" s="358"/>
      <c r="H504" s="358"/>
      <c r="I504" s="358"/>
      <c r="J504" s="358"/>
      <c r="K504" s="358"/>
      <c r="L504" s="358"/>
    </row>
    <row r="505" spans="1:12" x14ac:dyDescent="0.2">
      <c r="A505" s="363"/>
      <c r="B505" s="358"/>
      <c r="C505" s="358"/>
      <c r="D505" s="358"/>
      <c r="E505" s="358"/>
      <c r="F505" s="358"/>
      <c r="G505" s="358"/>
      <c r="H505" s="358"/>
      <c r="I505" s="358"/>
      <c r="J505" s="358"/>
      <c r="K505" s="358"/>
      <c r="L505" s="358"/>
    </row>
    <row r="506" spans="1:12" x14ac:dyDescent="0.2">
      <c r="A506" s="363"/>
      <c r="B506" s="358"/>
      <c r="C506" s="358"/>
      <c r="D506" s="358"/>
      <c r="E506" s="358"/>
      <c r="F506" s="358"/>
      <c r="G506" s="358"/>
      <c r="H506" s="358"/>
      <c r="I506" s="358"/>
      <c r="J506" s="358"/>
      <c r="K506" s="358"/>
      <c r="L506" s="358"/>
    </row>
    <row r="507" spans="1:12" x14ac:dyDescent="0.2">
      <c r="A507" s="363"/>
      <c r="B507" s="358"/>
      <c r="C507" s="358"/>
      <c r="D507" s="358"/>
      <c r="E507" s="358"/>
      <c r="F507" s="358"/>
      <c r="G507" s="358"/>
      <c r="H507" s="358"/>
      <c r="I507" s="358"/>
      <c r="J507" s="358"/>
      <c r="K507" s="358"/>
      <c r="L507" s="358"/>
    </row>
    <row r="508" spans="1:12" x14ac:dyDescent="0.2">
      <c r="A508" s="363"/>
      <c r="B508" s="358"/>
      <c r="C508" s="358"/>
      <c r="D508" s="358"/>
      <c r="E508" s="358"/>
      <c r="F508" s="358"/>
      <c r="G508" s="358"/>
      <c r="H508" s="358"/>
      <c r="I508" s="358"/>
      <c r="J508" s="358"/>
      <c r="K508" s="358"/>
      <c r="L508" s="358"/>
    </row>
    <row r="509" spans="1:12" x14ac:dyDescent="0.2">
      <c r="A509" s="363"/>
      <c r="B509" s="358"/>
      <c r="C509" s="358"/>
      <c r="D509" s="358"/>
      <c r="E509" s="358"/>
      <c r="F509" s="358"/>
      <c r="G509" s="358"/>
      <c r="H509" s="358"/>
      <c r="I509" s="358"/>
      <c r="J509" s="358"/>
      <c r="K509" s="358"/>
      <c r="L509" s="358"/>
    </row>
    <row r="510" spans="1:12" x14ac:dyDescent="0.2">
      <c r="A510" s="363"/>
      <c r="B510" s="358"/>
      <c r="C510" s="358"/>
      <c r="D510" s="358"/>
      <c r="E510" s="358"/>
      <c r="F510" s="358"/>
      <c r="G510" s="358"/>
      <c r="H510" s="358"/>
      <c r="I510" s="358"/>
      <c r="J510" s="358"/>
      <c r="K510" s="358"/>
      <c r="L510" s="358"/>
    </row>
    <row r="511" spans="1:12" x14ac:dyDescent="0.2">
      <c r="A511" s="363"/>
      <c r="B511" s="358"/>
      <c r="C511" s="358"/>
      <c r="D511" s="358"/>
      <c r="E511" s="358"/>
      <c r="F511" s="358"/>
      <c r="G511" s="358"/>
      <c r="H511" s="358"/>
      <c r="I511" s="358"/>
      <c r="J511" s="358"/>
      <c r="K511" s="358"/>
      <c r="L511" s="358"/>
    </row>
    <row r="512" spans="1:12" x14ac:dyDescent="0.2">
      <c r="A512" s="363"/>
      <c r="B512" s="358"/>
      <c r="C512" s="358"/>
      <c r="D512" s="358"/>
      <c r="E512" s="358"/>
      <c r="F512" s="358"/>
      <c r="G512" s="358"/>
      <c r="H512" s="358"/>
      <c r="I512" s="358"/>
      <c r="J512" s="358"/>
      <c r="K512" s="358"/>
      <c r="L512" s="358"/>
    </row>
    <row r="513" spans="1:12" x14ac:dyDescent="0.2">
      <c r="A513" s="363"/>
      <c r="B513" s="358"/>
      <c r="C513" s="358"/>
      <c r="D513" s="358"/>
      <c r="E513" s="358"/>
      <c r="F513" s="358"/>
      <c r="G513" s="358"/>
      <c r="H513" s="358"/>
      <c r="I513" s="358"/>
      <c r="J513" s="358"/>
      <c r="K513" s="358"/>
      <c r="L513" s="358"/>
    </row>
    <row r="514" spans="1:12" x14ac:dyDescent="0.2">
      <c r="A514" s="363"/>
      <c r="B514" s="358"/>
      <c r="C514" s="358"/>
      <c r="D514" s="358"/>
      <c r="E514" s="358"/>
      <c r="F514" s="358"/>
      <c r="G514" s="358"/>
      <c r="H514" s="358"/>
      <c r="I514" s="358"/>
      <c r="J514" s="358"/>
      <c r="K514" s="358"/>
      <c r="L514" s="358"/>
    </row>
    <row r="515" spans="1:12" x14ac:dyDescent="0.2">
      <c r="A515" s="363"/>
      <c r="B515" s="358"/>
      <c r="C515" s="358"/>
      <c r="D515" s="358"/>
      <c r="E515" s="358"/>
      <c r="F515" s="358"/>
      <c r="G515" s="358"/>
      <c r="H515" s="358"/>
      <c r="I515" s="358"/>
      <c r="J515" s="358"/>
      <c r="K515" s="358"/>
      <c r="L515" s="358"/>
    </row>
    <row r="516" spans="1:12" x14ac:dyDescent="0.2">
      <c r="A516" s="363"/>
      <c r="B516" s="358"/>
      <c r="C516" s="358"/>
      <c r="D516" s="358"/>
      <c r="E516" s="358"/>
      <c r="F516" s="358"/>
      <c r="G516" s="358"/>
      <c r="H516" s="358"/>
      <c r="I516" s="358"/>
      <c r="J516" s="358"/>
      <c r="K516" s="358"/>
      <c r="L516" s="358"/>
    </row>
    <row r="517" spans="1:12" x14ac:dyDescent="0.2">
      <c r="A517" s="363"/>
      <c r="B517" s="358"/>
      <c r="C517" s="358"/>
      <c r="D517" s="358"/>
      <c r="E517" s="358"/>
      <c r="F517" s="358"/>
      <c r="G517" s="358"/>
      <c r="H517" s="358"/>
      <c r="I517" s="358"/>
      <c r="J517" s="358"/>
      <c r="K517" s="358"/>
      <c r="L517" s="358"/>
    </row>
    <row r="518" spans="1:12" x14ac:dyDescent="0.2">
      <c r="A518" s="363"/>
      <c r="B518" s="358"/>
      <c r="C518" s="358"/>
      <c r="D518" s="358"/>
      <c r="E518" s="358"/>
      <c r="F518" s="358"/>
      <c r="G518" s="358"/>
      <c r="H518" s="358"/>
      <c r="I518" s="358"/>
      <c r="J518" s="358"/>
      <c r="K518" s="358"/>
      <c r="L518" s="358"/>
    </row>
    <row r="519" spans="1:12" x14ac:dyDescent="0.2">
      <c r="A519" s="363"/>
      <c r="B519" s="358"/>
      <c r="C519" s="358"/>
      <c r="D519" s="358"/>
      <c r="E519" s="358"/>
      <c r="F519" s="358"/>
      <c r="G519" s="358"/>
      <c r="H519" s="358"/>
      <c r="I519" s="358"/>
      <c r="J519" s="358"/>
      <c r="K519" s="358"/>
      <c r="L519" s="358"/>
    </row>
    <row r="520" spans="1:12" x14ac:dyDescent="0.2">
      <c r="A520" s="363"/>
      <c r="B520" s="358"/>
      <c r="C520" s="358"/>
      <c r="D520" s="358"/>
      <c r="E520" s="358"/>
      <c r="F520" s="358"/>
      <c r="G520" s="358"/>
      <c r="H520" s="358"/>
      <c r="I520" s="358"/>
      <c r="J520" s="358"/>
      <c r="K520" s="358"/>
      <c r="L520" s="358"/>
    </row>
    <row r="521" spans="1:12" x14ac:dyDescent="0.2">
      <c r="A521" s="363"/>
      <c r="B521" s="358"/>
      <c r="C521" s="358"/>
      <c r="D521" s="358"/>
      <c r="E521" s="358"/>
      <c r="F521" s="358"/>
      <c r="G521" s="358"/>
      <c r="H521" s="358"/>
      <c r="I521" s="358"/>
      <c r="J521" s="358"/>
      <c r="K521" s="358"/>
      <c r="L521" s="358"/>
    </row>
    <row r="522" spans="1:12" x14ac:dyDescent="0.2">
      <c r="A522" s="363"/>
      <c r="B522" s="358"/>
      <c r="C522" s="358"/>
      <c r="D522" s="358"/>
      <c r="E522" s="358"/>
      <c r="F522" s="358"/>
      <c r="G522" s="358"/>
      <c r="H522" s="358"/>
      <c r="I522" s="358"/>
      <c r="J522" s="358"/>
      <c r="K522" s="358"/>
      <c r="L522" s="358"/>
    </row>
    <row r="523" spans="1:12" x14ac:dyDescent="0.2">
      <c r="A523" s="363"/>
      <c r="B523" s="358"/>
      <c r="C523" s="358"/>
      <c r="D523" s="358"/>
      <c r="E523" s="358"/>
      <c r="F523" s="358"/>
      <c r="G523" s="358"/>
      <c r="H523" s="358"/>
      <c r="I523" s="358"/>
      <c r="J523" s="358"/>
      <c r="K523" s="358"/>
      <c r="L523" s="358"/>
    </row>
    <row r="524" spans="1:12" x14ac:dyDescent="0.2">
      <c r="A524" s="363"/>
      <c r="B524" s="358"/>
      <c r="C524" s="358"/>
      <c r="D524" s="358"/>
      <c r="E524" s="358"/>
      <c r="F524" s="358"/>
      <c r="G524" s="358"/>
      <c r="H524" s="358"/>
      <c r="I524" s="358"/>
      <c r="J524" s="358"/>
      <c r="K524" s="358"/>
      <c r="L524" s="358"/>
    </row>
    <row r="525" spans="1:12" x14ac:dyDescent="0.2">
      <c r="A525" s="363"/>
      <c r="B525" s="358"/>
      <c r="C525" s="358"/>
      <c r="D525" s="358"/>
      <c r="E525" s="358"/>
      <c r="F525" s="358"/>
      <c r="G525" s="358"/>
      <c r="H525" s="358"/>
      <c r="I525" s="358"/>
      <c r="J525" s="358"/>
      <c r="K525" s="358"/>
      <c r="L525" s="358"/>
    </row>
    <row r="526" spans="1:12" x14ac:dyDescent="0.2">
      <c r="A526" s="363"/>
      <c r="B526" s="358"/>
      <c r="C526" s="358"/>
      <c r="D526" s="358"/>
      <c r="E526" s="358"/>
      <c r="F526" s="358"/>
      <c r="G526" s="358"/>
      <c r="H526" s="358"/>
      <c r="I526" s="358"/>
      <c r="J526" s="358"/>
      <c r="K526" s="358"/>
      <c r="L526" s="358"/>
    </row>
    <row r="527" spans="1:12" x14ac:dyDescent="0.2">
      <c r="A527" s="363"/>
      <c r="B527" s="358"/>
      <c r="C527" s="358"/>
      <c r="D527" s="358"/>
      <c r="E527" s="358"/>
      <c r="F527" s="358"/>
      <c r="G527" s="358"/>
      <c r="H527" s="358"/>
      <c r="I527" s="358"/>
      <c r="J527" s="358"/>
      <c r="K527" s="358"/>
      <c r="L527" s="358"/>
    </row>
    <row r="528" spans="1:12" x14ac:dyDescent="0.2">
      <c r="A528" s="363"/>
      <c r="B528" s="358"/>
      <c r="C528" s="358"/>
      <c r="D528" s="358"/>
      <c r="E528" s="358"/>
      <c r="F528" s="358"/>
      <c r="G528" s="358"/>
      <c r="H528" s="358"/>
      <c r="I528" s="358"/>
      <c r="J528" s="358"/>
      <c r="K528" s="358"/>
      <c r="L528" s="358"/>
    </row>
    <row r="529" spans="1:12" x14ac:dyDescent="0.2">
      <c r="A529" s="363"/>
      <c r="B529" s="358"/>
      <c r="C529" s="358"/>
      <c r="D529" s="358"/>
      <c r="E529" s="358"/>
      <c r="F529" s="358"/>
      <c r="G529" s="358"/>
      <c r="H529" s="358"/>
      <c r="I529" s="358"/>
      <c r="J529" s="358"/>
      <c r="K529" s="358"/>
      <c r="L529" s="358"/>
    </row>
    <row r="530" spans="1:12" x14ac:dyDescent="0.2">
      <c r="A530" s="363"/>
      <c r="B530" s="358"/>
      <c r="C530" s="358"/>
      <c r="D530" s="358"/>
      <c r="E530" s="358"/>
      <c r="F530" s="358"/>
      <c r="G530" s="358"/>
      <c r="H530" s="358"/>
      <c r="I530" s="358"/>
      <c r="J530" s="358"/>
      <c r="K530" s="358"/>
      <c r="L530" s="358"/>
    </row>
    <row r="531" spans="1:12" x14ac:dyDescent="0.2">
      <c r="A531" s="363"/>
      <c r="B531" s="358"/>
      <c r="C531" s="358"/>
      <c r="D531" s="358"/>
      <c r="E531" s="358"/>
      <c r="F531" s="358"/>
      <c r="G531" s="358"/>
      <c r="H531" s="358"/>
      <c r="I531" s="358"/>
      <c r="J531" s="358"/>
      <c r="K531" s="358"/>
      <c r="L531" s="358"/>
    </row>
    <row r="532" spans="1:12" x14ac:dyDescent="0.2">
      <c r="A532" s="363"/>
      <c r="B532" s="358"/>
      <c r="C532" s="358"/>
      <c r="D532" s="358"/>
      <c r="E532" s="358"/>
      <c r="F532" s="358"/>
      <c r="G532" s="358"/>
      <c r="H532" s="358"/>
      <c r="I532" s="358"/>
      <c r="J532" s="358"/>
      <c r="K532" s="358"/>
      <c r="L532" s="358"/>
    </row>
    <row r="533" spans="1:12" x14ac:dyDescent="0.2">
      <c r="A533" s="363"/>
      <c r="B533" s="358"/>
      <c r="C533" s="358"/>
      <c r="D533" s="358"/>
      <c r="E533" s="358"/>
      <c r="F533" s="358"/>
      <c r="G533" s="358"/>
      <c r="H533" s="358"/>
      <c r="I533" s="358"/>
      <c r="J533" s="358"/>
      <c r="K533" s="358"/>
      <c r="L533" s="358"/>
    </row>
    <row r="534" spans="1:12" x14ac:dyDescent="0.2">
      <c r="A534" s="363"/>
      <c r="B534" s="358"/>
      <c r="C534" s="358"/>
      <c r="D534" s="358"/>
      <c r="E534" s="358"/>
      <c r="F534" s="358"/>
      <c r="G534" s="358"/>
      <c r="H534" s="358"/>
      <c r="I534" s="358"/>
      <c r="J534" s="358"/>
      <c r="K534" s="358"/>
      <c r="L534" s="358"/>
    </row>
    <row r="535" spans="1:12" x14ac:dyDescent="0.2">
      <c r="A535" s="363"/>
      <c r="B535" s="358"/>
      <c r="C535" s="358"/>
      <c r="D535" s="358"/>
      <c r="E535" s="358"/>
      <c r="F535" s="358"/>
      <c r="G535" s="358"/>
      <c r="H535" s="358"/>
      <c r="I535" s="358"/>
      <c r="J535" s="358"/>
      <c r="K535" s="358"/>
      <c r="L535" s="358"/>
    </row>
    <row r="536" spans="1:12" x14ac:dyDescent="0.2">
      <c r="A536" s="363"/>
      <c r="B536" s="358"/>
      <c r="C536" s="358"/>
      <c r="D536" s="358"/>
      <c r="E536" s="358"/>
      <c r="F536" s="358"/>
      <c r="G536" s="358"/>
      <c r="H536" s="358"/>
      <c r="I536" s="358"/>
      <c r="J536" s="358"/>
      <c r="K536" s="358"/>
      <c r="L536" s="358"/>
    </row>
    <row r="537" spans="1:12" x14ac:dyDescent="0.2">
      <c r="A537" s="363"/>
      <c r="B537" s="358"/>
      <c r="C537" s="358"/>
      <c r="D537" s="358"/>
      <c r="E537" s="358"/>
      <c r="F537" s="358"/>
      <c r="G537" s="358"/>
      <c r="H537" s="358"/>
      <c r="I537" s="358"/>
      <c r="J537" s="358"/>
      <c r="K537" s="358"/>
      <c r="L537" s="358"/>
    </row>
    <row r="538" spans="1:12" x14ac:dyDescent="0.2">
      <c r="A538" s="363"/>
      <c r="B538" s="358"/>
      <c r="C538" s="358"/>
      <c r="D538" s="358"/>
      <c r="E538" s="358"/>
      <c r="F538" s="358"/>
      <c r="G538" s="358"/>
      <c r="H538" s="358"/>
      <c r="I538" s="358"/>
      <c r="J538" s="358"/>
      <c r="K538" s="358"/>
      <c r="L538" s="358"/>
    </row>
    <row r="539" spans="1:12" x14ac:dyDescent="0.2">
      <c r="A539" s="363"/>
      <c r="B539" s="358"/>
      <c r="C539" s="358"/>
      <c r="D539" s="358"/>
      <c r="E539" s="358"/>
      <c r="F539" s="358"/>
      <c r="G539" s="358"/>
      <c r="H539" s="358"/>
      <c r="I539" s="358"/>
      <c r="J539" s="358"/>
      <c r="K539" s="358"/>
      <c r="L539" s="358"/>
    </row>
    <row r="540" spans="1:12" x14ac:dyDescent="0.2">
      <c r="A540" s="363"/>
      <c r="B540" s="358"/>
      <c r="C540" s="358"/>
      <c r="D540" s="358"/>
      <c r="E540" s="358"/>
      <c r="F540" s="358"/>
      <c r="G540" s="358"/>
      <c r="H540" s="358"/>
      <c r="I540" s="358"/>
      <c r="J540" s="358"/>
      <c r="K540" s="358"/>
      <c r="L540" s="358"/>
    </row>
    <row r="541" spans="1:12" x14ac:dyDescent="0.2">
      <c r="A541" s="363"/>
      <c r="B541" s="358"/>
      <c r="C541" s="358"/>
      <c r="D541" s="358"/>
      <c r="E541" s="358"/>
      <c r="F541" s="358"/>
      <c r="G541" s="358"/>
      <c r="H541" s="358"/>
      <c r="I541" s="358"/>
      <c r="J541" s="358"/>
      <c r="K541" s="358"/>
      <c r="L541" s="358"/>
    </row>
    <row r="542" spans="1:12" x14ac:dyDescent="0.2">
      <c r="A542" s="363"/>
      <c r="B542" s="358"/>
      <c r="C542" s="358"/>
      <c r="D542" s="358"/>
      <c r="E542" s="358"/>
      <c r="F542" s="358"/>
      <c r="G542" s="358"/>
      <c r="H542" s="358"/>
      <c r="I542" s="358"/>
      <c r="J542" s="358"/>
      <c r="K542" s="358"/>
      <c r="L542" s="358"/>
    </row>
    <row r="543" spans="1:12" x14ac:dyDescent="0.2">
      <c r="A543" s="363"/>
      <c r="B543" s="358"/>
      <c r="C543" s="358"/>
      <c r="D543" s="358"/>
      <c r="E543" s="358"/>
      <c r="F543" s="358"/>
      <c r="G543" s="358"/>
      <c r="H543" s="358"/>
      <c r="I543" s="358"/>
      <c r="J543" s="358"/>
      <c r="K543" s="358"/>
      <c r="L543" s="358"/>
    </row>
    <row r="544" spans="1:12" x14ac:dyDescent="0.2">
      <c r="A544" s="363"/>
      <c r="B544" s="358"/>
      <c r="C544" s="358"/>
      <c r="D544" s="358"/>
      <c r="E544" s="358"/>
      <c r="F544" s="358"/>
      <c r="G544" s="358"/>
      <c r="H544" s="358"/>
      <c r="I544" s="358"/>
      <c r="J544" s="358"/>
      <c r="K544" s="358"/>
      <c r="L544" s="358"/>
    </row>
    <row r="545" spans="1:12" x14ac:dyDescent="0.2">
      <c r="A545" s="363"/>
      <c r="B545" s="358"/>
      <c r="C545" s="358"/>
      <c r="D545" s="358"/>
      <c r="E545" s="358"/>
      <c r="F545" s="358"/>
      <c r="G545" s="358"/>
      <c r="H545" s="358"/>
      <c r="I545" s="358"/>
      <c r="J545" s="358"/>
      <c r="K545" s="358"/>
      <c r="L545" s="358"/>
    </row>
    <row r="546" spans="1:12" x14ac:dyDescent="0.2">
      <c r="A546" s="363"/>
      <c r="B546" s="358"/>
      <c r="C546" s="358"/>
      <c r="D546" s="358"/>
      <c r="E546" s="358"/>
      <c r="F546" s="358"/>
      <c r="G546" s="358"/>
      <c r="H546" s="358"/>
      <c r="I546" s="358"/>
      <c r="J546" s="358"/>
      <c r="K546" s="358"/>
      <c r="L546" s="358"/>
    </row>
    <row r="547" spans="1:12" x14ac:dyDescent="0.2">
      <c r="A547" s="363"/>
      <c r="B547" s="358"/>
      <c r="C547" s="358"/>
      <c r="D547" s="358"/>
      <c r="E547" s="358"/>
      <c r="F547" s="358"/>
      <c r="G547" s="358"/>
      <c r="H547" s="358"/>
      <c r="I547" s="358"/>
      <c r="J547" s="358"/>
      <c r="K547" s="358"/>
      <c r="L547" s="358"/>
    </row>
    <row r="548" spans="1:12" x14ac:dyDescent="0.2">
      <c r="A548" s="363"/>
      <c r="B548" s="358"/>
      <c r="C548" s="358"/>
      <c r="D548" s="358"/>
      <c r="E548" s="358"/>
      <c r="F548" s="358"/>
      <c r="G548" s="358"/>
      <c r="H548" s="358"/>
      <c r="I548" s="358"/>
      <c r="J548" s="358"/>
      <c r="K548" s="358"/>
      <c r="L548" s="358"/>
    </row>
    <row r="549" spans="1:12" x14ac:dyDescent="0.2">
      <c r="A549" s="363"/>
      <c r="B549" s="358"/>
      <c r="C549" s="358"/>
      <c r="D549" s="358"/>
      <c r="E549" s="358"/>
      <c r="F549" s="358"/>
      <c r="G549" s="358"/>
      <c r="H549" s="358"/>
      <c r="I549" s="358"/>
      <c r="J549" s="358"/>
      <c r="K549" s="358"/>
      <c r="L549" s="358"/>
    </row>
    <row r="550" spans="1:12" x14ac:dyDescent="0.2">
      <c r="A550" s="363"/>
      <c r="B550" s="358"/>
      <c r="C550" s="358"/>
      <c r="D550" s="358"/>
      <c r="E550" s="358"/>
      <c r="F550" s="358"/>
      <c r="G550" s="358"/>
      <c r="H550" s="358"/>
      <c r="I550" s="358"/>
      <c r="J550" s="358"/>
      <c r="K550" s="358"/>
      <c r="L550" s="358"/>
    </row>
    <row r="551" spans="1:12" x14ac:dyDescent="0.2">
      <c r="A551" s="363"/>
      <c r="B551" s="358"/>
      <c r="C551" s="358"/>
      <c r="D551" s="358"/>
      <c r="E551" s="358"/>
      <c r="F551" s="358"/>
      <c r="G551" s="358"/>
      <c r="H551" s="358"/>
      <c r="I551" s="358"/>
      <c r="J551" s="358"/>
      <c r="K551" s="358"/>
      <c r="L551" s="358"/>
    </row>
    <row r="552" spans="1:12" x14ac:dyDescent="0.2">
      <c r="A552" s="363"/>
      <c r="B552" s="358"/>
      <c r="C552" s="358"/>
      <c r="D552" s="358"/>
      <c r="E552" s="358"/>
      <c r="F552" s="358"/>
      <c r="G552" s="358"/>
      <c r="H552" s="358"/>
      <c r="I552" s="358"/>
      <c r="J552" s="358"/>
      <c r="K552" s="358"/>
      <c r="L552" s="358"/>
    </row>
    <row r="553" spans="1:12" x14ac:dyDescent="0.2">
      <c r="A553" s="363"/>
      <c r="B553" s="358"/>
      <c r="C553" s="358"/>
      <c r="D553" s="358"/>
      <c r="E553" s="358"/>
      <c r="F553" s="358"/>
      <c r="G553" s="358"/>
      <c r="H553" s="358"/>
      <c r="I553" s="358"/>
      <c r="J553" s="358"/>
      <c r="K553" s="358"/>
      <c r="L553" s="358"/>
    </row>
    <row r="554" spans="1:12" x14ac:dyDescent="0.2">
      <c r="A554" s="363"/>
      <c r="B554" s="358"/>
      <c r="C554" s="358"/>
      <c r="D554" s="358"/>
      <c r="E554" s="358"/>
      <c r="F554" s="358"/>
      <c r="G554" s="358"/>
      <c r="H554" s="358"/>
      <c r="I554" s="358"/>
      <c r="J554" s="358"/>
      <c r="K554" s="358"/>
      <c r="L554" s="358"/>
    </row>
    <row r="555" spans="1:12" x14ac:dyDescent="0.2">
      <c r="A555" s="363"/>
      <c r="B555" s="358"/>
      <c r="C555" s="358"/>
      <c r="D555" s="358"/>
      <c r="E555" s="358"/>
      <c r="F555" s="358"/>
      <c r="G555" s="358"/>
      <c r="H555" s="358"/>
      <c r="I555" s="358"/>
      <c r="J555" s="358"/>
      <c r="K555" s="358"/>
      <c r="L555" s="358"/>
    </row>
    <row r="556" spans="1:12" x14ac:dyDescent="0.2">
      <c r="A556" s="363"/>
      <c r="B556" s="358"/>
      <c r="C556" s="358"/>
      <c r="D556" s="358"/>
      <c r="E556" s="358"/>
      <c r="F556" s="358"/>
      <c r="G556" s="358"/>
      <c r="H556" s="358"/>
      <c r="I556" s="358"/>
      <c r="J556" s="358"/>
      <c r="K556" s="358"/>
      <c r="L556" s="358"/>
    </row>
    <row r="557" spans="1:12" x14ac:dyDescent="0.2">
      <c r="A557" s="363"/>
      <c r="B557" s="358"/>
      <c r="C557" s="358"/>
      <c r="D557" s="358"/>
      <c r="E557" s="358"/>
      <c r="F557" s="358"/>
      <c r="G557" s="358"/>
      <c r="H557" s="358"/>
      <c r="I557" s="358"/>
      <c r="J557" s="358"/>
      <c r="K557" s="358"/>
      <c r="L557" s="358"/>
    </row>
    <row r="558" spans="1:12" x14ac:dyDescent="0.2">
      <c r="A558" s="363"/>
      <c r="B558" s="358"/>
      <c r="C558" s="358"/>
      <c r="D558" s="358"/>
      <c r="E558" s="358"/>
      <c r="F558" s="358"/>
      <c r="G558" s="358"/>
      <c r="H558" s="358"/>
      <c r="I558" s="358"/>
      <c r="J558" s="358"/>
      <c r="K558" s="358"/>
      <c r="L558" s="358"/>
    </row>
    <row r="559" spans="1:12" x14ac:dyDescent="0.2">
      <c r="A559" s="363"/>
      <c r="B559" s="358"/>
      <c r="C559" s="358"/>
      <c r="D559" s="358"/>
      <c r="E559" s="358"/>
      <c r="F559" s="358"/>
      <c r="G559" s="358"/>
      <c r="H559" s="358"/>
      <c r="I559" s="358"/>
      <c r="J559" s="358"/>
      <c r="K559" s="358"/>
      <c r="L559" s="358"/>
    </row>
    <row r="560" spans="1:12" x14ac:dyDescent="0.2">
      <c r="A560" s="363"/>
      <c r="B560" s="358"/>
      <c r="C560" s="358"/>
      <c r="D560" s="358"/>
      <c r="E560" s="358"/>
      <c r="F560" s="358"/>
      <c r="G560" s="358"/>
      <c r="H560" s="358"/>
      <c r="I560" s="358"/>
      <c r="J560" s="358"/>
      <c r="K560" s="358"/>
      <c r="L560" s="358"/>
    </row>
    <row r="561" spans="1:12" x14ac:dyDescent="0.2">
      <c r="A561" s="363"/>
      <c r="B561" s="358"/>
      <c r="C561" s="358"/>
      <c r="D561" s="358"/>
      <c r="E561" s="358"/>
      <c r="F561" s="358"/>
      <c r="G561" s="358"/>
      <c r="H561" s="358"/>
      <c r="I561" s="358"/>
      <c r="J561" s="358"/>
      <c r="K561" s="358"/>
      <c r="L561" s="358"/>
    </row>
    <row r="562" spans="1:12" x14ac:dyDescent="0.2">
      <c r="A562" s="363"/>
      <c r="B562" s="358"/>
      <c r="C562" s="358"/>
      <c r="D562" s="358"/>
      <c r="E562" s="358"/>
      <c r="F562" s="358"/>
      <c r="G562" s="358"/>
      <c r="H562" s="358"/>
      <c r="I562" s="358"/>
      <c r="J562" s="358"/>
      <c r="K562" s="358"/>
      <c r="L562" s="358"/>
    </row>
    <row r="563" spans="1:12" x14ac:dyDescent="0.2">
      <c r="A563" s="363"/>
      <c r="B563" s="358"/>
      <c r="C563" s="358"/>
      <c r="D563" s="358"/>
      <c r="E563" s="358"/>
      <c r="F563" s="358"/>
      <c r="G563" s="358"/>
      <c r="H563" s="358"/>
      <c r="I563" s="358"/>
      <c r="J563" s="358"/>
      <c r="K563" s="358"/>
      <c r="L563" s="358"/>
    </row>
    <row r="564" spans="1:12" x14ac:dyDescent="0.2">
      <c r="A564" s="363"/>
      <c r="B564" s="358"/>
      <c r="C564" s="358"/>
      <c r="D564" s="358"/>
      <c r="E564" s="358"/>
      <c r="F564" s="358"/>
      <c r="G564" s="358"/>
      <c r="H564" s="358"/>
      <c r="I564" s="358"/>
      <c r="J564" s="358"/>
      <c r="K564" s="358"/>
      <c r="L564" s="358"/>
    </row>
    <row r="565" spans="1:12" x14ac:dyDescent="0.2">
      <c r="A565" s="363"/>
      <c r="B565" s="358"/>
      <c r="C565" s="358"/>
      <c r="D565" s="358"/>
      <c r="E565" s="358"/>
      <c r="F565" s="358"/>
      <c r="G565" s="358"/>
      <c r="H565" s="358"/>
      <c r="I565" s="358"/>
      <c r="J565" s="358"/>
      <c r="K565" s="358"/>
      <c r="L565" s="358"/>
    </row>
    <row r="566" spans="1:12" x14ac:dyDescent="0.2">
      <c r="A566" s="363"/>
      <c r="B566" s="358"/>
      <c r="C566" s="358"/>
      <c r="D566" s="358"/>
      <c r="E566" s="358"/>
      <c r="F566" s="358"/>
      <c r="G566" s="358"/>
      <c r="H566" s="358"/>
      <c r="I566" s="358"/>
      <c r="J566" s="358"/>
      <c r="K566" s="358"/>
      <c r="L566" s="358"/>
    </row>
    <row r="567" spans="1:12" x14ac:dyDescent="0.2">
      <c r="A567" s="363"/>
      <c r="B567" s="358"/>
      <c r="C567" s="358"/>
      <c r="D567" s="358"/>
      <c r="E567" s="358"/>
      <c r="F567" s="358"/>
      <c r="G567" s="358"/>
      <c r="H567" s="358"/>
      <c r="I567" s="358"/>
      <c r="J567" s="358"/>
      <c r="K567" s="358"/>
      <c r="L567" s="358"/>
    </row>
    <row r="568" spans="1:12" x14ac:dyDescent="0.2">
      <c r="A568" s="363"/>
      <c r="B568" s="358"/>
      <c r="C568" s="358"/>
      <c r="D568" s="358"/>
      <c r="E568" s="358"/>
      <c r="F568" s="358"/>
      <c r="G568" s="358"/>
      <c r="H568" s="358"/>
      <c r="I568" s="358"/>
      <c r="J568" s="358"/>
      <c r="K568" s="358"/>
      <c r="L568" s="358"/>
    </row>
    <row r="569" spans="1:12" x14ac:dyDescent="0.2">
      <c r="A569" s="363"/>
      <c r="B569" s="358"/>
      <c r="C569" s="358"/>
      <c r="D569" s="358"/>
      <c r="E569" s="358"/>
      <c r="F569" s="358"/>
      <c r="G569" s="358"/>
      <c r="H569" s="358"/>
      <c r="I569" s="358"/>
      <c r="J569" s="358"/>
      <c r="K569" s="358"/>
      <c r="L569" s="358"/>
    </row>
    <row r="570" spans="1:12" x14ac:dyDescent="0.2">
      <c r="A570" s="363"/>
      <c r="B570" s="358"/>
      <c r="C570" s="358"/>
      <c r="D570" s="358"/>
      <c r="E570" s="358"/>
      <c r="F570" s="358"/>
      <c r="G570" s="358"/>
      <c r="H570" s="358"/>
      <c r="I570" s="358"/>
      <c r="J570" s="358"/>
      <c r="K570" s="358"/>
      <c r="L570" s="358"/>
    </row>
    <row r="571" spans="1:12" x14ac:dyDescent="0.2">
      <c r="A571" s="363"/>
      <c r="B571" s="358"/>
      <c r="C571" s="358"/>
      <c r="D571" s="358"/>
      <c r="E571" s="358"/>
      <c r="F571" s="358"/>
      <c r="G571" s="358"/>
      <c r="H571" s="358"/>
      <c r="I571" s="358"/>
      <c r="J571" s="358"/>
      <c r="K571" s="358"/>
      <c r="L571" s="358"/>
    </row>
    <row r="572" spans="1:12" x14ac:dyDescent="0.2">
      <c r="A572" s="363"/>
      <c r="B572" s="358"/>
      <c r="C572" s="358"/>
      <c r="D572" s="358"/>
      <c r="E572" s="358"/>
      <c r="F572" s="358"/>
      <c r="G572" s="358"/>
      <c r="H572" s="358"/>
      <c r="I572" s="358"/>
      <c r="J572" s="358"/>
      <c r="K572" s="358"/>
      <c r="L572" s="358"/>
    </row>
    <row r="573" spans="1:12" x14ac:dyDescent="0.2">
      <c r="A573" s="363"/>
      <c r="B573" s="358"/>
      <c r="C573" s="358"/>
      <c r="D573" s="358"/>
      <c r="E573" s="358"/>
      <c r="F573" s="358"/>
      <c r="G573" s="358"/>
      <c r="H573" s="358"/>
      <c r="I573" s="358"/>
      <c r="J573" s="358"/>
      <c r="K573" s="358"/>
      <c r="L573" s="358"/>
    </row>
    <row r="574" spans="1:12" x14ac:dyDescent="0.2">
      <c r="A574" s="363"/>
      <c r="B574" s="358"/>
      <c r="C574" s="358"/>
      <c r="D574" s="358"/>
      <c r="E574" s="358"/>
      <c r="F574" s="358"/>
      <c r="G574" s="358"/>
      <c r="H574" s="358"/>
      <c r="I574" s="358"/>
      <c r="J574" s="358"/>
      <c r="K574" s="358"/>
      <c r="L574" s="358"/>
    </row>
    <row r="575" spans="1:12" x14ac:dyDescent="0.2">
      <c r="A575" s="363"/>
      <c r="B575" s="358"/>
      <c r="C575" s="358"/>
      <c r="D575" s="358"/>
      <c r="E575" s="358"/>
      <c r="F575" s="358"/>
      <c r="G575" s="358"/>
      <c r="H575" s="358"/>
      <c r="I575" s="358"/>
      <c r="J575" s="358"/>
      <c r="K575" s="358"/>
      <c r="L575" s="358"/>
    </row>
    <row r="576" spans="1:12" x14ac:dyDescent="0.2">
      <c r="A576" s="363"/>
      <c r="B576" s="358"/>
      <c r="C576" s="358"/>
      <c r="D576" s="358"/>
      <c r="E576" s="358"/>
      <c r="F576" s="358"/>
      <c r="G576" s="358"/>
      <c r="H576" s="358"/>
      <c r="I576" s="358"/>
      <c r="J576" s="358"/>
      <c r="K576" s="358"/>
      <c r="L576" s="358"/>
    </row>
    <row r="577" spans="1:12" x14ac:dyDescent="0.2">
      <c r="A577" s="363"/>
      <c r="B577" s="358"/>
      <c r="C577" s="358"/>
      <c r="D577" s="358"/>
      <c r="E577" s="358"/>
      <c r="F577" s="358"/>
      <c r="G577" s="358"/>
      <c r="H577" s="358"/>
      <c r="I577" s="358"/>
      <c r="J577" s="358"/>
      <c r="K577" s="358"/>
      <c r="L577" s="358"/>
    </row>
    <row r="578" spans="1:12" x14ac:dyDescent="0.2">
      <c r="A578" s="363"/>
      <c r="B578" s="358"/>
      <c r="C578" s="358"/>
      <c r="D578" s="358"/>
      <c r="E578" s="358"/>
      <c r="F578" s="358"/>
      <c r="G578" s="358"/>
      <c r="H578" s="358"/>
      <c r="I578" s="358"/>
      <c r="J578" s="358"/>
      <c r="K578" s="358"/>
      <c r="L578" s="358"/>
    </row>
    <row r="579" spans="1:12" x14ac:dyDescent="0.2">
      <c r="A579" s="363"/>
      <c r="B579" s="358"/>
      <c r="C579" s="358"/>
      <c r="D579" s="358"/>
      <c r="E579" s="358"/>
      <c r="F579" s="358"/>
      <c r="G579" s="358"/>
      <c r="H579" s="358"/>
      <c r="I579" s="358"/>
      <c r="J579" s="358"/>
      <c r="K579" s="358"/>
      <c r="L579" s="358"/>
    </row>
    <row r="580" spans="1:12" x14ac:dyDescent="0.2">
      <c r="A580" s="363"/>
      <c r="B580" s="358"/>
      <c r="C580" s="358"/>
      <c r="D580" s="358"/>
      <c r="E580" s="358"/>
      <c r="F580" s="358"/>
      <c r="G580" s="358"/>
      <c r="H580" s="358"/>
      <c r="I580" s="358"/>
      <c r="J580" s="358"/>
      <c r="K580" s="358"/>
      <c r="L580" s="358"/>
    </row>
    <row r="581" spans="1:12" x14ac:dyDescent="0.2">
      <c r="A581" s="363"/>
      <c r="B581" s="358"/>
      <c r="C581" s="358"/>
      <c r="D581" s="358"/>
      <c r="E581" s="358"/>
      <c r="F581" s="358"/>
      <c r="G581" s="358"/>
      <c r="H581" s="358"/>
      <c r="I581" s="358"/>
      <c r="J581" s="358"/>
      <c r="K581" s="358"/>
      <c r="L581" s="358"/>
    </row>
    <row r="582" spans="1:12" x14ac:dyDescent="0.2">
      <c r="A582" s="363"/>
      <c r="B582" s="358"/>
      <c r="C582" s="358"/>
      <c r="D582" s="358"/>
      <c r="E582" s="358"/>
      <c r="F582" s="358"/>
      <c r="G582" s="358"/>
      <c r="H582" s="358"/>
      <c r="I582" s="358"/>
      <c r="J582" s="358"/>
      <c r="K582" s="358"/>
      <c r="L582" s="358"/>
    </row>
    <row r="583" spans="1:12" x14ac:dyDescent="0.2">
      <c r="A583" s="363"/>
      <c r="B583" s="358"/>
      <c r="C583" s="358"/>
      <c r="D583" s="358"/>
      <c r="E583" s="358"/>
      <c r="F583" s="358"/>
      <c r="G583" s="358"/>
      <c r="H583" s="358"/>
      <c r="I583" s="358"/>
      <c r="J583" s="358"/>
      <c r="K583" s="358"/>
      <c r="L583" s="358"/>
    </row>
    <row r="584" spans="1:12" x14ac:dyDescent="0.2">
      <c r="A584" s="363"/>
      <c r="B584" s="358"/>
      <c r="C584" s="358"/>
      <c r="D584" s="358"/>
      <c r="E584" s="358"/>
      <c r="F584" s="358"/>
      <c r="G584" s="358"/>
      <c r="H584" s="358"/>
      <c r="I584" s="358"/>
      <c r="J584" s="358"/>
      <c r="K584" s="358"/>
      <c r="L584" s="358"/>
    </row>
    <row r="585" spans="1:12" x14ac:dyDescent="0.2">
      <c r="A585" s="363"/>
      <c r="B585" s="358"/>
      <c r="C585" s="358"/>
      <c r="D585" s="358"/>
      <c r="E585" s="358"/>
      <c r="F585" s="358"/>
      <c r="G585" s="358"/>
      <c r="H585" s="358"/>
      <c r="I585" s="358"/>
      <c r="J585" s="358"/>
      <c r="K585" s="358"/>
      <c r="L585" s="358"/>
    </row>
    <row r="586" spans="1:12" x14ac:dyDescent="0.2">
      <c r="A586" s="363"/>
      <c r="B586" s="358"/>
      <c r="C586" s="358"/>
      <c r="D586" s="358"/>
      <c r="E586" s="358"/>
      <c r="F586" s="358"/>
      <c r="G586" s="358"/>
      <c r="H586" s="358"/>
      <c r="I586" s="358"/>
      <c r="J586" s="358"/>
      <c r="K586" s="358"/>
      <c r="L586" s="358"/>
    </row>
    <row r="587" spans="1:12" x14ac:dyDescent="0.2">
      <c r="A587" s="363"/>
      <c r="B587" s="358"/>
      <c r="C587" s="358"/>
      <c r="D587" s="358"/>
      <c r="E587" s="358"/>
      <c r="F587" s="358"/>
      <c r="G587" s="358"/>
      <c r="H587" s="358"/>
      <c r="I587" s="358"/>
      <c r="J587" s="358"/>
      <c r="K587" s="358"/>
      <c r="L587" s="358"/>
    </row>
    <row r="588" spans="1:12" x14ac:dyDescent="0.2">
      <c r="A588" s="363"/>
      <c r="B588" s="358"/>
      <c r="C588" s="358"/>
      <c r="D588" s="358"/>
      <c r="E588" s="358"/>
      <c r="F588" s="358"/>
      <c r="G588" s="358"/>
      <c r="H588" s="358"/>
      <c r="I588" s="358"/>
      <c r="J588" s="358"/>
      <c r="K588" s="358"/>
      <c r="L588" s="358"/>
    </row>
    <row r="589" spans="1:12" x14ac:dyDescent="0.2">
      <c r="A589" s="363"/>
      <c r="B589" s="358"/>
      <c r="C589" s="358"/>
      <c r="D589" s="358"/>
      <c r="E589" s="358"/>
      <c r="F589" s="358"/>
      <c r="G589" s="358"/>
      <c r="H589" s="358"/>
      <c r="I589" s="358"/>
      <c r="J589" s="358"/>
      <c r="K589" s="358"/>
      <c r="L589" s="358"/>
    </row>
    <row r="590" spans="1:12" x14ac:dyDescent="0.2">
      <c r="A590" s="363"/>
      <c r="B590" s="358"/>
      <c r="C590" s="358"/>
      <c r="D590" s="358"/>
      <c r="E590" s="358"/>
      <c r="F590" s="358"/>
      <c r="G590" s="358"/>
      <c r="H590" s="358"/>
      <c r="I590" s="358"/>
      <c r="J590" s="358"/>
      <c r="K590" s="358"/>
      <c r="L590" s="358"/>
    </row>
    <row r="591" spans="1:12" x14ac:dyDescent="0.2">
      <c r="A591" s="363"/>
      <c r="B591" s="358"/>
      <c r="C591" s="358"/>
      <c r="D591" s="358"/>
      <c r="E591" s="358"/>
      <c r="F591" s="358"/>
      <c r="G591" s="358"/>
      <c r="H591" s="358"/>
      <c r="I591" s="358"/>
      <c r="J591" s="358"/>
      <c r="K591" s="358"/>
      <c r="L591" s="358"/>
    </row>
    <row r="592" spans="1:12" x14ac:dyDescent="0.2">
      <c r="A592" s="363"/>
      <c r="B592" s="358"/>
      <c r="C592" s="358"/>
      <c r="D592" s="358"/>
      <c r="E592" s="358"/>
      <c r="F592" s="358"/>
      <c r="G592" s="358"/>
      <c r="H592" s="358"/>
      <c r="I592" s="358"/>
      <c r="J592" s="358"/>
      <c r="K592" s="358"/>
      <c r="L592" s="358"/>
    </row>
    <row r="593" spans="1:18" x14ac:dyDescent="0.2">
      <c r="A593" s="363"/>
      <c r="B593" s="358"/>
      <c r="C593" s="358"/>
      <c r="D593" s="358"/>
      <c r="E593" s="358"/>
      <c r="F593" s="358"/>
      <c r="G593" s="358"/>
      <c r="H593" s="358"/>
      <c r="I593" s="358"/>
      <c r="J593" s="358"/>
      <c r="K593" s="358"/>
      <c r="L593" s="358"/>
    </row>
    <row r="594" spans="1:18" x14ac:dyDescent="0.2">
      <c r="A594" s="363"/>
      <c r="B594" s="358"/>
      <c r="C594" s="358"/>
      <c r="D594" s="358"/>
      <c r="E594" s="358"/>
      <c r="F594" s="358"/>
      <c r="G594" s="358"/>
      <c r="H594" s="358"/>
      <c r="I594" s="358"/>
      <c r="J594" s="358"/>
      <c r="K594" s="358"/>
      <c r="L594" s="358"/>
    </row>
    <row r="595" spans="1:18" x14ac:dyDescent="0.2">
      <c r="A595" s="363"/>
      <c r="B595" s="358"/>
      <c r="C595" s="358"/>
      <c r="D595" s="358"/>
      <c r="E595" s="358"/>
      <c r="F595" s="358"/>
      <c r="G595" s="358"/>
      <c r="H595" s="358"/>
      <c r="I595" s="358"/>
      <c r="J595" s="358"/>
      <c r="K595" s="358"/>
      <c r="L595" s="358"/>
    </row>
    <row r="596" spans="1:18" x14ac:dyDescent="0.2">
      <c r="A596" s="363"/>
      <c r="B596" s="358"/>
      <c r="C596" s="358"/>
      <c r="D596" s="358"/>
      <c r="E596" s="358"/>
      <c r="F596" s="358"/>
      <c r="G596" s="358"/>
      <c r="H596" s="358"/>
      <c r="I596" s="358"/>
      <c r="J596" s="358"/>
      <c r="K596" s="358"/>
      <c r="L596" s="358"/>
    </row>
    <row r="597" spans="1:18" x14ac:dyDescent="0.2">
      <c r="A597" s="363"/>
      <c r="B597" s="358"/>
      <c r="C597" s="358"/>
      <c r="D597" s="358"/>
      <c r="E597" s="358"/>
      <c r="F597" s="358"/>
      <c r="G597" s="358"/>
      <c r="H597" s="358"/>
      <c r="I597" s="358"/>
      <c r="J597" s="358"/>
      <c r="K597" s="358"/>
      <c r="L597" s="358"/>
    </row>
    <row r="598" spans="1:18" x14ac:dyDescent="0.2">
      <c r="A598" s="363"/>
      <c r="B598" s="358"/>
      <c r="C598" s="358"/>
      <c r="D598" s="358"/>
      <c r="E598" s="358"/>
      <c r="F598" s="358"/>
      <c r="G598" s="358"/>
      <c r="H598" s="358"/>
      <c r="I598" s="358"/>
      <c r="J598" s="358"/>
      <c r="K598" s="358"/>
      <c r="L598" s="358"/>
    </row>
    <row r="599" spans="1:18" x14ac:dyDescent="0.2">
      <c r="A599" s="363"/>
      <c r="B599" s="358"/>
      <c r="C599" s="358"/>
      <c r="D599" s="358"/>
      <c r="E599" s="358"/>
      <c r="F599" s="358"/>
      <c r="G599" s="358"/>
      <c r="H599" s="358"/>
      <c r="I599" s="358"/>
      <c r="J599" s="358"/>
      <c r="K599" s="358"/>
      <c r="L599" s="358"/>
    </row>
    <row r="600" spans="1:18" x14ac:dyDescent="0.2">
      <c r="A600" s="363"/>
      <c r="B600" s="358"/>
      <c r="C600" s="358"/>
      <c r="D600" s="358"/>
      <c r="E600" s="358"/>
      <c r="F600" s="358"/>
      <c r="G600" s="358"/>
      <c r="H600" s="358"/>
      <c r="I600" s="358"/>
      <c r="J600" s="358"/>
      <c r="K600" s="358"/>
      <c r="L600" s="358"/>
    </row>
    <row r="601" spans="1:18" x14ac:dyDescent="0.2">
      <c r="A601" s="363"/>
      <c r="B601" s="358"/>
      <c r="C601" s="358"/>
      <c r="D601" s="358"/>
      <c r="E601" s="358"/>
      <c r="F601" s="358"/>
      <c r="G601" s="358"/>
      <c r="H601" s="358"/>
      <c r="I601" s="358"/>
      <c r="J601" s="358"/>
      <c r="K601" s="358"/>
      <c r="L601" s="358"/>
    </row>
    <row r="602" spans="1:18" x14ac:dyDescent="0.2">
      <c r="A602" s="363"/>
      <c r="B602" s="358"/>
      <c r="C602" s="358"/>
      <c r="D602" s="358"/>
      <c r="E602" s="358"/>
      <c r="F602" s="358"/>
      <c r="G602" s="358"/>
      <c r="H602" s="358"/>
      <c r="I602" s="358"/>
      <c r="J602" s="358"/>
      <c r="K602" s="358"/>
      <c r="L602" s="358"/>
    </row>
    <row r="603" spans="1:18" x14ac:dyDescent="0.2">
      <c r="A603" s="363"/>
      <c r="B603" s="358"/>
      <c r="C603" s="358"/>
      <c r="D603" s="358"/>
      <c r="E603" s="358"/>
      <c r="F603" s="358"/>
      <c r="G603" s="358"/>
      <c r="H603" s="358"/>
      <c r="I603" s="358"/>
      <c r="J603" s="358"/>
      <c r="K603" s="358"/>
      <c r="L603" s="358"/>
    </row>
    <row r="604" spans="1:18" x14ac:dyDescent="0.2">
      <c r="A604" s="363"/>
      <c r="B604" s="358"/>
      <c r="C604" s="358"/>
      <c r="D604" s="358"/>
      <c r="E604" s="358"/>
      <c r="F604" s="358"/>
      <c r="G604" s="358"/>
      <c r="H604" s="358"/>
      <c r="I604" s="358"/>
      <c r="J604" s="358"/>
      <c r="K604" s="358"/>
      <c r="L604" s="358"/>
      <c r="M604" s="11"/>
      <c r="N604" s="11"/>
      <c r="O604" s="11"/>
      <c r="P604" s="11"/>
      <c r="Q604" s="11"/>
      <c r="R604" s="11"/>
    </row>
    <row r="605" spans="1:18" x14ac:dyDescent="0.2">
      <c r="A605" s="363"/>
      <c r="B605" s="358"/>
      <c r="C605" s="358"/>
      <c r="D605" s="358"/>
      <c r="E605" s="358"/>
      <c r="F605" s="358"/>
      <c r="G605" s="358"/>
      <c r="H605" s="358"/>
      <c r="I605" s="358"/>
      <c r="J605" s="358"/>
      <c r="K605" s="358"/>
      <c r="L605" s="358"/>
    </row>
    <row r="606" spans="1:18" x14ac:dyDescent="0.2">
      <c r="A606" s="363"/>
      <c r="B606" s="358"/>
      <c r="C606" s="358"/>
      <c r="D606" s="358"/>
      <c r="E606" s="358"/>
      <c r="F606" s="358"/>
      <c r="G606" s="358"/>
      <c r="H606" s="358"/>
      <c r="I606" s="358"/>
      <c r="J606" s="358"/>
      <c r="K606" s="358"/>
      <c r="L606" s="358"/>
    </row>
    <row r="607" spans="1:18" x14ac:dyDescent="0.2">
      <c r="A607" s="363"/>
      <c r="B607" s="358"/>
      <c r="C607" s="358"/>
      <c r="D607" s="358"/>
      <c r="E607" s="358"/>
      <c r="F607" s="358"/>
      <c r="G607" s="358"/>
      <c r="H607" s="358"/>
      <c r="I607" s="358"/>
      <c r="J607" s="358"/>
      <c r="K607" s="358"/>
      <c r="L607" s="358"/>
    </row>
    <row r="608" spans="1:18" x14ac:dyDescent="0.2">
      <c r="A608" s="363"/>
      <c r="B608" s="358"/>
      <c r="C608" s="358"/>
      <c r="D608" s="358"/>
      <c r="E608" s="358"/>
      <c r="F608" s="358"/>
      <c r="G608" s="358"/>
      <c r="H608" s="358"/>
      <c r="I608" s="358"/>
      <c r="J608" s="358"/>
      <c r="K608" s="358"/>
      <c r="L608" s="358"/>
    </row>
    <row r="609" spans="1:12" x14ac:dyDescent="0.2">
      <c r="A609" s="363"/>
      <c r="B609" s="358"/>
      <c r="C609" s="358"/>
      <c r="D609" s="358"/>
      <c r="E609" s="358"/>
      <c r="F609" s="358"/>
      <c r="G609" s="358"/>
      <c r="H609" s="358"/>
      <c r="I609" s="358"/>
      <c r="J609" s="358"/>
      <c r="K609" s="358"/>
      <c r="L609" s="358"/>
    </row>
    <row r="610" spans="1:12" x14ac:dyDescent="0.2">
      <c r="A610" s="363"/>
      <c r="B610" s="358"/>
      <c r="C610" s="358"/>
      <c r="D610" s="358"/>
      <c r="E610" s="358"/>
      <c r="F610" s="358"/>
      <c r="G610" s="358"/>
      <c r="H610" s="358"/>
      <c r="I610" s="358"/>
      <c r="J610" s="358"/>
      <c r="K610" s="358"/>
      <c r="L610" s="358"/>
    </row>
    <row r="611" spans="1:12" x14ac:dyDescent="0.2">
      <c r="A611" s="363"/>
      <c r="B611" s="358"/>
      <c r="C611" s="358"/>
      <c r="D611" s="358"/>
      <c r="E611" s="358"/>
      <c r="F611" s="358"/>
      <c r="G611" s="358"/>
      <c r="H611" s="358"/>
      <c r="I611" s="358"/>
      <c r="J611" s="358"/>
      <c r="K611" s="358"/>
      <c r="L611" s="358"/>
    </row>
    <row r="612" spans="1:12" x14ac:dyDescent="0.2">
      <c r="A612" s="363"/>
      <c r="B612" s="358"/>
      <c r="C612" s="358"/>
      <c r="D612" s="358"/>
      <c r="E612" s="358"/>
      <c r="F612" s="358"/>
      <c r="G612" s="358"/>
      <c r="H612" s="358"/>
      <c r="I612" s="358"/>
      <c r="J612" s="358"/>
      <c r="K612" s="358"/>
      <c r="L612" s="358"/>
    </row>
    <row r="613" spans="1:12" x14ac:dyDescent="0.2">
      <c r="A613" s="363"/>
      <c r="B613" s="358"/>
      <c r="C613" s="358"/>
      <c r="D613" s="358"/>
      <c r="E613" s="358"/>
      <c r="F613" s="358"/>
      <c r="G613" s="358"/>
      <c r="H613" s="358"/>
      <c r="I613" s="358"/>
      <c r="J613" s="358"/>
      <c r="K613" s="358"/>
      <c r="L613" s="358"/>
    </row>
    <row r="614" spans="1:12" x14ac:dyDescent="0.2">
      <c r="A614" s="363"/>
      <c r="B614" s="358"/>
      <c r="C614" s="358"/>
      <c r="D614" s="358"/>
      <c r="E614" s="358"/>
      <c r="F614" s="358"/>
      <c r="G614" s="358"/>
      <c r="H614" s="358"/>
      <c r="I614" s="358"/>
      <c r="J614" s="358"/>
      <c r="K614" s="358"/>
      <c r="L614" s="358"/>
    </row>
    <row r="615" spans="1:12" x14ac:dyDescent="0.2">
      <c r="A615" s="363"/>
      <c r="B615" s="358"/>
      <c r="C615" s="358"/>
      <c r="D615" s="358"/>
      <c r="E615" s="358"/>
      <c r="F615" s="358"/>
      <c r="G615" s="358"/>
      <c r="H615" s="358"/>
      <c r="I615" s="358"/>
      <c r="J615" s="358"/>
      <c r="K615" s="358"/>
      <c r="L615" s="358"/>
    </row>
    <row r="616" spans="1:12" x14ac:dyDescent="0.2">
      <c r="A616" s="363"/>
      <c r="B616" s="358"/>
      <c r="C616" s="358"/>
      <c r="D616" s="358"/>
      <c r="E616" s="358"/>
      <c r="F616" s="358"/>
      <c r="G616" s="358"/>
      <c r="H616" s="358"/>
      <c r="I616" s="358"/>
      <c r="J616" s="358"/>
      <c r="K616" s="358"/>
      <c r="L616" s="358"/>
    </row>
    <row r="617" spans="1:12" x14ac:dyDescent="0.2">
      <c r="A617" s="363"/>
      <c r="B617" s="358"/>
      <c r="C617" s="358"/>
      <c r="D617" s="358"/>
      <c r="E617" s="358"/>
      <c r="F617" s="358"/>
      <c r="G617" s="358"/>
      <c r="H617" s="358"/>
      <c r="I617" s="358"/>
      <c r="J617" s="358"/>
      <c r="K617" s="358"/>
      <c r="L617" s="358"/>
    </row>
    <row r="618" spans="1:12" x14ac:dyDescent="0.2">
      <c r="A618" s="363"/>
      <c r="B618" s="358"/>
      <c r="C618" s="358"/>
      <c r="D618" s="358"/>
      <c r="E618" s="358"/>
      <c r="F618" s="358"/>
      <c r="G618" s="358"/>
      <c r="H618" s="358"/>
      <c r="I618" s="358"/>
      <c r="J618" s="358"/>
      <c r="K618" s="358"/>
      <c r="L618" s="358"/>
    </row>
    <row r="619" spans="1:12" x14ac:dyDescent="0.2">
      <c r="A619" s="363"/>
      <c r="B619" s="358"/>
      <c r="C619" s="358"/>
      <c r="D619" s="358"/>
      <c r="E619" s="358"/>
      <c r="F619" s="358"/>
      <c r="G619" s="358"/>
      <c r="H619" s="358"/>
      <c r="I619" s="358"/>
      <c r="J619" s="358"/>
      <c r="K619" s="358"/>
      <c r="L619" s="358"/>
    </row>
    <row r="620" spans="1:12" x14ac:dyDescent="0.2">
      <c r="A620" s="363"/>
      <c r="B620" s="358"/>
      <c r="C620" s="358"/>
      <c r="D620" s="358"/>
      <c r="E620" s="358"/>
      <c r="F620" s="358"/>
      <c r="G620" s="358"/>
      <c r="H620" s="358"/>
      <c r="I620" s="358"/>
      <c r="J620" s="358"/>
      <c r="K620" s="358"/>
      <c r="L620" s="358"/>
    </row>
    <row r="621" spans="1:12" x14ac:dyDescent="0.2">
      <c r="A621" s="363"/>
      <c r="B621" s="358"/>
      <c r="C621" s="358"/>
      <c r="D621" s="358"/>
      <c r="E621" s="358"/>
      <c r="F621" s="358"/>
      <c r="G621" s="358"/>
      <c r="H621" s="358"/>
      <c r="I621" s="358"/>
      <c r="J621" s="358"/>
      <c r="K621" s="358"/>
      <c r="L621" s="358"/>
    </row>
    <row r="622" spans="1:12" x14ac:dyDescent="0.2">
      <c r="A622" s="363"/>
      <c r="B622" s="358"/>
      <c r="C622" s="358"/>
      <c r="D622" s="358"/>
      <c r="E622" s="358"/>
      <c r="F622" s="358"/>
      <c r="G622" s="358"/>
      <c r="H622" s="358"/>
      <c r="I622" s="358"/>
      <c r="J622" s="358"/>
      <c r="K622" s="358"/>
      <c r="L622" s="358"/>
    </row>
    <row r="623" spans="1:12" x14ac:dyDescent="0.2">
      <c r="A623" s="363"/>
      <c r="B623" s="358"/>
      <c r="C623" s="358"/>
      <c r="D623" s="358"/>
      <c r="E623" s="358"/>
      <c r="F623" s="358"/>
      <c r="G623" s="358"/>
      <c r="H623" s="358"/>
      <c r="I623" s="358"/>
      <c r="J623" s="358"/>
      <c r="K623" s="358"/>
      <c r="L623" s="358"/>
    </row>
    <row r="624" spans="1:12" x14ac:dyDescent="0.2">
      <c r="A624" s="363"/>
      <c r="B624" s="358"/>
      <c r="C624" s="358"/>
      <c r="D624" s="358"/>
      <c r="E624" s="358"/>
      <c r="F624" s="358"/>
      <c r="G624" s="358"/>
      <c r="H624" s="358"/>
      <c r="I624" s="358"/>
      <c r="J624" s="358"/>
      <c r="K624" s="358"/>
      <c r="L624" s="358"/>
    </row>
    <row r="625" spans="1:12" x14ac:dyDescent="0.2">
      <c r="A625" s="363"/>
      <c r="B625" s="358"/>
      <c r="C625" s="358"/>
      <c r="D625" s="358"/>
      <c r="E625" s="358"/>
      <c r="F625" s="358"/>
      <c r="G625" s="358"/>
      <c r="H625" s="358"/>
      <c r="I625" s="358"/>
      <c r="J625" s="358"/>
      <c r="K625" s="358"/>
      <c r="L625" s="358"/>
    </row>
    <row r="626" spans="1:12" x14ac:dyDescent="0.2">
      <c r="A626" s="363"/>
      <c r="B626" s="358"/>
      <c r="C626" s="358"/>
      <c r="D626" s="358"/>
      <c r="E626" s="358"/>
      <c r="F626" s="358"/>
      <c r="G626" s="358"/>
      <c r="H626" s="358"/>
      <c r="I626" s="358"/>
      <c r="J626" s="358"/>
      <c r="K626" s="358"/>
      <c r="L626" s="358"/>
    </row>
    <row r="627" spans="1:12" x14ac:dyDescent="0.2">
      <c r="A627" s="363"/>
      <c r="B627" s="358"/>
      <c r="C627" s="358"/>
      <c r="D627" s="358"/>
      <c r="E627" s="358"/>
      <c r="F627" s="358"/>
      <c r="G627" s="358"/>
      <c r="H627" s="358"/>
      <c r="I627" s="358"/>
      <c r="J627" s="358"/>
      <c r="K627" s="358"/>
      <c r="L627" s="358"/>
    </row>
    <row r="628" spans="1:12" x14ac:dyDescent="0.2">
      <c r="A628" s="363"/>
      <c r="B628" s="358"/>
      <c r="C628" s="358"/>
      <c r="D628" s="358"/>
      <c r="E628" s="358"/>
      <c r="F628" s="358"/>
      <c r="G628" s="358"/>
      <c r="H628" s="358"/>
      <c r="I628" s="358"/>
      <c r="J628" s="358"/>
      <c r="K628" s="358"/>
      <c r="L628" s="358"/>
    </row>
    <row r="629" spans="1:12" x14ac:dyDescent="0.2">
      <c r="A629" s="363"/>
      <c r="B629" s="358"/>
      <c r="C629" s="358"/>
      <c r="D629" s="358"/>
      <c r="E629" s="358"/>
      <c r="F629" s="358"/>
      <c r="G629" s="358"/>
      <c r="H629" s="358"/>
      <c r="I629" s="358"/>
      <c r="J629" s="358"/>
      <c r="K629" s="358"/>
      <c r="L629" s="358"/>
    </row>
    <row r="630" spans="1:12" x14ac:dyDescent="0.2">
      <c r="A630" s="363"/>
      <c r="B630" s="358"/>
      <c r="C630" s="358"/>
      <c r="D630" s="358"/>
      <c r="E630" s="358"/>
      <c r="F630" s="358"/>
      <c r="G630" s="358"/>
      <c r="H630" s="358"/>
      <c r="I630" s="358"/>
      <c r="J630" s="358"/>
      <c r="K630" s="358"/>
      <c r="L630" s="358"/>
    </row>
    <row r="631" spans="1:12" x14ac:dyDescent="0.2">
      <c r="A631" s="363"/>
      <c r="B631" s="358"/>
      <c r="C631" s="358"/>
      <c r="D631" s="358"/>
      <c r="E631" s="358"/>
      <c r="F631" s="358"/>
      <c r="G631" s="358"/>
      <c r="H631" s="358"/>
      <c r="I631" s="358"/>
      <c r="J631" s="358"/>
      <c r="K631" s="358"/>
      <c r="L631" s="358"/>
    </row>
    <row r="632" spans="1:12" x14ac:dyDescent="0.2">
      <c r="A632" s="363"/>
      <c r="B632" s="358"/>
      <c r="C632" s="358"/>
      <c r="D632" s="358"/>
      <c r="E632" s="358"/>
      <c r="F632" s="358"/>
      <c r="G632" s="358"/>
      <c r="H632" s="358"/>
      <c r="I632" s="358"/>
      <c r="J632" s="358"/>
      <c r="K632" s="358"/>
      <c r="L632" s="358"/>
    </row>
    <row r="633" spans="1:12" x14ac:dyDescent="0.2">
      <c r="A633" s="363"/>
      <c r="B633" s="358"/>
      <c r="C633" s="358"/>
      <c r="D633" s="358"/>
      <c r="E633" s="358"/>
      <c r="F633" s="358"/>
      <c r="G633" s="358"/>
      <c r="H633" s="358"/>
      <c r="I633" s="358"/>
      <c r="J633" s="358"/>
      <c r="K633" s="358"/>
      <c r="L633" s="358"/>
    </row>
    <row r="634" spans="1:12" x14ac:dyDescent="0.2">
      <c r="A634" s="363"/>
      <c r="B634" s="358"/>
      <c r="C634" s="358"/>
      <c r="D634" s="358"/>
      <c r="E634" s="358"/>
      <c r="F634" s="358"/>
      <c r="G634" s="358"/>
      <c r="H634" s="358"/>
      <c r="I634" s="358"/>
      <c r="J634" s="358"/>
      <c r="K634" s="358"/>
      <c r="L634" s="358"/>
    </row>
    <row r="635" spans="1:12" x14ac:dyDescent="0.2">
      <c r="A635" s="363"/>
      <c r="B635" s="358"/>
      <c r="C635" s="358"/>
      <c r="D635" s="358"/>
      <c r="E635" s="358"/>
      <c r="F635" s="358"/>
      <c r="G635" s="358"/>
      <c r="H635" s="358"/>
      <c r="I635" s="358"/>
      <c r="J635" s="358"/>
      <c r="K635" s="358"/>
      <c r="L635" s="358"/>
    </row>
    <row r="636" spans="1:12" x14ac:dyDescent="0.2">
      <c r="A636" s="363"/>
      <c r="B636" s="358"/>
      <c r="C636" s="358"/>
      <c r="D636" s="358"/>
      <c r="E636" s="358"/>
      <c r="F636" s="358"/>
      <c r="G636" s="358"/>
      <c r="H636" s="358"/>
      <c r="I636" s="358"/>
      <c r="J636" s="358"/>
      <c r="K636" s="358"/>
      <c r="L636" s="358"/>
    </row>
    <row r="637" spans="1:12" x14ac:dyDescent="0.2">
      <c r="A637" s="363"/>
      <c r="B637" s="358"/>
      <c r="C637" s="358"/>
      <c r="D637" s="358"/>
      <c r="E637" s="358"/>
      <c r="F637" s="358"/>
      <c r="G637" s="358"/>
      <c r="H637" s="358"/>
      <c r="I637" s="358"/>
      <c r="J637" s="358"/>
      <c r="K637" s="358"/>
      <c r="L637" s="358"/>
    </row>
    <row r="638" spans="1:12" x14ac:dyDescent="0.2">
      <c r="A638" s="363"/>
      <c r="B638" s="358"/>
      <c r="C638" s="358"/>
      <c r="D638" s="358"/>
      <c r="E638" s="358"/>
      <c r="F638" s="358"/>
      <c r="G638" s="358"/>
      <c r="H638" s="358"/>
      <c r="I638" s="358"/>
      <c r="J638" s="358"/>
      <c r="K638" s="358"/>
      <c r="L638" s="358"/>
    </row>
    <row r="639" spans="1:12" x14ac:dyDescent="0.2">
      <c r="A639" s="363"/>
      <c r="B639" s="358"/>
      <c r="C639" s="358"/>
      <c r="D639" s="358"/>
      <c r="E639" s="358"/>
      <c r="F639" s="358"/>
      <c r="G639" s="358"/>
      <c r="H639" s="358"/>
      <c r="I639" s="358"/>
      <c r="J639" s="358"/>
      <c r="K639" s="358"/>
      <c r="L639" s="358"/>
    </row>
    <row r="640" spans="1:12" x14ac:dyDescent="0.2">
      <c r="A640" s="363"/>
      <c r="B640" s="358"/>
      <c r="C640" s="358"/>
      <c r="D640" s="358"/>
      <c r="E640" s="358"/>
      <c r="F640" s="358"/>
      <c r="G640" s="358"/>
      <c r="H640" s="358"/>
      <c r="I640" s="358"/>
      <c r="J640" s="358"/>
      <c r="K640" s="358"/>
      <c r="L640" s="358"/>
    </row>
    <row r="641" spans="1:18" x14ac:dyDescent="0.2">
      <c r="A641" s="363"/>
      <c r="B641" s="358"/>
      <c r="C641" s="358"/>
      <c r="D641" s="358"/>
      <c r="E641" s="358"/>
      <c r="F641" s="358"/>
      <c r="G641" s="358"/>
      <c r="H641" s="358"/>
      <c r="I641" s="358"/>
      <c r="J641" s="358"/>
      <c r="K641" s="358"/>
      <c r="L641" s="358"/>
    </row>
    <row r="642" spans="1:18" x14ac:dyDescent="0.2">
      <c r="A642" s="363"/>
      <c r="B642" s="358"/>
      <c r="C642" s="358"/>
      <c r="D642" s="358"/>
      <c r="E642" s="358"/>
      <c r="F642" s="358"/>
      <c r="G642" s="358"/>
      <c r="H642" s="358"/>
      <c r="I642" s="358"/>
      <c r="J642" s="358"/>
      <c r="K642" s="358"/>
      <c r="L642" s="358"/>
    </row>
    <row r="643" spans="1:18" x14ac:dyDescent="0.2">
      <c r="A643" s="363"/>
      <c r="B643" s="358"/>
      <c r="C643" s="358"/>
      <c r="D643" s="358"/>
      <c r="E643" s="358"/>
      <c r="F643" s="358"/>
      <c r="G643" s="358"/>
      <c r="H643" s="358"/>
      <c r="I643" s="358"/>
      <c r="J643" s="358"/>
      <c r="K643" s="358"/>
      <c r="L643" s="358"/>
    </row>
    <row r="644" spans="1:18" x14ac:dyDescent="0.2">
      <c r="A644" s="363"/>
      <c r="B644" s="358"/>
      <c r="C644" s="358"/>
      <c r="D644" s="358"/>
      <c r="E644" s="358"/>
      <c r="F644" s="358"/>
      <c r="G644" s="358"/>
      <c r="H644" s="358"/>
      <c r="I644" s="358"/>
      <c r="J644" s="358"/>
      <c r="K644" s="358"/>
      <c r="L644" s="358"/>
    </row>
    <row r="645" spans="1:18" x14ac:dyDescent="0.2">
      <c r="A645" s="363"/>
      <c r="B645" s="358"/>
      <c r="C645" s="358"/>
      <c r="D645" s="358"/>
      <c r="E645" s="358"/>
      <c r="F645" s="358"/>
      <c r="G645" s="358"/>
      <c r="H645" s="358"/>
      <c r="I645" s="358"/>
      <c r="J645" s="358"/>
      <c r="K645" s="358"/>
      <c r="L645" s="358"/>
    </row>
    <row r="646" spans="1:18" x14ac:dyDescent="0.2">
      <c r="A646" s="363"/>
      <c r="B646" s="358"/>
      <c r="C646" s="358"/>
      <c r="D646" s="358"/>
      <c r="E646" s="358"/>
      <c r="F646" s="358"/>
      <c r="G646" s="358"/>
      <c r="H646" s="358"/>
      <c r="I646" s="358"/>
      <c r="J646" s="358"/>
      <c r="K646" s="358"/>
      <c r="L646" s="358"/>
    </row>
    <row r="647" spans="1:18" x14ac:dyDescent="0.2">
      <c r="A647" s="363"/>
      <c r="B647" s="358"/>
      <c r="C647" s="358"/>
      <c r="D647" s="358"/>
      <c r="E647" s="358"/>
      <c r="F647" s="358"/>
      <c r="G647" s="358"/>
      <c r="H647" s="358"/>
      <c r="I647" s="358"/>
      <c r="J647" s="358"/>
      <c r="K647" s="358"/>
      <c r="L647" s="358"/>
    </row>
    <row r="648" spans="1:18" x14ac:dyDescent="0.2">
      <c r="A648" s="363"/>
      <c r="B648" s="358"/>
      <c r="C648" s="358"/>
      <c r="D648" s="358"/>
      <c r="E648" s="358"/>
      <c r="F648" s="358"/>
      <c r="G648" s="358"/>
      <c r="H648" s="358"/>
      <c r="I648" s="358"/>
      <c r="J648" s="358"/>
      <c r="K648" s="358"/>
      <c r="L648" s="358"/>
    </row>
    <row r="649" spans="1:18" x14ac:dyDescent="0.2">
      <c r="A649" s="363"/>
      <c r="B649" s="358"/>
      <c r="C649" s="358"/>
      <c r="D649" s="358"/>
      <c r="E649" s="358"/>
      <c r="F649" s="358"/>
      <c r="G649" s="358"/>
      <c r="H649" s="358"/>
      <c r="I649" s="358"/>
      <c r="J649" s="358"/>
      <c r="K649" s="358"/>
      <c r="L649" s="358"/>
    </row>
    <row r="650" spans="1:18" x14ac:dyDescent="0.2">
      <c r="A650" s="363"/>
      <c r="B650" s="358"/>
      <c r="C650" s="358"/>
      <c r="D650" s="358"/>
      <c r="E650" s="358"/>
      <c r="F650" s="358"/>
      <c r="G650" s="358"/>
      <c r="H650" s="358"/>
      <c r="I650" s="358"/>
      <c r="J650" s="358"/>
      <c r="K650" s="358"/>
      <c r="L650" s="358"/>
    </row>
    <row r="651" spans="1:18" x14ac:dyDescent="0.2">
      <c r="A651" s="363"/>
      <c r="B651" s="358"/>
      <c r="C651" s="358"/>
      <c r="D651" s="358"/>
      <c r="E651" s="358"/>
      <c r="F651" s="358"/>
      <c r="G651" s="358"/>
      <c r="H651" s="358"/>
      <c r="I651" s="358"/>
      <c r="J651" s="358"/>
      <c r="K651" s="358"/>
      <c r="L651" s="358"/>
    </row>
    <row r="652" spans="1:18" s="11" customFormat="1" x14ac:dyDescent="0.2">
      <c r="A652" s="363"/>
      <c r="B652" s="358"/>
      <c r="C652" s="358"/>
      <c r="D652" s="358"/>
      <c r="E652" s="358"/>
      <c r="F652" s="358"/>
      <c r="G652" s="358"/>
      <c r="H652" s="358"/>
      <c r="I652" s="358"/>
      <c r="J652" s="358"/>
      <c r="K652" s="358"/>
      <c r="L652" s="358"/>
      <c r="M652" s="198"/>
      <c r="N652" s="198"/>
      <c r="O652" s="198"/>
      <c r="P652" s="198"/>
      <c r="Q652" s="198"/>
      <c r="R652" s="198"/>
    </row>
    <row r="653" spans="1:18" x14ac:dyDescent="0.2">
      <c r="A653" s="363"/>
      <c r="B653" s="358"/>
      <c r="C653" s="358"/>
      <c r="D653" s="358"/>
      <c r="E653" s="358"/>
      <c r="F653" s="358"/>
      <c r="G653" s="358"/>
      <c r="H653" s="358"/>
      <c r="I653" s="358"/>
      <c r="J653" s="358"/>
      <c r="K653" s="358"/>
      <c r="L653" s="358"/>
    </row>
    <row r="654" spans="1:18" x14ac:dyDescent="0.2">
      <c r="A654" s="363"/>
      <c r="B654" s="358"/>
      <c r="C654" s="358"/>
      <c r="D654" s="358"/>
      <c r="E654" s="358"/>
      <c r="F654" s="358"/>
      <c r="G654" s="358"/>
      <c r="H654" s="358"/>
      <c r="I654" s="358"/>
      <c r="J654" s="358"/>
      <c r="K654" s="358"/>
      <c r="L654" s="358"/>
    </row>
    <row r="655" spans="1:18" x14ac:dyDescent="0.2">
      <c r="A655" s="363"/>
      <c r="B655" s="358"/>
      <c r="C655" s="358"/>
      <c r="D655" s="358"/>
      <c r="E655" s="358"/>
      <c r="F655" s="358"/>
      <c r="G655" s="358"/>
      <c r="H655" s="358"/>
      <c r="I655" s="358"/>
      <c r="J655" s="358"/>
      <c r="K655" s="358"/>
      <c r="L655" s="358"/>
    </row>
    <row r="656" spans="1:18" x14ac:dyDescent="0.2">
      <c r="A656" s="363"/>
      <c r="B656" s="358"/>
      <c r="C656" s="358"/>
      <c r="D656" s="358"/>
      <c r="E656" s="358"/>
      <c r="F656" s="358"/>
      <c r="G656" s="358"/>
      <c r="H656" s="358"/>
      <c r="I656" s="358"/>
      <c r="J656" s="358"/>
      <c r="K656" s="358"/>
      <c r="L656" s="358"/>
    </row>
    <row r="657" spans="1:12" x14ac:dyDescent="0.2">
      <c r="A657" s="363"/>
      <c r="B657" s="358"/>
      <c r="C657" s="358"/>
      <c r="D657" s="358"/>
      <c r="E657" s="358"/>
      <c r="F657" s="358"/>
      <c r="G657" s="358"/>
      <c r="H657" s="358"/>
      <c r="I657" s="358"/>
      <c r="J657" s="358"/>
      <c r="K657" s="358"/>
      <c r="L657" s="358"/>
    </row>
    <row r="658" spans="1:12" x14ac:dyDescent="0.2">
      <c r="A658" s="363"/>
      <c r="B658" s="358"/>
      <c r="C658" s="358"/>
      <c r="D658" s="358"/>
      <c r="E658" s="358"/>
      <c r="F658" s="358"/>
      <c r="G658" s="358"/>
      <c r="H658" s="358"/>
      <c r="I658" s="358"/>
      <c r="J658" s="358"/>
      <c r="K658" s="358"/>
      <c r="L658" s="358"/>
    </row>
    <row r="659" spans="1:12" x14ac:dyDescent="0.2">
      <c r="A659" s="363"/>
      <c r="B659" s="358"/>
      <c r="C659" s="358"/>
      <c r="D659" s="358"/>
      <c r="E659" s="358"/>
      <c r="F659" s="358"/>
      <c r="G659" s="358"/>
      <c r="H659" s="358"/>
      <c r="I659" s="358"/>
      <c r="J659" s="358"/>
      <c r="K659" s="358"/>
      <c r="L659" s="358"/>
    </row>
    <row r="660" spans="1:12" x14ac:dyDescent="0.2">
      <c r="A660" s="363"/>
      <c r="B660" s="358"/>
      <c r="C660" s="358"/>
      <c r="D660" s="358"/>
      <c r="E660" s="358"/>
      <c r="F660" s="358"/>
      <c r="G660" s="358"/>
      <c r="H660" s="358"/>
      <c r="I660" s="358"/>
      <c r="J660" s="358"/>
      <c r="K660" s="358"/>
      <c r="L660" s="358"/>
    </row>
    <row r="661" spans="1:12" x14ac:dyDescent="0.2">
      <c r="A661" s="363"/>
      <c r="B661" s="358"/>
      <c r="C661" s="358"/>
      <c r="D661" s="358"/>
      <c r="E661" s="358"/>
      <c r="F661" s="358"/>
      <c r="G661" s="358"/>
      <c r="H661" s="358"/>
      <c r="I661" s="358"/>
      <c r="J661" s="358"/>
      <c r="K661" s="358"/>
      <c r="L661" s="358"/>
    </row>
    <row r="662" spans="1:12" x14ac:dyDescent="0.2">
      <c r="A662" s="363"/>
      <c r="B662" s="358"/>
      <c r="C662" s="358"/>
      <c r="D662" s="358"/>
      <c r="E662" s="358"/>
      <c r="F662" s="358"/>
      <c r="G662" s="358"/>
      <c r="H662" s="358"/>
      <c r="I662" s="358"/>
      <c r="J662" s="358"/>
      <c r="K662" s="358"/>
      <c r="L662" s="358"/>
    </row>
    <row r="663" spans="1:12" x14ac:dyDescent="0.2">
      <c r="A663" s="363"/>
      <c r="B663" s="358"/>
      <c r="C663" s="358"/>
      <c r="D663" s="358"/>
      <c r="E663" s="358"/>
      <c r="F663" s="358"/>
      <c r="G663" s="358"/>
      <c r="H663" s="358"/>
      <c r="I663" s="358"/>
      <c r="J663" s="358"/>
      <c r="K663" s="358"/>
      <c r="L663" s="358"/>
    </row>
    <row r="664" spans="1:12" x14ac:dyDescent="0.2">
      <c r="A664" s="363"/>
      <c r="B664" s="358"/>
      <c r="C664" s="358"/>
      <c r="D664" s="358"/>
      <c r="E664" s="358"/>
      <c r="F664" s="358"/>
      <c r="G664" s="358"/>
      <c r="H664" s="358"/>
      <c r="I664" s="358"/>
      <c r="J664" s="358"/>
      <c r="K664" s="358"/>
      <c r="L664" s="358"/>
    </row>
    <row r="665" spans="1:12" x14ac:dyDescent="0.2">
      <c r="A665" s="363"/>
      <c r="B665" s="358"/>
      <c r="C665" s="358"/>
      <c r="D665" s="358"/>
      <c r="E665" s="358"/>
      <c r="F665" s="358"/>
      <c r="G665" s="358"/>
      <c r="H665" s="358"/>
      <c r="I665" s="358"/>
      <c r="J665" s="358"/>
      <c r="K665" s="358"/>
      <c r="L665" s="358"/>
    </row>
    <row r="666" spans="1:12" x14ac:dyDescent="0.2">
      <c r="A666" s="363"/>
      <c r="B666" s="358"/>
      <c r="C666" s="358"/>
      <c r="D666" s="358"/>
      <c r="E666" s="358"/>
      <c r="F666" s="358"/>
      <c r="G666" s="358"/>
      <c r="H666" s="358"/>
      <c r="I666" s="358"/>
      <c r="J666" s="358"/>
      <c r="K666" s="358"/>
      <c r="L666" s="358"/>
    </row>
    <row r="667" spans="1:12" x14ac:dyDescent="0.2">
      <c r="A667" s="363"/>
      <c r="B667" s="358"/>
      <c r="C667" s="358"/>
      <c r="D667" s="358"/>
      <c r="E667" s="358"/>
      <c r="F667" s="358"/>
      <c r="G667" s="358"/>
      <c r="H667" s="358"/>
      <c r="I667" s="358"/>
      <c r="J667" s="358"/>
      <c r="K667" s="358"/>
      <c r="L667" s="358"/>
    </row>
    <row r="668" spans="1:12" x14ac:dyDescent="0.2">
      <c r="A668" s="363"/>
      <c r="B668" s="358"/>
      <c r="C668" s="358"/>
      <c r="D668" s="358"/>
      <c r="E668" s="358"/>
      <c r="F668" s="358"/>
      <c r="G668" s="358"/>
      <c r="H668" s="358"/>
      <c r="I668" s="358"/>
      <c r="J668" s="358"/>
      <c r="K668" s="358"/>
      <c r="L668" s="358"/>
    </row>
    <row r="669" spans="1:12" x14ac:dyDescent="0.2">
      <c r="A669" s="363"/>
      <c r="B669" s="358"/>
      <c r="C669" s="358"/>
      <c r="D669" s="358"/>
      <c r="E669" s="358"/>
      <c r="F669" s="358"/>
      <c r="G669" s="358"/>
      <c r="H669" s="358"/>
      <c r="I669" s="358"/>
      <c r="J669" s="358"/>
      <c r="K669" s="358"/>
      <c r="L669" s="358"/>
    </row>
    <row r="670" spans="1:12" x14ac:dyDescent="0.2">
      <c r="A670" s="363"/>
      <c r="B670" s="358"/>
      <c r="C670" s="358"/>
      <c r="D670" s="358"/>
      <c r="E670" s="358"/>
      <c r="F670" s="358"/>
      <c r="G670" s="358"/>
      <c r="H670" s="358"/>
      <c r="I670" s="358"/>
      <c r="J670" s="358"/>
      <c r="K670" s="358"/>
      <c r="L670" s="358"/>
    </row>
    <row r="671" spans="1:12" x14ac:dyDescent="0.2">
      <c r="A671" s="363"/>
      <c r="B671" s="358"/>
      <c r="C671" s="358"/>
      <c r="D671" s="358"/>
      <c r="E671" s="358"/>
      <c r="F671" s="358"/>
      <c r="G671" s="358"/>
      <c r="H671" s="358"/>
      <c r="I671" s="358"/>
      <c r="J671" s="358"/>
      <c r="K671" s="358"/>
      <c r="L671" s="358"/>
    </row>
    <row r="672" spans="1:12" x14ac:dyDescent="0.2">
      <c r="A672" s="363"/>
      <c r="B672" s="358"/>
      <c r="C672" s="358"/>
      <c r="D672" s="358"/>
      <c r="E672" s="358"/>
      <c r="F672" s="358"/>
      <c r="G672" s="358"/>
      <c r="H672" s="358"/>
      <c r="I672" s="358"/>
      <c r="J672" s="358"/>
      <c r="K672" s="358"/>
      <c r="L672" s="358"/>
    </row>
    <row r="673" spans="1:12" x14ac:dyDescent="0.2">
      <c r="A673" s="363"/>
      <c r="B673" s="358"/>
      <c r="C673" s="358"/>
      <c r="D673" s="358"/>
      <c r="E673" s="358"/>
      <c r="F673" s="358"/>
      <c r="G673" s="358"/>
      <c r="H673" s="358"/>
      <c r="I673" s="358"/>
      <c r="J673" s="358"/>
      <c r="K673" s="358"/>
      <c r="L673" s="358"/>
    </row>
    <row r="674" spans="1:12" x14ac:dyDescent="0.2">
      <c r="A674" s="363"/>
      <c r="B674" s="358"/>
      <c r="C674" s="358"/>
      <c r="D674" s="358"/>
      <c r="E674" s="358"/>
      <c r="F674" s="358"/>
      <c r="G674" s="358"/>
      <c r="H674" s="358"/>
      <c r="I674" s="358"/>
      <c r="J674" s="358"/>
      <c r="K674" s="358"/>
      <c r="L674" s="358"/>
    </row>
    <row r="675" spans="1:12" x14ac:dyDescent="0.2">
      <c r="A675" s="363"/>
      <c r="B675" s="358"/>
      <c r="C675" s="358"/>
      <c r="D675" s="358"/>
      <c r="E675" s="358"/>
      <c r="F675" s="358"/>
      <c r="G675" s="358"/>
      <c r="H675" s="358"/>
      <c r="I675" s="358"/>
      <c r="J675" s="358"/>
      <c r="K675" s="358"/>
      <c r="L675" s="358"/>
    </row>
    <row r="676" spans="1:12" x14ac:dyDescent="0.2">
      <c r="A676" s="363"/>
      <c r="B676" s="358"/>
      <c r="C676" s="358"/>
      <c r="D676" s="358"/>
      <c r="E676" s="358"/>
      <c r="F676" s="358"/>
      <c r="G676" s="358"/>
      <c r="H676" s="358"/>
      <c r="I676" s="358"/>
      <c r="J676" s="358"/>
      <c r="K676" s="358"/>
      <c r="L676" s="358"/>
    </row>
    <row r="677" spans="1:12" x14ac:dyDescent="0.2">
      <c r="A677" s="363"/>
      <c r="B677" s="358"/>
      <c r="C677" s="358"/>
      <c r="D677" s="358"/>
      <c r="E677" s="358"/>
      <c r="F677" s="358"/>
      <c r="G677" s="358"/>
      <c r="H677" s="358"/>
      <c r="I677" s="358"/>
      <c r="J677" s="358"/>
      <c r="K677" s="358"/>
      <c r="L677" s="358"/>
    </row>
    <row r="678" spans="1:12" x14ac:dyDescent="0.2">
      <c r="A678" s="363"/>
      <c r="B678" s="358"/>
      <c r="C678" s="358"/>
      <c r="D678" s="358"/>
      <c r="E678" s="358"/>
      <c r="F678" s="358"/>
      <c r="G678" s="358"/>
      <c r="H678" s="358"/>
      <c r="I678" s="358"/>
      <c r="J678" s="358"/>
      <c r="K678" s="358"/>
      <c r="L678" s="358"/>
    </row>
    <row r="679" spans="1:12" x14ac:dyDescent="0.2">
      <c r="A679" s="363"/>
      <c r="B679" s="358"/>
      <c r="C679" s="358"/>
      <c r="D679" s="358"/>
      <c r="E679" s="358"/>
      <c r="F679" s="358"/>
      <c r="G679" s="358"/>
      <c r="H679" s="358"/>
      <c r="I679" s="358"/>
      <c r="J679" s="358"/>
      <c r="K679" s="358"/>
      <c r="L679" s="358"/>
    </row>
    <row r="680" spans="1:12" x14ac:dyDescent="0.2">
      <c r="A680" s="363"/>
      <c r="B680" s="358"/>
      <c r="C680" s="358"/>
      <c r="D680" s="358"/>
      <c r="E680" s="358"/>
      <c r="F680" s="358"/>
      <c r="G680" s="358"/>
      <c r="H680" s="358"/>
      <c r="I680" s="358"/>
      <c r="J680" s="358"/>
      <c r="K680" s="358"/>
      <c r="L680" s="358"/>
    </row>
    <row r="681" spans="1:12" x14ac:dyDescent="0.2">
      <c r="A681" s="363"/>
      <c r="B681" s="358"/>
      <c r="C681" s="358"/>
      <c r="D681" s="358"/>
      <c r="E681" s="358"/>
      <c r="F681" s="358"/>
      <c r="G681" s="358"/>
      <c r="H681" s="358"/>
      <c r="I681" s="358"/>
      <c r="J681" s="358"/>
      <c r="K681" s="358"/>
      <c r="L681" s="358"/>
    </row>
    <row r="682" spans="1:12" x14ac:dyDescent="0.2">
      <c r="A682" s="363"/>
      <c r="B682" s="358"/>
      <c r="C682" s="358"/>
      <c r="D682" s="358"/>
      <c r="E682" s="358"/>
      <c r="F682" s="358"/>
      <c r="G682" s="358"/>
      <c r="H682" s="358"/>
      <c r="I682" s="358"/>
      <c r="J682" s="358"/>
      <c r="K682" s="358"/>
      <c r="L682" s="358"/>
    </row>
    <row r="683" spans="1:12" x14ac:dyDescent="0.2">
      <c r="A683" s="363"/>
      <c r="B683" s="358"/>
      <c r="C683" s="358"/>
      <c r="D683" s="358"/>
      <c r="E683" s="358"/>
      <c r="F683" s="358"/>
      <c r="G683" s="358"/>
      <c r="H683" s="358"/>
      <c r="I683" s="358"/>
      <c r="J683" s="358"/>
      <c r="K683" s="358"/>
      <c r="L683" s="358"/>
    </row>
    <row r="684" spans="1:12" x14ac:dyDescent="0.2">
      <c r="A684" s="363"/>
      <c r="B684" s="358"/>
      <c r="C684" s="358"/>
      <c r="D684" s="358"/>
      <c r="E684" s="358"/>
      <c r="F684" s="358"/>
      <c r="G684" s="358"/>
      <c r="H684" s="358"/>
      <c r="I684" s="358"/>
      <c r="J684" s="358"/>
      <c r="K684" s="358"/>
      <c r="L684" s="358"/>
    </row>
    <row r="685" spans="1:12" x14ac:dyDescent="0.2">
      <c r="A685" s="363"/>
      <c r="B685" s="358"/>
      <c r="C685" s="358"/>
      <c r="D685" s="358"/>
      <c r="E685" s="358"/>
      <c r="F685" s="358"/>
      <c r="G685" s="358"/>
      <c r="H685" s="358"/>
      <c r="I685" s="358"/>
      <c r="J685" s="358"/>
      <c r="K685" s="358"/>
      <c r="L685" s="358"/>
    </row>
    <row r="686" spans="1:12" x14ac:dyDescent="0.2">
      <c r="A686" s="363"/>
      <c r="B686" s="358"/>
      <c r="C686" s="358"/>
      <c r="D686" s="358"/>
      <c r="E686" s="358"/>
      <c r="F686" s="358"/>
      <c r="G686" s="358"/>
      <c r="H686" s="358"/>
      <c r="I686" s="358"/>
      <c r="J686" s="358"/>
      <c r="K686" s="358"/>
      <c r="L686" s="358"/>
    </row>
    <row r="687" spans="1:12" x14ac:dyDescent="0.2">
      <c r="A687" s="363"/>
      <c r="B687" s="358"/>
      <c r="C687" s="358"/>
      <c r="D687" s="358"/>
      <c r="E687" s="358"/>
      <c r="F687" s="358"/>
      <c r="G687" s="358"/>
      <c r="H687" s="358"/>
      <c r="I687" s="358"/>
      <c r="J687" s="358"/>
      <c r="K687" s="358"/>
      <c r="L687" s="358"/>
    </row>
    <row r="688" spans="1:12" x14ac:dyDescent="0.2">
      <c r="A688" s="363"/>
      <c r="B688" s="358"/>
      <c r="C688" s="358"/>
      <c r="D688" s="358"/>
      <c r="E688" s="358"/>
      <c r="F688" s="358"/>
      <c r="G688" s="358"/>
      <c r="H688" s="358"/>
      <c r="I688" s="358"/>
      <c r="J688" s="358"/>
      <c r="K688" s="358"/>
      <c r="L688" s="358"/>
    </row>
    <row r="689" spans="1:12" x14ac:dyDescent="0.2">
      <c r="A689" s="363"/>
      <c r="B689" s="358"/>
      <c r="C689" s="358"/>
      <c r="D689" s="358"/>
      <c r="E689" s="358"/>
      <c r="F689" s="358"/>
      <c r="G689" s="358"/>
      <c r="H689" s="358"/>
      <c r="I689" s="358"/>
      <c r="J689" s="358"/>
      <c r="K689" s="358"/>
      <c r="L689" s="358"/>
    </row>
    <row r="690" spans="1:12" x14ac:dyDescent="0.2">
      <c r="A690" s="363"/>
      <c r="B690" s="358"/>
      <c r="C690" s="358"/>
      <c r="D690" s="358"/>
      <c r="E690" s="358"/>
      <c r="F690" s="358"/>
      <c r="G690" s="358"/>
      <c r="H690" s="358"/>
      <c r="I690" s="358"/>
      <c r="J690" s="358"/>
      <c r="K690" s="358"/>
      <c r="L690" s="358"/>
    </row>
    <row r="691" spans="1:12" x14ac:dyDescent="0.2">
      <c r="A691" s="363"/>
      <c r="B691" s="358"/>
      <c r="C691" s="358"/>
      <c r="D691" s="358"/>
      <c r="E691" s="358"/>
      <c r="F691" s="358"/>
      <c r="G691" s="358"/>
      <c r="H691" s="358"/>
      <c r="I691" s="358"/>
      <c r="J691" s="358"/>
      <c r="K691" s="358"/>
      <c r="L691" s="358"/>
    </row>
    <row r="692" spans="1:12" x14ac:dyDescent="0.2">
      <c r="A692" s="363"/>
      <c r="B692" s="358"/>
      <c r="C692" s="358"/>
      <c r="D692" s="358"/>
      <c r="E692" s="358"/>
      <c r="F692" s="358"/>
      <c r="G692" s="358"/>
      <c r="H692" s="358"/>
      <c r="I692" s="358"/>
      <c r="J692" s="358"/>
      <c r="K692" s="358"/>
      <c r="L692" s="358"/>
    </row>
    <row r="693" spans="1:12" x14ac:dyDescent="0.2">
      <c r="A693" s="363"/>
      <c r="B693" s="358"/>
      <c r="C693" s="358"/>
      <c r="D693" s="358"/>
      <c r="E693" s="358"/>
      <c r="F693" s="358"/>
      <c r="G693" s="358"/>
      <c r="H693" s="358"/>
      <c r="I693" s="358"/>
      <c r="J693" s="358"/>
      <c r="K693" s="358"/>
      <c r="L693" s="358"/>
    </row>
    <row r="694" spans="1:12" x14ac:dyDescent="0.2">
      <c r="A694" s="363"/>
      <c r="B694" s="358"/>
      <c r="C694" s="358"/>
      <c r="D694" s="358"/>
      <c r="E694" s="358"/>
      <c r="F694" s="358"/>
      <c r="G694" s="358"/>
      <c r="H694" s="358"/>
      <c r="I694" s="358"/>
      <c r="J694" s="358"/>
      <c r="K694" s="358"/>
      <c r="L694" s="358"/>
    </row>
    <row r="695" spans="1:12" x14ac:dyDescent="0.2">
      <c r="A695" s="363"/>
      <c r="B695" s="358"/>
      <c r="C695" s="358"/>
      <c r="D695" s="358"/>
      <c r="E695" s="358"/>
      <c r="F695" s="358"/>
      <c r="G695" s="358"/>
      <c r="H695" s="358"/>
      <c r="I695" s="358"/>
      <c r="J695" s="358"/>
      <c r="K695" s="358"/>
      <c r="L695" s="358"/>
    </row>
    <row r="696" spans="1:12" x14ac:dyDescent="0.2">
      <c r="A696" s="363"/>
      <c r="B696" s="358"/>
      <c r="C696" s="358"/>
      <c r="D696" s="358"/>
      <c r="E696" s="358"/>
      <c r="F696" s="358"/>
      <c r="G696" s="358"/>
      <c r="H696" s="358"/>
      <c r="I696" s="358"/>
      <c r="J696" s="358"/>
      <c r="K696" s="358"/>
      <c r="L696" s="358"/>
    </row>
    <row r="697" spans="1:12" x14ac:dyDescent="0.2">
      <c r="A697" s="363"/>
      <c r="B697" s="358"/>
      <c r="C697" s="358"/>
      <c r="D697" s="358"/>
      <c r="E697" s="358"/>
      <c r="F697" s="358"/>
      <c r="G697" s="358"/>
      <c r="H697" s="358"/>
      <c r="I697" s="358"/>
      <c r="J697" s="358"/>
      <c r="K697" s="358"/>
      <c r="L697" s="358"/>
    </row>
    <row r="698" spans="1:12" x14ac:dyDescent="0.2">
      <c r="A698" s="363"/>
      <c r="B698" s="358"/>
      <c r="C698" s="358"/>
      <c r="D698" s="358"/>
      <c r="E698" s="358"/>
      <c r="F698" s="358"/>
      <c r="G698" s="358"/>
      <c r="H698" s="358"/>
      <c r="I698" s="358"/>
      <c r="J698" s="358"/>
      <c r="K698" s="358"/>
      <c r="L698" s="358"/>
    </row>
    <row r="699" spans="1:12" x14ac:dyDescent="0.2">
      <c r="A699" s="363"/>
      <c r="B699" s="358"/>
      <c r="C699" s="358"/>
      <c r="D699" s="358"/>
      <c r="E699" s="358"/>
      <c r="F699" s="358"/>
      <c r="G699" s="358"/>
      <c r="H699" s="358"/>
      <c r="I699" s="358"/>
      <c r="J699" s="358"/>
      <c r="K699" s="358"/>
      <c r="L699" s="358"/>
    </row>
    <row r="700" spans="1:12" x14ac:dyDescent="0.2">
      <c r="A700" s="363"/>
      <c r="B700" s="358"/>
      <c r="C700" s="358"/>
      <c r="D700" s="358"/>
      <c r="E700" s="358"/>
      <c r="F700" s="358"/>
      <c r="G700" s="358"/>
      <c r="H700" s="358"/>
      <c r="I700" s="358"/>
      <c r="J700" s="358"/>
      <c r="K700" s="358"/>
      <c r="L700" s="358"/>
    </row>
    <row r="701" spans="1:12" x14ac:dyDescent="0.2">
      <c r="A701" s="363"/>
      <c r="B701" s="358"/>
      <c r="C701" s="358"/>
      <c r="D701" s="358"/>
      <c r="E701" s="358"/>
      <c r="F701" s="358"/>
      <c r="G701" s="358"/>
      <c r="H701" s="358"/>
      <c r="I701" s="358"/>
      <c r="J701" s="358"/>
      <c r="K701" s="358"/>
      <c r="L701" s="358"/>
    </row>
    <row r="702" spans="1:12" x14ac:dyDescent="0.2">
      <c r="A702" s="363"/>
      <c r="B702" s="358"/>
      <c r="C702" s="358"/>
      <c r="D702" s="358"/>
      <c r="E702" s="358"/>
      <c r="F702" s="358"/>
      <c r="G702" s="358"/>
      <c r="H702" s="358"/>
      <c r="I702" s="358"/>
      <c r="J702" s="358"/>
      <c r="K702" s="358"/>
      <c r="L702" s="358"/>
    </row>
    <row r="703" spans="1:12" x14ac:dyDescent="0.2">
      <c r="A703" s="363"/>
      <c r="B703" s="358"/>
      <c r="C703" s="358"/>
      <c r="D703" s="358"/>
      <c r="E703" s="358"/>
      <c r="F703" s="358"/>
      <c r="G703" s="358"/>
      <c r="H703" s="358"/>
      <c r="I703" s="358"/>
      <c r="J703" s="358"/>
      <c r="K703" s="358"/>
      <c r="L703" s="358"/>
    </row>
    <row r="704" spans="1:12" x14ac:dyDescent="0.2">
      <c r="A704" s="363"/>
      <c r="B704" s="358"/>
      <c r="C704" s="358"/>
      <c r="D704" s="358"/>
      <c r="E704" s="358"/>
      <c r="F704" s="358"/>
      <c r="G704" s="358"/>
      <c r="H704" s="358"/>
      <c r="I704" s="358"/>
      <c r="J704" s="358"/>
      <c r="K704" s="358"/>
      <c r="L704" s="358"/>
    </row>
    <row r="705" spans="1:12" x14ac:dyDescent="0.2">
      <c r="A705" s="363"/>
      <c r="B705" s="358"/>
      <c r="C705" s="358"/>
      <c r="D705" s="358"/>
      <c r="E705" s="358"/>
      <c r="F705" s="358"/>
      <c r="G705" s="358"/>
      <c r="H705" s="358"/>
      <c r="I705" s="358"/>
      <c r="J705" s="358"/>
      <c r="K705" s="358"/>
      <c r="L705" s="358"/>
    </row>
    <row r="706" spans="1:12" x14ac:dyDescent="0.2">
      <c r="A706" s="363"/>
      <c r="B706" s="358"/>
      <c r="C706" s="358"/>
      <c r="D706" s="358"/>
      <c r="E706" s="358"/>
      <c r="F706" s="358"/>
      <c r="G706" s="358"/>
      <c r="H706" s="358"/>
      <c r="I706" s="358"/>
      <c r="J706" s="358"/>
      <c r="K706" s="358"/>
      <c r="L706" s="358"/>
    </row>
    <row r="707" spans="1:12" x14ac:dyDescent="0.2">
      <c r="A707" s="363"/>
      <c r="B707" s="358"/>
      <c r="C707" s="358"/>
      <c r="D707" s="358"/>
      <c r="E707" s="358"/>
      <c r="F707" s="358"/>
      <c r="G707" s="358"/>
      <c r="H707" s="358"/>
      <c r="I707" s="358"/>
      <c r="J707" s="358"/>
      <c r="K707" s="358"/>
      <c r="L707" s="358"/>
    </row>
    <row r="708" spans="1:12" x14ac:dyDescent="0.2">
      <c r="A708" s="363"/>
      <c r="B708" s="358"/>
      <c r="C708" s="358"/>
      <c r="D708" s="358"/>
      <c r="E708" s="358"/>
      <c r="F708" s="358"/>
      <c r="G708" s="358"/>
      <c r="H708" s="358"/>
      <c r="I708" s="358"/>
      <c r="J708" s="358"/>
      <c r="K708" s="358"/>
      <c r="L708" s="358"/>
    </row>
    <row r="709" spans="1:12" x14ac:dyDescent="0.2">
      <c r="A709" s="363"/>
      <c r="B709" s="358"/>
      <c r="C709" s="358"/>
      <c r="D709" s="358"/>
      <c r="E709" s="358"/>
      <c r="F709" s="358"/>
      <c r="G709" s="358"/>
      <c r="H709" s="358"/>
      <c r="I709" s="358"/>
      <c r="J709" s="358"/>
      <c r="K709" s="358"/>
      <c r="L709" s="358"/>
    </row>
    <row r="710" spans="1:12" x14ac:dyDescent="0.2">
      <c r="A710" s="363"/>
      <c r="B710" s="358"/>
      <c r="C710" s="358"/>
      <c r="D710" s="358"/>
      <c r="E710" s="358"/>
      <c r="F710" s="358"/>
      <c r="G710" s="358"/>
      <c r="H710" s="358"/>
      <c r="I710" s="358"/>
      <c r="J710" s="358"/>
      <c r="K710" s="358"/>
      <c r="L710" s="358"/>
    </row>
    <row r="711" spans="1:12" x14ac:dyDescent="0.2">
      <c r="A711" s="363"/>
      <c r="B711" s="358"/>
      <c r="C711" s="358"/>
      <c r="D711" s="358"/>
      <c r="E711" s="358"/>
      <c r="F711" s="358"/>
      <c r="G711" s="358"/>
      <c r="H711" s="358"/>
      <c r="I711" s="358"/>
      <c r="J711" s="358"/>
      <c r="K711" s="358"/>
      <c r="L711" s="358"/>
    </row>
    <row r="712" spans="1:12" x14ac:dyDescent="0.2">
      <c r="A712" s="363"/>
      <c r="B712" s="358"/>
      <c r="C712" s="358"/>
      <c r="D712" s="358"/>
      <c r="E712" s="358"/>
      <c r="F712" s="358"/>
      <c r="G712" s="358"/>
      <c r="H712" s="358"/>
      <c r="I712" s="358"/>
      <c r="J712" s="358"/>
      <c r="K712" s="358"/>
      <c r="L712" s="358"/>
    </row>
    <row r="713" spans="1:12" x14ac:dyDescent="0.2">
      <c r="A713" s="363"/>
      <c r="B713" s="358"/>
      <c r="C713" s="358"/>
      <c r="D713" s="358"/>
      <c r="E713" s="358"/>
      <c r="F713" s="358"/>
      <c r="G713" s="358"/>
      <c r="H713" s="358"/>
      <c r="I713" s="358"/>
      <c r="J713" s="358"/>
      <c r="K713" s="358"/>
      <c r="L713" s="358"/>
    </row>
    <row r="714" spans="1:12" x14ac:dyDescent="0.2">
      <c r="A714" s="363"/>
      <c r="B714" s="358"/>
      <c r="C714" s="358"/>
      <c r="D714" s="358"/>
      <c r="E714" s="358"/>
      <c r="F714" s="358"/>
      <c r="G714" s="358"/>
      <c r="H714" s="358"/>
      <c r="I714" s="358"/>
      <c r="J714" s="358"/>
      <c r="K714" s="358"/>
      <c r="L714" s="358"/>
    </row>
    <row r="715" spans="1:12" x14ac:dyDescent="0.2">
      <c r="A715" s="363"/>
      <c r="B715" s="358"/>
      <c r="C715" s="358"/>
      <c r="D715" s="358"/>
      <c r="E715" s="358"/>
      <c r="F715" s="358"/>
      <c r="G715" s="358"/>
      <c r="H715" s="358"/>
      <c r="I715" s="358"/>
      <c r="J715" s="358"/>
      <c r="K715" s="358"/>
      <c r="L715" s="358"/>
    </row>
    <row r="716" spans="1:12" x14ac:dyDescent="0.2">
      <c r="A716" s="363"/>
      <c r="B716" s="358"/>
      <c r="C716" s="358"/>
      <c r="D716" s="358"/>
      <c r="E716" s="358"/>
      <c r="F716" s="358"/>
      <c r="G716" s="358"/>
      <c r="H716" s="358"/>
      <c r="I716" s="358"/>
      <c r="J716" s="358"/>
      <c r="K716" s="358"/>
      <c r="L716" s="358"/>
    </row>
    <row r="717" spans="1:12" x14ac:dyDescent="0.2">
      <c r="A717" s="363"/>
      <c r="B717" s="358"/>
      <c r="C717" s="358"/>
      <c r="D717" s="358"/>
      <c r="E717" s="358"/>
      <c r="F717" s="358"/>
      <c r="G717" s="358"/>
      <c r="H717" s="358"/>
      <c r="I717" s="358"/>
      <c r="J717" s="358"/>
      <c r="K717" s="358"/>
      <c r="L717" s="358"/>
    </row>
    <row r="718" spans="1:12" x14ac:dyDescent="0.2">
      <c r="A718" s="363"/>
      <c r="B718" s="358"/>
      <c r="C718" s="358"/>
      <c r="D718" s="358"/>
      <c r="E718" s="358"/>
      <c r="F718" s="358"/>
      <c r="G718" s="358"/>
      <c r="H718" s="358"/>
      <c r="I718" s="358"/>
      <c r="J718" s="358"/>
      <c r="K718" s="358"/>
      <c r="L718" s="358"/>
    </row>
    <row r="719" spans="1:12" x14ac:dyDescent="0.2">
      <c r="A719" s="363"/>
      <c r="B719" s="358"/>
      <c r="C719" s="358"/>
      <c r="D719" s="358"/>
      <c r="E719" s="358"/>
      <c r="F719" s="358"/>
      <c r="G719" s="358"/>
      <c r="H719" s="358"/>
      <c r="I719" s="358"/>
      <c r="J719" s="358"/>
      <c r="K719" s="358"/>
      <c r="L719" s="358"/>
    </row>
    <row r="720" spans="1:12" x14ac:dyDescent="0.2">
      <c r="A720" s="363"/>
      <c r="B720" s="358"/>
      <c r="C720" s="358"/>
      <c r="D720" s="358"/>
      <c r="E720" s="358"/>
      <c r="F720" s="358"/>
      <c r="G720" s="358"/>
      <c r="H720" s="358"/>
      <c r="I720" s="358"/>
      <c r="J720" s="358"/>
      <c r="K720" s="358"/>
      <c r="L720" s="358"/>
    </row>
    <row r="721" spans="1:12" x14ac:dyDescent="0.2">
      <c r="A721" s="363"/>
      <c r="B721" s="358"/>
      <c r="C721" s="358"/>
      <c r="D721" s="358"/>
      <c r="E721" s="358"/>
      <c r="F721" s="358"/>
      <c r="G721" s="358"/>
      <c r="H721" s="358"/>
      <c r="I721" s="358"/>
      <c r="J721" s="358"/>
      <c r="K721" s="358"/>
      <c r="L721" s="358"/>
    </row>
    <row r="722" spans="1:12" x14ac:dyDescent="0.2">
      <c r="A722" s="363"/>
      <c r="B722" s="358"/>
      <c r="C722" s="358"/>
      <c r="D722" s="358"/>
      <c r="E722" s="358"/>
      <c r="F722" s="358"/>
      <c r="G722" s="358"/>
      <c r="H722" s="358"/>
      <c r="I722" s="358"/>
      <c r="J722" s="358"/>
      <c r="K722" s="358"/>
      <c r="L722" s="358"/>
    </row>
    <row r="723" spans="1:12" x14ac:dyDescent="0.2">
      <c r="A723" s="363"/>
      <c r="B723" s="358"/>
      <c r="C723" s="358"/>
      <c r="D723" s="358"/>
      <c r="E723" s="358"/>
      <c r="F723" s="358"/>
      <c r="G723" s="358"/>
      <c r="H723" s="358"/>
      <c r="I723" s="358"/>
      <c r="J723" s="358"/>
      <c r="K723" s="358"/>
      <c r="L723" s="358"/>
    </row>
    <row r="724" spans="1:12" x14ac:dyDescent="0.2">
      <c r="A724" s="363"/>
      <c r="B724" s="358"/>
      <c r="C724" s="358"/>
      <c r="D724" s="358"/>
      <c r="E724" s="358"/>
      <c r="F724" s="358"/>
      <c r="G724" s="358"/>
      <c r="H724" s="358"/>
      <c r="I724" s="358"/>
      <c r="J724" s="358"/>
      <c r="K724" s="358"/>
      <c r="L724" s="358"/>
    </row>
    <row r="725" spans="1:12" x14ac:dyDescent="0.2">
      <c r="A725" s="363"/>
      <c r="B725" s="358"/>
      <c r="C725" s="358"/>
      <c r="D725" s="358"/>
      <c r="E725" s="358"/>
      <c r="F725" s="358"/>
      <c r="G725" s="358"/>
      <c r="H725" s="358"/>
      <c r="I725" s="358"/>
      <c r="J725" s="358"/>
      <c r="K725" s="358"/>
      <c r="L725" s="358"/>
    </row>
    <row r="726" spans="1:12" x14ac:dyDescent="0.2">
      <c r="A726" s="363"/>
      <c r="B726" s="358"/>
      <c r="C726" s="358"/>
      <c r="D726" s="358"/>
      <c r="E726" s="358"/>
      <c r="F726" s="358"/>
      <c r="G726" s="358"/>
      <c r="H726" s="358"/>
      <c r="I726" s="358"/>
      <c r="J726" s="358"/>
      <c r="K726" s="358"/>
      <c r="L726" s="358"/>
    </row>
    <row r="727" spans="1:12" x14ac:dyDescent="0.2">
      <c r="A727" s="363"/>
      <c r="B727" s="358"/>
      <c r="C727" s="358"/>
      <c r="D727" s="358"/>
      <c r="E727" s="358"/>
      <c r="F727" s="358"/>
      <c r="G727" s="358"/>
      <c r="H727" s="358"/>
      <c r="I727" s="358"/>
      <c r="J727" s="358"/>
      <c r="K727" s="358"/>
      <c r="L727" s="358"/>
    </row>
    <row r="728" spans="1:12" x14ac:dyDescent="0.2">
      <c r="A728" s="363"/>
      <c r="B728" s="358"/>
      <c r="C728" s="358"/>
      <c r="D728" s="358"/>
      <c r="E728" s="358"/>
      <c r="F728" s="358"/>
      <c r="G728" s="358"/>
      <c r="H728" s="358"/>
      <c r="I728" s="358"/>
      <c r="J728" s="358"/>
      <c r="K728" s="358"/>
      <c r="L728" s="358"/>
    </row>
    <row r="729" spans="1:12" x14ac:dyDescent="0.2">
      <c r="A729" s="363"/>
      <c r="B729" s="358"/>
      <c r="C729" s="358"/>
      <c r="D729" s="358"/>
      <c r="E729" s="358"/>
      <c r="F729" s="358"/>
      <c r="G729" s="358"/>
      <c r="H729" s="358"/>
      <c r="I729" s="358"/>
      <c r="J729" s="358"/>
      <c r="K729" s="358"/>
      <c r="L729" s="358"/>
    </row>
    <row r="730" spans="1:12" x14ac:dyDescent="0.2">
      <c r="A730" s="363"/>
      <c r="B730" s="358"/>
      <c r="C730" s="358"/>
      <c r="D730" s="358"/>
      <c r="E730" s="358"/>
      <c r="F730" s="358"/>
      <c r="G730" s="358"/>
      <c r="H730" s="358"/>
      <c r="I730" s="358"/>
      <c r="J730" s="358"/>
      <c r="K730" s="358"/>
      <c r="L730" s="358"/>
    </row>
    <row r="731" spans="1:12" x14ac:dyDescent="0.2">
      <c r="A731" s="363"/>
      <c r="B731" s="358"/>
      <c r="C731" s="358"/>
      <c r="D731" s="358"/>
      <c r="E731" s="358"/>
      <c r="F731" s="358"/>
      <c r="G731" s="358"/>
      <c r="H731" s="358"/>
      <c r="I731" s="358"/>
      <c r="J731" s="358"/>
      <c r="K731" s="358"/>
      <c r="L731" s="358"/>
    </row>
    <row r="732" spans="1:12" x14ac:dyDescent="0.2">
      <c r="A732" s="363"/>
      <c r="B732" s="358"/>
      <c r="C732" s="358"/>
      <c r="D732" s="358"/>
      <c r="E732" s="358"/>
      <c r="F732" s="358"/>
      <c r="G732" s="358"/>
      <c r="H732" s="358"/>
      <c r="I732" s="358"/>
      <c r="J732" s="358"/>
      <c r="K732" s="358"/>
      <c r="L732" s="358"/>
    </row>
    <row r="733" spans="1:12" x14ac:dyDescent="0.2">
      <c r="A733" s="363"/>
      <c r="B733" s="358"/>
      <c r="C733" s="358"/>
      <c r="D733" s="358"/>
      <c r="E733" s="358"/>
      <c r="F733" s="358"/>
      <c r="G733" s="358"/>
      <c r="H733" s="358"/>
      <c r="I733" s="358"/>
      <c r="J733" s="358"/>
      <c r="K733" s="358"/>
      <c r="L733" s="358"/>
    </row>
    <row r="734" spans="1:12" x14ac:dyDescent="0.2">
      <c r="A734" s="363"/>
      <c r="B734" s="358"/>
      <c r="C734" s="358"/>
      <c r="D734" s="358"/>
      <c r="E734" s="358"/>
      <c r="F734" s="358"/>
      <c r="G734" s="358"/>
      <c r="H734" s="358"/>
      <c r="I734" s="358"/>
      <c r="J734" s="358"/>
      <c r="K734" s="358"/>
      <c r="L734" s="358"/>
    </row>
    <row r="735" spans="1:12" x14ac:dyDescent="0.2">
      <c r="A735" s="363"/>
      <c r="B735" s="358"/>
      <c r="C735" s="358"/>
      <c r="D735" s="358"/>
      <c r="E735" s="358"/>
      <c r="F735" s="358"/>
      <c r="G735" s="358"/>
      <c r="H735" s="358"/>
      <c r="I735" s="358"/>
      <c r="J735" s="358"/>
      <c r="K735" s="358"/>
      <c r="L735" s="358"/>
    </row>
    <row r="736" spans="1:12" x14ac:dyDescent="0.2">
      <c r="A736" s="363"/>
      <c r="B736" s="358"/>
      <c r="C736" s="358"/>
      <c r="D736" s="358"/>
      <c r="E736" s="358"/>
      <c r="F736" s="358"/>
      <c r="G736" s="358"/>
      <c r="H736" s="358"/>
      <c r="I736" s="358"/>
      <c r="J736" s="358"/>
      <c r="K736" s="358"/>
      <c r="L736" s="358"/>
    </row>
    <row r="737" spans="1:12" x14ac:dyDescent="0.2">
      <c r="A737" s="363"/>
      <c r="B737" s="358"/>
      <c r="C737" s="358"/>
      <c r="D737" s="358"/>
      <c r="E737" s="358"/>
      <c r="F737" s="358"/>
      <c r="G737" s="358"/>
      <c r="H737" s="358"/>
      <c r="I737" s="358"/>
      <c r="J737" s="358"/>
      <c r="K737" s="358"/>
      <c r="L737" s="358"/>
    </row>
    <row r="738" spans="1:12" x14ac:dyDescent="0.2">
      <c r="A738" s="363"/>
      <c r="B738" s="358"/>
      <c r="C738" s="358"/>
      <c r="D738" s="358"/>
      <c r="E738" s="358"/>
      <c r="F738" s="358"/>
      <c r="G738" s="358"/>
      <c r="H738" s="358"/>
      <c r="I738" s="358"/>
      <c r="J738" s="358"/>
      <c r="K738" s="358"/>
      <c r="L738" s="358"/>
    </row>
    <row r="739" spans="1:12" x14ac:dyDescent="0.2">
      <c r="A739" s="363"/>
      <c r="B739" s="358"/>
      <c r="C739" s="358"/>
      <c r="D739" s="358"/>
      <c r="E739" s="358"/>
      <c r="F739" s="358"/>
      <c r="G739" s="358"/>
      <c r="H739" s="358"/>
      <c r="I739" s="358"/>
      <c r="J739" s="358"/>
      <c r="K739" s="358"/>
      <c r="L739" s="358"/>
    </row>
    <row r="740" spans="1:12" x14ac:dyDescent="0.2">
      <c r="A740" s="363"/>
      <c r="B740" s="358"/>
      <c r="C740" s="358"/>
      <c r="D740" s="358"/>
      <c r="E740" s="358"/>
      <c r="F740" s="358"/>
      <c r="G740" s="358"/>
      <c r="H740" s="358"/>
      <c r="I740" s="358"/>
      <c r="J740" s="358"/>
      <c r="K740" s="358"/>
      <c r="L740" s="358"/>
    </row>
    <row r="741" spans="1:12" x14ac:dyDescent="0.2">
      <c r="A741" s="363"/>
      <c r="B741" s="358"/>
      <c r="C741" s="358"/>
      <c r="D741" s="358"/>
      <c r="E741" s="358"/>
      <c r="F741" s="358"/>
      <c r="G741" s="358"/>
      <c r="H741" s="358"/>
      <c r="I741" s="358"/>
      <c r="J741" s="358"/>
      <c r="K741" s="358"/>
      <c r="L741" s="358"/>
    </row>
    <row r="742" spans="1:12" x14ac:dyDescent="0.2">
      <c r="A742" s="363"/>
      <c r="B742" s="358"/>
      <c r="C742" s="358"/>
      <c r="D742" s="358"/>
      <c r="E742" s="358"/>
      <c r="F742" s="358"/>
      <c r="G742" s="358"/>
      <c r="H742" s="358"/>
      <c r="I742" s="358"/>
      <c r="J742" s="358"/>
      <c r="K742" s="358"/>
      <c r="L742" s="358"/>
    </row>
    <row r="743" spans="1:12" x14ac:dyDescent="0.2">
      <c r="A743" s="363"/>
      <c r="B743" s="358"/>
      <c r="C743" s="358"/>
      <c r="D743" s="358"/>
      <c r="E743" s="358"/>
      <c r="F743" s="358"/>
      <c r="G743" s="358"/>
      <c r="H743" s="358"/>
      <c r="I743" s="358"/>
      <c r="J743" s="358"/>
      <c r="K743" s="358"/>
      <c r="L743" s="358"/>
    </row>
    <row r="744" spans="1:12" x14ac:dyDescent="0.2">
      <c r="A744" s="363"/>
      <c r="B744" s="358"/>
      <c r="C744" s="358"/>
      <c r="D744" s="358"/>
      <c r="E744" s="358"/>
      <c r="F744" s="358"/>
      <c r="G744" s="358"/>
      <c r="H744" s="358"/>
      <c r="I744" s="358"/>
      <c r="J744" s="358"/>
      <c r="K744" s="358"/>
      <c r="L744" s="358"/>
    </row>
    <row r="745" spans="1:12" x14ac:dyDescent="0.2">
      <c r="A745" s="363"/>
      <c r="B745" s="358"/>
      <c r="C745" s="358"/>
      <c r="D745" s="358"/>
      <c r="E745" s="358"/>
      <c r="F745" s="358"/>
      <c r="G745" s="358"/>
      <c r="H745" s="358"/>
      <c r="I745" s="358"/>
      <c r="J745" s="358"/>
      <c r="K745" s="358"/>
      <c r="L745" s="358"/>
    </row>
    <row r="746" spans="1:12" x14ac:dyDescent="0.2">
      <c r="A746" s="363"/>
      <c r="B746" s="358"/>
      <c r="C746" s="358"/>
      <c r="D746" s="358"/>
      <c r="E746" s="358"/>
      <c r="F746" s="358"/>
      <c r="G746" s="358"/>
      <c r="H746" s="358"/>
      <c r="I746" s="358"/>
      <c r="J746" s="358"/>
      <c r="K746" s="358"/>
      <c r="L746" s="358"/>
    </row>
    <row r="747" spans="1:12" x14ac:dyDescent="0.2">
      <c r="A747" s="363"/>
      <c r="B747" s="358"/>
      <c r="C747" s="358"/>
      <c r="D747" s="358"/>
      <c r="E747" s="358"/>
      <c r="F747" s="358"/>
      <c r="G747" s="358"/>
      <c r="H747" s="358"/>
      <c r="I747" s="358"/>
      <c r="J747" s="358"/>
      <c r="K747" s="358"/>
      <c r="L747" s="358"/>
    </row>
    <row r="748" spans="1:12" x14ac:dyDescent="0.2">
      <c r="A748" s="363"/>
      <c r="B748" s="358"/>
      <c r="C748" s="358"/>
      <c r="D748" s="358"/>
      <c r="E748" s="358"/>
      <c r="F748" s="358"/>
      <c r="G748" s="358"/>
      <c r="H748" s="358"/>
      <c r="I748" s="358"/>
      <c r="J748" s="358"/>
      <c r="K748" s="358"/>
      <c r="L748" s="358"/>
    </row>
    <row r="749" spans="1:12" x14ac:dyDescent="0.2">
      <c r="A749" s="363"/>
      <c r="B749" s="358"/>
      <c r="C749" s="358"/>
      <c r="D749" s="358"/>
      <c r="E749" s="358"/>
      <c r="F749" s="358"/>
      <c r="G749" s="358"/>
      <c r="H749" s="358"/>
      <c r="I749" s="358"/>
      <c r="J749" s="358"/>
      <c r="K749" s="358"/>
      <c r="L749" s="358"/>
    </row>
    <row r="750" spans="1:12" x14ac:dyDescent="0.2">
      <c r="A750" s="363"/>
      <c r="B750" s="358"/>
      <c r="C750" s="358"/>
      <c r="D750" s="358"/>
      <c r="E750" s="358"/>
      <c r="F750" s="358"/>
      <c r="G750" s="358"/>
      <c r="H750" s="358"/>
      <c r="I750" s="358"/>
      <c r="J750" s="358"/>
      <c r="K750" s="358"/>
      <c r="L750" s="358"/>
    </row>
    <row r="751" spans="1:12" x14ac:dyDescent="0.2">
      <c r="A751" s="363"/>
      <c r="B751" s="358"/>
      <c r="C751" s="358"/>
      <c r="D751" s="358"/>
      <c r="E751" s="358"/>
      <c r="F751" s="358"/>
      <c r="G751" s="358"/>
      <c r="H751" s="358"/>
      <c r="I751" s="358"/>
      <c r="J751" s="358"/>
      <c r="K751" s="358"/>
      <c r="L751" s="358"/>
    </row>
    <row r="752" spans="1:12" x14ac:dyDescent="0.2">
      <c r="A752" s="363"/>
      <c r="B752" s="358"/>
      <c r="C752" s="358"/>
      <c r="D752" s="358"/>
      <c r="E752" s="358"/>
      <c r="F752" s="358"/>
      <c r="G752" s="358"/>
      <c r="H752" s="358"/>
      <c r="I752" s="358"/>
      <c r="J752" s="358"/>
      <c r="K752" s="358"/>
      <c r="L752" s="358"/>
    </row>
    <row r="753" spans="1:12" x14ac:dyDescent="0.2">
      <c r="A753" s="363"/>
      <c r="B753" s="358"/>
      <c r="C753" s="358"/>
      <c r="D753" s="358"/>
      <c r="E753" s="358"/>
      <c r="F753" s="358"/>
      <c r="G753" s="358"/>
      <c r="H753" s="358"/>
      <c r="I753" s="358"/>
      <c r="J753" s="358"/>
      <c r="K753" s="358"/>
      <c r="L753" s="358"/>
    </row>
    <row r="754" spans="1:12" x14ac:dyDescent="0.2">
      <c r="A754" s="363"/>
      <c r="B754" s="358"/>
      <c r="C754" s="358"/>
      <c r="D754" s="358"/>
      <c r="E754" s="358"/>
      <c r="F754" s="358"/>
      <c r="G754" s="358"/>
      <c r="H754" s="358"/>
      <c r="I754" s="358"/>
      <c r="J754" s="358"/>
      <c r="K754" s="358"/>
      <c r="L754" s="358"/>
    </row>
    <row r="755" spans="1:12" x14ac:dyDescent="0.2">
      <c r="A755" s="363"/>
      <c r="B755" s="358"/>
      <c r="C755" s="358"/>
      <c r="D755" s="358"/>
      <c r="E755" s="358"/>
      <c r="F755" s="358"/>
      <c r="G755" s="358"/>
      <c r="H755" s="358"/>
      <c r="I755" s="358"/>
      <c r="J755" s="358"/>
      <c r="K755" s="358"/>
      <c r="L755" s="358"/>
    </row>
    <row r="756" spans="1:12" x14ac:dyDescent="0.2">
      <c r="A756" s="363"/>
      <c r="B756" s="358"/>
      <c r="C756" s="358"/>
      <c r="D756" s="358"/>
      <c r="E756" s="358"/>
      <c r="F756" s="358"/>
      <c r="G756" s="358"/>
      <c r="H756" s="358"/>
      <c r="I756" s="358"/>
      <c r="J756" s="358"/>
      <c r="K756" s="358"/>
      <c r="L756" s="358"/>
    </row>
    <row r="757" spans="1:12" x14ac:dyDescent="0.2">
      <c r="A757" s="363"/>
      <c r="B757" s="358"/>
      <c r="C757" s="358"/>
      <c r="D757" s="358"/>
      <c r="E757" s="358"/>
      <c r="F757" s="358"/>
      <c r="G757" s="358"/>
      <c r="H757" s="358"/>
      <c r="I757" s="358"/>
      <c r="J757" s="358"/>
      <c r="K757" s="358"/>
      <c r="L757" s="358"/>
    </row>
    <row r="758" spans="1:12" x14ac:dyDescent="0.2">
      <c r="A758" s="363"/>
      <c r="B758" s="358"/>
      <c r="C758" s="358"/>
      <c r="D758" s="358"/>
      <c r="E758" s="358"/>
      <c r="F758" s="358"/>
      <c r="G758" s="358"/>
      <c r="H758" s="358"/>
      <c r="I758" s="358"/>
      <c r="J758" s="358"/>
      <c r="K758" s="358"/>
      <c r="L758" s="358"/>
    </row>
    <row r="759" spans="1:12" x14ac:dyDescent="0.2">
      <c r="A759" s="363"/>
      <c r="B759" s="358"/>
      <c r="C759" s="358"/>
      <c r="D759" s="358"/>
      <c r="E759" s="358"/>
      <c r="F759" s="358"/>
      <c r="G759" s="358"/>
      <c r="H759" s="358"/>
      <c r="I759" s="358"/>
      <c r="J759" s="358"/>
      <c r="K759" s="358"/>
      <c r="L759" s="358"/>
    </row>
    <row r="760" spans="1:12" x14ac:dyDescent="0.2">
      <c r="A760" s="363"/>
      <c r="B760" s="358"/>
      <c r="C760" s="358"/>
      <c r="D760" s="358"/>
      <c r="E760" s="358"/>
      <c r="F760" s="358"/>
      <c r="G760" s="358"/>
      <c r="H760" s="358"/>
      <c r="I760" s="358"/>
      <c r="J760" s="358"/>
      <c r="K760" s="358"/>
      <c r="L760" s="358"/>
    </row>
    <row r="761" spans="1:12" x14ac:dyDescent="0.2">
      <c r="A761" s="363"/>
      <c r="B761" s="358"/>
      <c r="C761" s="358"/>
      <c r="D761" s="358"/>
      <c r="E761" s="358"/>
      <c r="F761" s="358"/>
      <c r="G761" s="358"/>
      <c r="H761" s="358"/>
      <c r="I761" s="358"/>
      <c r="J761" s="358"/>
      <c r="K761" s="358"/>
      <c r="L761" s="358"/>
    </row>
    <row r="762" spans="1:12" x14ac:dyDescent="0.2">
      <c r="A762" s="363"/>
      <c r="B762" s="358"/>
      <c r="C762" s="358"/>
      <c r="D762" s="358"/>
      <c r="E762" s="358"/>
      <c r="F762" s="358"/>
      <c r="G762" s="358"/>
      <c r="H762" s="358"/>
      <c r="I762" s="358"/>
      <c r="J762" s="358"/>
      <c r="K762" s="358"/>
      <c r="L762" s="358"/>
    </row>
    <row r="763" spans="1:12" x14ac:dyDescent="0.2">
      <c r="A763" s="363"/>
      <c r="B763" s="358"/>
      <c r="C763" s="358"/>
      <c r="D763" s="358"/>
      <c r="E763" s="358"/>
      <c r="F763" s="358"/>
      <c r="G763" s="358"/>
      <c r="H763" s="358"/>
      <c r="I763" s="358"/>
      <c r="J763" s="358"/>
      <c r="K763" s="358"/>
      <c r="L763" s="358"/>
    </row>
    <row r="764" spans="1:12" x14ac:dyDescent="0.2">
      <c r="A764" s="363"/>
      <c r="B764" s="358"/>
      <c r="C764" s="358"/>
      <c r="D764" s="358"/>
      <c r="E764" s="358"/>
      <c r="F764" s="358"/>
      <c r="G764" s="358"/>
      <c r="H764" s="358"/>
      <c r="I764" s="358"/>
      <c r="J764" s="358"/>
      <c r="K764" s="358"/>
      <c r="L764" s="358"/>
    </row>
    <row r="765" spans="1:12" x14ac:dyDescent="0.2">
      <c r="A765" s="363"/>
      <c r="B765" s="358"/>
      <c r="C765" s="358"/>
      <c r="D765" s="358"/>
      <c r="E765" s="358"/>
      <c r="F765" s="358"/>
      <c r="G765" s="358"/>
      <c r="H765" s="358"/>
      <c r="I765" s="358"/>
      <c r="J765" s="358"/>
      <c r="K765" s="358"/>
      <c r="L765" s="358"/>
    </row>
    <row r="766" spans="1:12" x14ac:dyDescent="0.2">
      <c r="A766" s="363"/>
      <c r="B766" s="358"/>
      <c r="C766" s="358"/>
      <c r="D766" s="358"/>
      <c r="E766" s="358"/>
      <c r="F766" s="358"/>
      <c r="G766" s="358"/>
      <c r="H766" s="358"/>
      <c r="I766" s="358"/>
      <c r="J766" s="358"/>
      <c r="K766" s="358"/>
      <c r="L766" s="358"/>
    </row>
    <row r="767" spans="1:12" x14ac:dyDescent="0.2">
      <c r="A767" s="363"/>
      <c r="B767" s="358"/>
      <c r="C767" s="358"/>
      <c r="D767" s="358"/>
      <c r="E767" s="358"/>
      <c r="F767" s="358"/>
      <c r="G767" s="358"/>
      <c r="H767" s="358"/>
      <c r="I767" s="358"/>
      <c r="J767" s="358"/>
      <c r="K767" s="358"/>
      <c r="L767" s="358"/>
    </row>
    <row r="768" spans="1:12" x14ac:dyDescent="0.2">
      <c r="A768" s="363"/>
      <c r="B768" s="358"/>
      <c r="C768" s="358"/>
      <c r="D768" s="358"/>
      <c r="E768" s="358"/>
      <c r="F768" s="358"/>
      <c r="G768" s="358"/>
      <c r="H768" s="358"/>
      <c r="I768" s="358"/>
      <c r="J768" s="358"/>
      <c r="K768" s="358"/>
      <c r="L768" s="358"/>
    </row>
    <row r="769" spans="1:12" x14ac:dyDescent="0.2">
      <c r="A769" s="363"/>
      <c r="B769" s="358"/>
      <c r="C769" s="358"/>
      <c r="D769" s="358"/>
      <c r="E769" s="358"/>
      <c r="F769" s="358"/>
      <c r="G769" s="358"/>
      <c r="H769" s="358"/>
      <c r="I769" s="358"/>
      <c r="J769" s="358"/>
      <c r="K769" s="358"/>
      <c r="L769" s="358"/>
    </row>
    <row r="770" spans="1:12" x14ac:dyDescent="0.2">
      <c r="A770" s="363"/>
      <c r="B770" s="358"/>
      <c r="C770" s="358"/>
      <c r="D770" s="358"/>
      <c r="E770" s="358"/>
      <c r="F770" s="358"/>
      <c r="G770" s="358"/>
      <c r="H770" s="358"/>
      <c r="I770" s="358"/>
      <c r="J770" s="358"/>
      <c r="K770" s="358"/>
      <c r="L770" s="358"/>
    </row>
    <row r="771" spans="1:12" x14ac:dyDescent="0.2">
      <c r="A771" s="363"/>
      <c r="B771" s="358"/>
      <c r="C771" s="358"/>
      <c r="D771" s="358"/>
      <c r="E771" s="358"/>
      <c r="F771" s="358"/>
      <c r="G771" s="358"/>
      <c r="H771" s="358"/>
      <c r="I771" s="358"/>
      <c r="J771" s="358"/>
      <c r="K771" s="358"/>
      <c r="L771" s="358"/>
    </row>
    <row r="772" spans="1:12" x14ac:dyDescent="0.2">
      <c r="A772" s="363"/>
      <c r="B772" s="358"/>
      <c r="C772" s="358"/>
      <c r="D772" s="358"/>
      <c r="E772" s="358"/>
      <c r="F772" s="358"/>
      <c r="G772" s="358"/>
      <c r="H772" s="358"/>
      <c r="I772" s="358"/>
      <c r="J772" s="358"/>
      <c r="K772" s="358"/>
      <c r="L772" s="358"/>
    </row>
    <row r="773" spans="1:12" x14ac:dyDescent="0.2">
      <c r="A773" s="363"/>
      <c r="B773" s="358"/>
      <c r="C773" s="358"/>
      <c r="D773" s="358"/>
      <c r="E773" s="358"/>
      <c r="F773" s="358"/>
      <c r="G773" s="358"/>
      <c r="H773" s="358"/>
      <c r="I773" s="358"/>
      <c r="J773" s="358"/>
      <c r="K773" s="358"/>
      <c r="L773" s="358"/>
    </row>
    <row r="774" spans="1:12" x14ac:dyDescent="0.2">
      <c r="A774" s="363"/>
      <c r="B774" s="358"/>
      <c r="C774" s="358"/>
      <c r="D774" s="358"/>
      <c r="E774" s="358"/>
      <c r="F774" s="358"/>
      <c r="G774" s="358"/>
      <c r="H774" s="358"/>
      <c r="I774" s="358"/>
      <c r="J774" s="358"/>
      <c r="K774" s="358"/>
      <c r="L774" s="358"/>
    </row>
    <row r="775" spans="1:12" x14ac:dyDescent="0.2">
      <c r="A775" s="363"/>
      <c r="B775" s="358"/>
      <c r="C775" s="358"/>
      <c r="D775" s="358"/>
      <c r="E775" s="358"/>
      <c r="F775" s="358"/>
      <c r="G775" s="358"/>
      <c r="H775" s="358"/>
      <c r="I775" s="358"/>
      <c r="J775" s="358"/>
      <c r="K775" s="358"/>
      <c r="L775" s="358"/>
    </row>
    <row r="776" spans="1:12" x14ac:dyDescent="0.2">
      <c r="A776" s="363"/>
      <c r="B776" s="358"/>
      <c r="C776" s="358"/>
      <c r="D776" s="358"/>
      <c r="E776" s="358"/>
      <c r="F776" s="358"/>
      <c r="G776" s="358"/>
      <c r="H776" s="358"/>
      <c r="I776" s="358"/>
      <c r="J776" s="358"/>
      <c r="K776" s="358"/>
      <c r="L776" s="358"/>
    </row>
    <row r="777" spans="1:12" x14ac:dyDescent="0.2">
      <c r="A777" s="363"/>
      <c r="B777" s="358"/>
      <c r="C777" s="358"/>
      <c r="D777" s="358"/>
      <c r="E777" s="358"/>
      <c r="F777" s="358"/>
      <c r="G777" s="358"/>
      <c r="H777" s="358"/>
      <c r="I777" s="358"/>
      <c r="J777" s="358"/>
      <c r="K777" s="358"/>
      <c r="L777" s="358"/>
    </row>
    <row r="778" spans="1:12" x14ac:dyDescent="0.2">
      <c r="A778" s="363"/>
      <c r="B778" s="358"/>
      <c r="C778" s="358"/>
      <c r="D778" s="358"/>
      <c r="E778" s="358"/>
      <c r="F778" s="358"/>
      <c r="G778" s="358"/>
      <c r="H778" s="358"/>
      <c r="I778" s="358"/>
      <c r="J778" s="358"/>
      <c r="K778" s="358"/>
      <c r="L778" s="358"/>
    </row>
    <row r="779" spans="1:12" x14ac:dyDescent="0.2">
      <c r="A779" s="363"/>
      <c r="B779" s="358"/>
      <c r="C779" s="358"/>
      <c r="D779" s="358"/>
      <c r="E779" s="358"/>
      <c r="F779" s="358"/>
      <c r="G779" s="358"/>
      <c r="H779" s="358"/>
      <c r="I779" s="358"/>
      <c r="J779" s="358"/>
      <c r="K779" s="358"/>
      <c r="L779" s="358"/>
    </row>
    <row r="780" spans="1:12" x14ac:dyDescent="0.2">
      <c r="A780" s="363"/>
      <c r="B780" s="358"/>
      <c r="C780" s="358"/>
      <c r="D780" s="358"/>
      <c r="E780" s="358"/>
      <c r="F780" s="358"/>
      <c r="G780" s="358"/>
      <c r="H780" s="358"/>
      <c r="I780" s="358"/>
      <c r="J780" s="358"/>
      <c r="K780" s="358"/>
      <c r="L780" s="358"/>
    </row>
    <row r="781" spans="1:12" x14ac:dyDescent="0.2">
      <c r="A781" s="363"/>
      <c r="B781" s="358"/>
      <c r="C781" s="358"/>
      <c r="D781" s="358"/>
      <c r="E781" s="358"/>
      <c r="F781" s="358"/>
      <c r="G781" s="358"/>
      <c r="H781" s="358"/>
      <c r="I781" s="358"/>
      <c r="J781" s="358"/>
      <c r="K781" s="358"/>
      <c r="L781" s="358"/>
    </row>
    <row r="782" spans="1:12" x14ac:dyDescent="0.2">
      <c r="A782" s="363"/>
      <c r="B782" s="358"/>
      <c r="C782" s="358"/>
      <c r="D782" s="358"/>
      <c r="E782" s="358"/>
      <c r="F782" s="358"/>
      <c r="G782" s="358"/>
      <c r="H782" s="358"/>
      <c r="I782" s="358"/>
      <c r="J782" s="358"/>
      <c r="K782" s="358"/>
      <c r="L782" s="358"/>
    </row>
    <row r="783" spans="1:12" x14ac:dyDescent="0.2">
      <c r="A783" s="363"/>
      <c r="B783" s="358"/>
      <c r="C783" s="358"/>
      <c r="D783" s="358"/>
      <c r="E783" s="358"/>
      <c r="F783" s="358"/>
      <c r="G783" s="358"/>
      <c r="H783" s="358"/>
      <c r="I783" s="358"/>
      <c r="J783" s="358"/>
      <c r="K783" s="358"/>
      <c r="L783" s="358"/>
    </row>
    <row r="784" spans="1:12" x14ac:dyDescent="0.2">
      <c r="A784" s="363"/>
      <c r="B784" s="358"/>
      <c r="C784" s="358"/>
      <c r="D784" s="358"/>
      <c r="E784" s="358"/>
      <c r="F784" s="358"/>
      <c r="G784" s="358"/>
      <c r="H784" s="358"/>
      <c r="I784" s="358"/>
      <c r="J784" s="358"/>
      <c r="K784" s="358"/>
      <c r="L784" s="358"/>
    </row>
    <row r="785" spans="1:12" x14ac:dyDescent="0.2">
      <c r="A785" s="363"/>
      <c r="B785" s="358"/>
      <c r="C785" s="358"/>
      <c r="D785" s="358"/>
      <c r="E785" s="358"/>
      <c r="F785" s="358"/>
      <c r="G785" s="358"/>
      <c r="H785" s="358"/>
      <c r="I785" s="358"/>
      <c r="J785" s="358"/>
      <c r="K785" s="358"/>
      <c r="L785" s="358"/>
    </row>
    <row r="786" spans="1:12" x14ac:dyDescent="0.2">
      <c r="A786" s="363"/>
      <c r="B786" s="358"/>
      <c r="C786" s="358"/>
      <c r="D786" s="358"/>
      <c r="E786" s="358"/>
      <c r="F786" s="358"/>
      <c r="G786" s="358"/>
      <c r="H786" s="358"/>
      <c r="I786" s="358"/>
      <c r="J786" s="358"/>
      <c r="K786" s="358"/>
      <c r="L786" s="358"/>
    </row>
    <row r="787" spans="1:12" x14ac:dyDescent="0.2">
      <c r="A787" s="363"/>
      <c r="B787" s="358"/>
      <c r="C787" s="358"/>
      <c r="D787" s="358"/>
      <c r="E787" s="358"/>
      <c r="F787" s="358"/>
      <c r="G787" s="358"/>
      <c r="H787" s="358"/>
      <c r="I787" s="358"/>
      <c r="J787" s="358"/>
      <c r="K787" s="358"/>
      <c r="L787" s="358"/>
    </row>
    <row r="788" spans="1:12" x14ac:dyDescent="0.2">
      <c r="A788" s="363"/>
      <c r="B788" s="358"/>
      <c r="C788" s="358"/>
      <c r="D788" s="358"/>
      <c r="E788" s="358"/>
      <c r="F788" s="358"/>
      <c r="G788" s="358"/>
      <c r="H788" s="358"/>
      <c r="I788" s="358"/>
      <c r="J788" s="358"/>
      <c r="K788" s="358"/>
      <c r="L788" s="358"/>
    </row>
    <row r="789" spans="1:12" x14ac:dyDescent="0.2">
      <c r="A789" s="363"/>
      <c r="B789" s="358"/>
      <c r="C789" s="358"/>
      <c r="D789" s="358"/>
      <c r="E789" s="358"/>
      <c r="F789" s="358"/>
      <c r="G789" s="358"/>
      <c r="H789" s="358"/>
      <c r="I789" s="358"/>
      <c r="J789" s="358"/>
      <c r="K789" s="358"/>
      <c r="L789" s="358"/>
    </row>
    <row r="790" spans="1:12" x14ac:dyDescent="0.2">
      <c r="A790" s="363"/>
      <c r="B790" s="358"/>
      <c r="C790" s="358"/>
      <c r="D790" s="358"/>
      <c r="E790" s="358"/>
      <c r="F790" s="358"/>
      <c r="G790" s="358"/>
      <c r="H790" s="358"/>
      <c r="I790" s="358"/>
      <c r="J790" s="358"/>
      <c r="K790" s="358"/>
      <c r="L790" s="358"/>
    </row>
    <row r="791" spans="1:12" x14ac:dyDescent="0.2">
      <c r="A791" s="363"/>
      <c r="B791" s="358"/>
      <c r="C791" s="358"/>
      <c r="D791" s="358"/>
      <c r="E791" s="358"/>
      <c r="F791" s="358"/>
      <c r="G791" s="358"/>
      <c r="H791" s="358"/>
      <c r="I791" s="358"/>
      <c r="J791" s="358"/>
      <c r="K791" s="358"/>
      <c r="L791" s="358"/>
    </row>
    <row r="792" spans="1:12" x14ac:dyDescent="0.2">
      <c r="A792" s="363"/>
      <c r="B792" s="358"/>
      <c r="C792" s="358"/>
      <c r="D792" s="358"/>
      <c r="E792" s="358"/>
      <c r="F792" s="358"/>
      <c r="G792" s="358"/>
      <c r="H792" s="358"/>
      <c r="I792" s="358"/>
      <c r="J792" s="358"/>
      <c r="K792" s="358"/>
      <c r="L792" s="358"/>
    </row>
    <row r="793" spans="1:12" x14ac:dyDescent="0.2">
      <c r="A793" s="363"/>
      <c r="B793" s="358"/>
      <c r="C793" s="358"/>
      <c r="D793" s="358"/>
      <c r="E793" s="358"/>
      <c r="F793" s="358"/>
      <c r="G793" s="358"/>
      <c r="H793" s="358"/>
      <c r="I793" s="358"/>
      <c r="J793" s="358"/>
      <c r="K793" s="358"/>
      <c r="L793" s="358"/>
    </row>
    <row r="794" spans="1:12" x14ac:dyDescent="0.2">
      <c r="A794" s="363"/>
      <c r="B794" s="358"/>
      <c r="C794" s="358"/>
      <c r="D794" s="358"/>
      <c r="E794" s="358"/>
      <c r="F794" s="358"/>
      <c r="G794" s="358"/>
      <c r="H794" s="358"/>
      <c r="I794" s="358"/>
      <c r="J794" s="358"/>
      <c r="K794" s="358"/>
      <c r="L794" s="358"/>
    </row>
    <row r="795" spans="1:12" x14ac:dyDescent="0.2">
      <c r="A795" s="363"/>
      <c r="B795" s="358"/>
      <c r="C795" s="358"/>
      <c r="D795" s="358"/>
      <c r="E795" s="358"/>
      <c r="F795" s="358"/>
      <c r="G795" s="358"/>
      <c r="H795" s="358"/>
      <c r="I795" s="358"/>
      <c r="J795" s="358"/>
      <c r="K795" s="358"/>
      <c r="L795" s="358"/>
    </row>
    <row r="796" spans="1:12" x14ac:dyDescent="0.2">
      <c r="A796" s="363"/>
      <c r="B796" s="358"/>
      <c r="C796" s="358"/>
      <c r="D796" s="358"/>
      <c r="E796" s="358"/>
      <c r="F796" s="358"/>
      <c r="G796" s="358"/>
      <c r="H796" s="358"/>
      <c r="I796" s="358"/>
      <c r="J796" s="358"/>
      <c r="K796" s="358"/>
      <c r="L796" s="358"/>
    </row>
    <row r="797" spans="1:12" x14ac:dyDescent="0.2">
      <c r="A797" s="363"/>
      <c r="B797" s="358"/>
      <c r="C797" s="358"/>
      <c r="D797" s="358"/>
      <c r="E797" s="358"/>
      <c r="F797" s="358"/>
      <c r="G797" s="358"/>
      <c r="H797" s="358"/>
      <c r="I797" s="358"/>
      <c r="J797" s="358"/>
      <c r="K797" s="358"/>
      <c r="L797" s="358"/>
    </row>
    <row r="798" spans="1:12" x14ac:dyDescent="0.2">
      <c r="A798" s="363"/>
      <c r="B798" s="358"/>
      <c r="C798" s="358"/>
      <c r="D798" s="358"/>
      <c r="E798" s="358"/>
      <c r="F798" s="358"/>
      <c r="G798" s="358"/>
      <c r="H798" s="358"/>
      <c r="I798" s="358"/>
      <c r="J798" s="358"/>
      <c r="K798" s="358"/>
      <c r="L798" s="358"/>
    </row>
    <row r="799" spans="1:12" x14ac:dyDescent="0.2">
      <c r="A799" s="363"/>
      <c r="B799" s="358"/>
      <c r="C799" s="358"/>
      <c r="D799" s="358"/>
      <c r="E799" s="358"/>
      <c r="F799" s="358"/>
      <c r="G799" s="358"/>
      <c r="H799" s="358"/>
      <c r="I799" s="358"/>
      <c r="J799" s="358"/>
      <c r="K799" s="358"/>
      <c r="L799" s="358"/>
    </row>
    <row r="800" spans="1:12" x14ac:dyDescent="0.2">
      <c r="A800" s="363"/>
      <c r="B800" s="358"/>
      <c r="C800" s="358"/>
      <c r="D800" s="358"/>
      <c r="E800" s="358"/>
      <c r="F800" s="358"/>
      <c r="G800" s="358"/>
      <c r="H800" s="358"/>
      <c r="I800" s="358"/>
      <c r="J800" s="358"/>
      <c r="K800" s="358"/>
      <c r="L800" s="358"/>
    </row>
    <row r="801" spans="1:12" x14ac:dyDescent="0.2">
      <c r="A801" s="363"/>
      <c r="B801" s="358"/>
      <c r="C801" s="358"/>
      <c r="D801" s="358"/>
      <c r="E801" s="358"/>
      <c r="F801" s="358"/>
      <c r="G801" s="358"/>
      <c r="H801" s="358"/>
      <c r="I801" s="358"/>
      <c r="J801" s="358"/>
      <c r="K801" s="358"/>
      <c r="L801" s="358"/>
    </row>
    <row r="802" spans="1:12" x14ac:dyDescent="0.2">
      <c r="A802" s="363"/>
      <c r="B802" s="358"/>
      <c r="C802" s="358"/>
      <c r="D802" s="358"/>
      <c r="E802" s="358"/>
      <c r="F802" s="358"/>
      <c r="G802" s="358"/>
      <c r="H802" s="358"/>
      <c r="I802" s="358"/>
      <c r="J802" s="358"/>
      <c r="K802" s="358"/>
      <c r="L802" s="358"/>
    </row>
    <row r="803" spans="1:12" x14ac:dyDescent="0.2">
      <c r="A803" s="363"/>
      <c r="B803" s="358"/>
      <c r="C803" s="358"/>
      <c r="D803" s="358"/>
      <c r="E803" s="358"/>
      <c r="F803" s="358"/>
      <c r="G803" s="358"/>
      <c r="H803" s="358"/>
      <c r="I803" s="358"/>
      <c r="J803" s="358"/>
      <c r="K803" s="358"/>
      <c r="L803" s="358"/>
    </row>
    <row r="804" spans="1:12" x14ac:dyDescent="0.2">
      <c r="A804" s="363"/>
      <c r="B804" s="358"/>
      <c r="C804" s="358"/>
      <c r="D804" s="358"/>
      <c r="E804" s="358"/>
      <c r="F804" s="358"/>
      <c r="G804" s="358"/>
      <c r="H804" s="358"/>
      <c r="I804" s="358"/>
      <c r="J804" s="358"/>
      <c r="K804" s="358"/>
      <c r="L804" s="358"/>
    </row>
    <row r="805" spans="1:12" x14ac:dyDescent="0.2">
      <c r="A805" s="363"/>
      <c r="B805" s="358"/>
      <c r="C805" s="358"/>
      <c r="D805" s="358"/>
      <c r="E805" s="358"/>
      <c r="F805" s="358"/>
      <c r="G805" s="358"/>
      <c r="H805" s="358"/>
      <c r="I805" s="358"/>
      <c r="J805" s="358"/>
      <c r="K805" s="358"/>
      <c r="L805" s="358"/>
    </row>
    <row r="806" spans="1:12" x14ac:dyDescent="0.2">
      <c r="A806" s="363"/>
      <c r="B806" s="358"/>
      <c r="C806" s="358"/>
      <c r="D806" s="358"/>
      <c r="E806" s="358"/>
      <c r="F806" s="358"/>
      <c r="G806" s="358"/>
      <c r="H806" s="358"/>
      <c r="I806" s="358"/>
      <c r="J806" s="358"/>
      <c r="K806" s="358"/>
      <c r="L806" s="358"/>
    </row>
    <row r="807" spans="1:12" x14ac:dyDescent="0.2">
      <c r="A807" s="363"/>
      <c r="B807" s="358"/>
      <c r="C807" s="358"/>
      <c r="D807" s="358"/>
      <c r="E807" s="358"/>
      <c r="F807" s="358"/>
      <c r="G807" s="358"/>
      <c r="H807" s="358"/>
      <c r="I807" s="358"/>
      <c r="J807" s="358"/>
      <c r="K807" s="358"/>
      <c r="L807" s="358"/>
    </row>
    <row r="808" spans="1:12" x14ac:dyDescent="0.2">
      <c r="A808" s="363"/>
      <c r="B808" s="358"/>
      <c r="C808" s="358"/>
      <c r="D808" s="358"/>
      <c r="E808" s="358"/>
      <c r="F808" s="358"/>
      <c r="G808" s="358"/>
      <c r="H808" s="358"/>
      <c r="I808" s="358"/>
      <c r="J808" s="358"/>
      <c r="K808" s="358"/>
      <c r="L808" s="358"/>
    </row>
    <row r="809" spans="1:12" x14ac:dyDescent="0.2">
      <c r="A809" s="363"/>
      <c r="B809" s="358"/>
      <c r="C809" s="358"/>
      <c r="D809" s="358"/>
      <c r="E809" s="358"/>
      <c r="F809" s="358"/>
      <c r="G809" s="358"/>
      <c r="H809" s="358"/>
      <c r="I809" s="358"/>
      <c r="J809" s="358"/>
      <c r="K809" s="358"/>
      <c r="L809" s="358"/>
    </row>
    <row r="810" spans="1:12" x14ac:dyDescent="0.2">
      <c r="A810" s="363"/>
      <c r="B810" s="358"/>
      <c r="C810" s="358"/>
      <c r="D810" s="358"/>
      <c r="E810" s="358"/>
      <c r="F810" s="358"/>
      <c r="G810" s="358"/>
      <c r="H810" s="358"/>
      <c r="I810" s="358"/>
      <c r="J810" s="358"/>
      <c r="K810" s="358"/>
      <c r="L810" s="358"/>
    </row>
    <row r="811" spans="1:12" x14ac:dyDescent="0.2">
      <c r="A811" s="363"/>
      <c r="B811" s="358"/>
      <c r="C811" s="358"/>
      <c r="D811" s="358"/>
      <c r="E811" s="358"/>
      <c r="F811" s="358"/>
      <c r="G811" s="358"/>
      <c r="H811" s="358"/>
      <c r="I811" s="358"/>
      <c r="J811" s="358"/>
      <c r="K811" s="358"/>
      <c r="L811" s="358"/>
    </row>
    <row r="812" spans="1:12" x14ac:dyDescent="0.2">
      <c r="A812" s="363"/>
      <c r="B812" s="358"/>
      <c r="C812" s="358"/>
      <c r="D812" s="358"/>
      <c r="E812" s="358"/>
      <c r="F812" s="358"/>
      <c r="G812" s="358"/>
      <c r="H812" s="358"/>
      <c r="I812" s="358"/>
      <c r="J812" s="358"/>
      <c r="K812" s="358"/>
      <c r="L812" s="358"/>
    </row>
    <row r="813" spans="1:12" x14ac:dyDescent="0.2">
      <c r="A813" s="363"/>
      <c r="B813" s="358"/>
      <c r="C813" s="358"/>
      <c r="D813" s="358"/>
      <c r="E813" s="358"/>
      <c r="F813" s="358"/>
      <c r="G813" s="358"/>
      <c r="H813" s="358"/>
      <c r="I813" s="358"/>
      <c r="J813" s="358"/>
      <c r="K813" s="358"/>
      <c r="L813" s="358"/>
    </row>
    <row r="814" spans="1:12" x14ac:dyDescent="0.2">
      <c r="A814" s="363"/>
      <c r="B814" s="358"/>
      <c r="C814" s="358"/>
      <c r="D814" s="358"/>
      <c r="E814" s="358"/>
      <c r="F814" s="358"/>
      <c r="G814" s="358"/>
      <c r="H814" s="358"/>
      <c r="I814" s="358"/>
      <c r="J814" s="358"/>
      <c r="K814" s="358"/>
      <c r="L814" s="358"/>
    </row>
    <row r="815" spans="1:12" x14ac:dyDescent="0.2">
      <c r="A815" s="363"/>
      <c r="B815" s="358"/>
      <c r="C815" s="358"/>
      <c r="D815" s="358"/>
      <c r="E815" s="358"/>
      <c r="F815" s="358"/>
      <c r="G815" s="358"/>
      <c r="H815" s="358"/>
      <c r="I815" s="358"/>
      <c r="J815" s="358"/>
      <c r="K815" s="358"/>
      <c r="L815" s="358"/>
    </row>
    <row r="816" spans="1:12" x14ac:dyDescent="0.2">
      <c r="A816" s="363"/>
      <c r="B816" s="358"/>
      <c r="C816" s="358"/>
      <c r="D816" s="358"/>
      <c r="E816" s="358"/>
      <c r="F816" s="358"/>
      <c r="G816" s="358"/>
      <c r="H816" s="358"/>
      <c r="I816" s="358"/>
      <c r="J816" s="358"/>
      <c r="K816" s="358"/>
      <c r="L816" s="358"/>
    </row>
    <row r="817" spans="1:12" x14ac:dyDescent="0.2">
      <c r="A817" s="363"/>
      <c r="B817" s="358"/>
      <c r="C817" s="358"/>
      <c r="D817" s="358"/>
      <c r="E817" s="358"/>
      <c r="F817" s="358"/>
      <c r="G817" s="358"/>
      <c r="H817" s="358"/>
      <c r="I817" s="358"/>
      <c r="J817" s="358"/>
      <c r="K817" s="358"/>
      <c r="L817" s="358"/>
    </row>
    <row r="818" spans="1:12" x14ac:dyDescent="0.2">
      <c r="A818" s="363"/>
      <c r="B818" s="358"/>
      <c r="C818" s="358"/>
      <c r="D818" s="358"/>
      <c r="E818" s="358"/>
      <c r="F818" s="358"/>
      <c r="G818" s="358"/>
      <c r="H818" s="358"/>
      <c r="I818" s="358"/>
      <c r="J818" s="358"/>
      <c r="K818" s="358"/>
      <c r="L818" s="358"/>
    </row>
    <row r="819" spans="1:12" x14ac:dyDescent="0.2">
      <c r="A819" s="363"/>
      <c r="B819" s="358"/>
      <c r="C819" s="358"/>
      <c r="D819" s="358"/>
      <c r="E819" s="358"/>
      <c r="F819" s="358"/>
      <c r="G819" s="358"/>
      <c r="H819" s="358"/>
      <c r="I819" s="358"/>
      <c r="J819" s="358"/>
      <c r="K819" s="358"/>
      <c r="L819" s="358"/>
    </row>
    <row r="820" spans="1:12" x14ac:dyDescent="0.2">
      <c r="A820" s="363"/>
      <c r="B820" s="358"/>
      <c r="C820" s="358"/>
      <c r="D820" s="358"/>
      <c r="E820" s="358"/>
      <c r="F820" s="358"/>
      <c r="G820" s="358"/>
      <c r="H820" s="358"/>
      <c r="I820" s="358"/>
      <c r="J820" s="358"/>
      <c r="K820" s="358"/>
      <c r="L820" s="358"/>
    </row>
    <row r="821" spans="1:12" x14ac:dyDescent="0.2">
      <c r="A821" s="363"/>
      <c r="B821" s="358"/>
      <c r="C821" s="358"/>
      <c r="D821" s="358"/>
      <c r="E821" s="358"/>
      <c r="F821" s="358"/>
      <c r="G821" s="358"/>
      <c r="H821" s="358"/>
      <c r="I821" s="358"/>
      <c r="J821" s="358"/>
      <c r="K821" s="358"/>
      <c r="L821" s="358"/>
    </row>
    <row r="822" spans="1:12" x14ac:dyDescent="0.2">
      <c r="A822" s="363"/>
      <c r="B822" s="358"/>
      <c r="C822" s="358"/>
      <c r="D822" s="358"/>
      <c r="E822" s="358"/>
      <c r="F822" s="358"/>
      <c r="G822" s="358"/>
      <c r="H822" s="358"/>
      <c r="I822" s="358"/>
      <c r="J822" s="358"/>
      <c r="K822" s="358"/>
      <c r="L822" s="358"/>
    </row>
    <row r="823" spans="1:12" x14ac:dyDescent="0.2">
      <c r="A823" s="363"/>
      <c r="B823" s="358"/>
      <c r="C823" s="358"/>
      <c r="D823" s="358"/>
      <c r="E823" s="358"/>
      <c r="F823" s="358"/>
      <c r="G823" s="358"/>
      <c r="H823" s="358"/>
      <c r="I823" s="358"/>
      <c r="J823" s="358"/>
      <c r="K823" s="358"/>
      <c r="L823" s="358"/>
    </row>
    <row r="824" spans="1:12" x14ac:dyDescent="0.2">
      <c r="A824" s="363"/>
      <c r="B824" s="358"/>
      <c r="C824" s="358"/>
      <c r="D824" s="358"/>
      <c r="E824" s="358"/>
      <c r="F824" s="358"/>
      <c r="G824" s="358"/>
      <c r="H824" s="358"/>
      <c r="I824" s="358"/>
      <c r="J824" s="358"/>
      <c r="K824" s="358"/>
      <c r="L824" s="358"/>
    </row>
    <row r="825" spans="1:12" x14ac:dyDescent="0.2">
      <c r="A825" s="363"/>
      <c r="B825" s="358"/>
      <c r="C825" s="358"/>
      <c r="D825" s="358"/>
      <c r="E825" s="358"/>
      <c r="F825" s="358"/>
      <c r="G825" s="358"/>
      <c r="H825" s="358"/>
      <c r="I825" s="358"/>
      <c r="J825" s="358"/>
      <c r="K825" s="358"/>
      <c r="L825" s="358"/>
    </row>
    <row r="826" spans="1:12" x14ac:dyDescent="0.2">
      <c r="A826" s="363"/>
      <c r="B826" s="358"/>
      <c r="C826" s="358"/>
      <c r="D826" s="358"/>
      <c r="E826" s="358"/>
      <c r="F826" s="358"/>
      <c r="G826" s="358"/>
      <c r="H826" s="358"/>
      <c r="I826" s="358"/>
      <c r="J826" s="358"/>
      <c r="K826" s="358"/>
      <c r="L826" s="358"/>
    </row>
    <row r="827" spans="1:12" x14ac:dyDescent="0.2">
      <c r="A827" s="363"/>
      <c r="B827" s="358"/>
      <c r="C827" s="358"/>
      <c r="D827" s="358"/>
      <c r="E827" s="358"/>
      <c r="F827" s="358"/>
      <c r="G827" s="358"/>
      <c r="H827" s="358"/>
      <c r="I827" s="358"/>
      <c r="J827" s="358"/>
      <c r="K827" s="358"/>
      <c r="L827" s="358"/>
    </row>
    <row r="828" spans="1:12" x14ac:dyDescent="0.2">
      <c r="A828" s="363"/>
      <c r="B828" s="358"/>
      <c r="C828" s="358"/>
      <c r="D828" s="358"/>
      <c r="E828" s="358"/>
      <c r="F828" s="358"/>
      <c r="G828" s="358"/>
      <c r="H828" s="358"/>
      <c r="I828" s="358"/>
      <c r="J828" s="358"/>
      <c r="K828" s="358"/>
      <c r="L828" s="358"/>
    </row>
    <row r="829" spans="1:12" x14ac:dyDescent="0.2">
      <c r="A829" s="363"/>
      <c r="B829" s="358"/>
      <c r="C829" s="358"/>
      <c r="D829" s="358"/>
      <c r="E829" s="358"/>
      <c r="F829" s="358"/>
      <c r="G829" s="358"/>
      <c r="H829" s="358"/>
      <c r="I829" s="358"/>
      <c r="J829" s="358"/>
      <c r="K829" s="358"/>
      <c r="L829" s="358"/>
    </row>
    <row r="830" spans="1:12" x14ac:dyDescent="0.2">
      <c r="A830" s="363"/>
      <c r="B830" s="358"/>
      <c r="C830" s="358"/>
      <c r="D830" s="358"/>
      <c r="E830" s="358"/>
      <c r="F830" s="358"/>
      <c r="G830" s="358"/>
      <c r="H830" s="358"/>
      <c r="I830" s="358"/>
      <c r="J830" s="358"/>
      <c r="K830" s="358"/>
      <c r="L830" s="358"/>
    </row>
    <row r="831" spans="1:12" x14ac:dyDescent="0.2">
      <c r="A831" s="363"/>
      <c r="B831" s="358"/>
      <c r="C831" s="358"/>
      <c r="D831" s="358"/>
      <c r="E831" s="358"/>
      <c r="F831" s="358"/>
      <c r="G831" s="358"/>
      <c r="H831" s="358"/>
      <c r="I831" s="358"/>
      <c r="J831" s="358"/>
      <c r="K831" s="358"/>
      <c r="L831" s="358"/>
    </row>
    <row r="832" spans="1:12" x14ac:dyDescent="0.2">
      <c r="A832" s="363"/>
      <c r="B832" s="358"/>
      <c r="C832" s="358"/>
      <c r="D832" s="358"/>
      <c r="E832" s="358"/>
      <c r="F832" s="358"/>
      <c r="G832" s="358"/>
      <c r="H832" s="358"/>
      <c r="I832" s="358"/>
      <c r="J832" s="358"/>
      <c r="K832" s="358"/>
      <c r="L832" s="358"/>
    </row>
    <row r="833" spans="1:12" x14ac:dyDescent="0.2">
      <c r="A833" s="363"/>
      <c r="B833" s="358"/>
      <c r="C833" s="358"/>
      <c r="D833" s="358"/>
      <c r="E833" s="358"/>
      <c r="F833" s="358"/>
      <c r="G833" s="358"/>
      <c r="H833" s="358"/>
      <c r="I833" s="358"/>
      <c r="J833" s="358"/>
      <c r="K833" s="358"/>
      <c r="L833" s="358"/>
    </row>
    <row r="834" spans="1:12" x14ac:dyDescent="0.2">
      <c r="A834" s="363"/>
      <c r="B834" s="358"/>
      <c r="C834" s="358"/>
      <c r="D834" s="358"/>
      <c r="E834" s="358"/>
      <c r="F834" s="358"/>
      <c r="G834" s="358"/>
      <c r="H834" s="358"/>
      <c r="I834" s="358"/>
      <c r="J834" s="358"/>
      <c r="K834" s="358"/>
      <c r="L834" s="358"/>
    </row>
    <row r="835" spans="1:12" x14ac:dyDescent="0.2">
      <c r="A835" s="363"/>
      <c r="B835" s="358"/>
      <c r="C835" s="358"/>
      <c r="D835" s="358"/>
      <c r="E835" s="358"/>
      <c r="F835" s="358"/>
      <c r="G835" s="358"/>
      <c r="H835" s="358"/>
      <c r="I835" s="358"/>
      <c r="J835" s="358"/>
      <c r="K835" s="358"/>
      <c r="L835" s="358"/>
    </row>
    <row r="836" spans="1:12" x14ac:dyDescent="0.2">
      <c r="A836" s="363"/>
      <c r="B836" s="358"/>
      <c r="C836" s="358"/>
      <c r="D836" s="358"/>
      <c r="E836" s="358"/>
      <c r="F836" s="358"/>
      <c r="G836" s="358"/>
      <c r="H836" s="358"/>
      <c r="I836" s="358"/>
      <c r="J836" s="358"/>
      <c r="K836" s="358"/>
      <c r="L836" s="358"/>
    </row>
    <row r="837" spans="1:12" x14ac:dyDescent="0.2">
      <c r="A837" s="363"/>
      <c r="B837" s="358"/>
      <c r="C837" s="358"/>
      <c r="D837" s="358"/>
      <c r="E837" s="358"/>
      <c r="F837" s="358"/>
      <c r="G837" s="358"/>
      <c r="H837" s="358"/>
      <c r="I837" s="358"/>
      <c r="J837" s="358"/>
      <c r="K837" s="358"/>
      <c r="L837" s="358"/>
    </row>
    <row r="838" spans="1:12" x14ac:dyDescent="0.2">
      <c r="A838" s="363"/>
      <c r="B838" s="358"/>
      <c r="C838" s="358"/>
      <c r="D838" s="358"/>
      <c r="E838" s="358"/>
      <c r="F838" s="358"/>
      <c r="G838" s="358"/>
      <c r="H838" s="358"/>
      <c r="I838" s="358"/>
      <c r="J838" s="358"/>
      <c r="K838" s="358"/>
      <c r="L838" s="358"/>
    </row>
    <row r="839" spans="1:12" x14ac:dyDescent="0.2">
      <c r="A839" s="363"/>
      <c r="B839" s="358"/>
      <c r="C839" s="358"/>
      <c r="D839" s="358"/>
      <c r="E839" s="358"/>
      <c r="F839" s="358"/>
      <c r="G839" s="358"/>
      <c r="H839" s="358"/>
      <c r="I839" s="358"/>
      <c r="J839" s="358"/>
      <c r="K839" s="358"/>
      <c r="L839" s="358"/>
    </row>
    <row r="840" spans="1:12" x14ac:dyDescent="0.2">
      <c r="A840" s="363"/>
      <c r="B840" s="358"/>
      <c r="C840" s="358"/>
      <c r="D840" s="358"/>
      <c r="E840" s="358"/>
      <c r="F840" s="358"/>
      <c r="G840" s="358"/>
      <c r="H840" s="358"/>
      <c r="I840" s="358"/>
      <c r="J840" s="358"/>
      <c r="K840" s="358"/>
      <c r="L840" s="358"/>
    </row>
    <row r="841" spans="1:12" x14ac:dyDescent="0.2">
      <c r="A841" s="363"/>
      <c r="B841" s="358"/>
      <c r="C841" s="358"/>
      <c r="D841" s="358"/>
      <c r="E841" s="358"/>
      <c r="F841" s="358"/>
      <c r="G841" s="358"/>
      <c r="H841" s="358"/>
      <c r="I841" s="358"/>
      <c r="J841" s="358"/>
      <c r="K841" s="358"/>
      <c r="L841" s="358"/>
    </row>
    <row r="842" spans="1:12" x14ac:dyDescent="0.2">
      <c r="A842" s="363"/>
      <c r="B842" s="358"/>
      <c r="C842" s="358"/>
      <c r="D842" s="358"/>
      <c r="E842" s="358"/>
      <c r="F842" s="358"/>
      <c r="G842" s="358"/>
      <c r="H842" s="358"/>
      <c r="I842" s="358"/>
      <c r="J842" s="358"/>
      <c r="K842" s="358"/>
      <c r="L842" s="358"/>
    </row>
    <row r="843" spans="1:12" x14ac:dyDescent="0.2">
      <c r="A843" s="363"/>
      <c r="B843" s="358"/>
      <c r="C843" s="358"/>
      <c r="D843" s="358"/>
      <c r="E843" s="358"/>
      <c r="F843" s="358"/>
      <c r="G843" s="358"/>
      <c r="H843" s="358"/>
      <c r="I843" s="358"/>
      <c r="J843" s="358"/>
      <c r="K843" s="358"/>
      <c r="L843" s="358"/>
    </row>
    <row r="844" spans="1:12" x14ac:dyDescent="0.2">
      <c r="A844" s="363"/>
      <c r="B844" s="358"/>
      <c r="C844" s="358"/>
      <c r="D844" s="358"/>
      <c r="E844" s="358"/>
      <c r="F844" s="358"/>
      <c r="G844" s="358"/>
      <c r="H844" s="358"/>
      <c r="I844" s="358"/>
      <c r="J844" s="358"/>
      <c r="K844" s="358"/>
      <c r="L844" s="358"/>
    </row>
    <row r="845" spans="1:12" x14ac:dyDescent="0.2">
      <c r="A845" s="363"/>
      <c r="B845" s="358"/>
      <c r="C845" s="358"/>
      <c r="D845" s="358"/>
      <c r="E845" s="358"/>
      <c r="F845" s="358"/>
      <c r="G845" s="358"/>
      <c r="H845" s="358"/>
      <c r="I845" s="358"/>
      <c r="J845" s="358"/>
      <c r="K845" s="358"/>
      <c r="L845" s="358"/>
    </row>
    <row r="846" spans="1:12" x14ac:dyDescent="0.2">
      <c r="A846" s="363"/>
      <c r="B846" s="358"/>
      <c r="C846" s="358"/>
      <c r="D846" s="358"/>
      <c r="E846" s="358"/>
      <c r="F846" s="358"/>
      <c r="G846" s="358"/>
      <c r="H846" s="358"/>
      <c r="I846" s="358"/>
      <c r="J846" s="358"/>
      <c r="K846" s="358"/>
      <c r="L846" s="358"/>
    </row>
    <row r="847" spans="1:12" x14ac:dyDescent="0.2">
      <c r="A847" s="363"/>
      <c r="B847" s="358"/>
      <c r="C847" s="358"/>
      <c r="D847" s="358"/>
      <c r="E847" s="358"/>
      <c r="F847" s="358"/>
      <c r="G847" s="358"/>
      <c r="H847" s="358"/>
      <c r="I847" s="358"/>
      <c r="J847" s="358"/>
      <c r="K847" s="358"/>
      <c r="L847" s="358"/>
    </row>
    <row r="848" spans="1:12" x14ac:dyDescent="0.2">
      <c r="A848" s="363"/>
      <c r="B848" s="358"/>
      <c r="C848" s="358"/>
      <c r="D848" s="358"/>
      <c r="E848" s="358"/>
      <c r="F848" s="358"/>
      <c r="G848" s="358"/>
      <c r="H848" s="358"/>
      <c r="I848" s="358"/>
      <c r="J848" s="358"/>
      <c r="K848" s="358"/>
      <c r="L848" s="358"/>
    </row>
    <row r="849" spans="1:12" x14ac:dyDescent="0.2">
      <c r="A849" s="363"/>
      <c r="B849" s="358"/>
      <c r="C849" s="358"/>
      <c r="D849" s="358"/>
      <c r="E849" s="358"/>
      <c r="F849" s="358"/>
      <c r="G849" s="358"/>
      <c r="H849" s="358"/>
      <c r="I849" s="358"/>
      <c r="J849" s="358"/>
      <c r="K849" s="358"/>
      <c r="L849" s="358"/>
    </row>
    <row r="850" spans="1:12" x14ac:dyDescent="0.2">
      <c r="A850" s="363"/>
      <c r="B850" s="358"/>
      <c r="C850" s="358"/>
      <c r="D850" s="358"/>
      <c r="E850" s="358"/>
      <c r="F850" s="358"/>
      <c r="G850" s="358"/>
      <c r="H850" s="358"/>
      <c r="I850" s="358"/>
      <c r="J850" s="358"/>
      <c r="K850" s="358"/>
      <c r="L850" s="358"/>
    </row>
    <row r="851" spans="1:12" x14ac:dyDescent="0.2">
      <c r="A851" s="363"/>
      <c r="B851" s="358"/>
      <c r="C851" s="358"/>
      <c r="D851" s="358"/>
      <c r="E851" s="358"/>
      <c r="F851" s="358"/>
      <c r="G851" s="358"/>
      <c r="H851" s="358"/>
      <c r="I851" s="358"/>
      <c r="J851" s="358"/>
      <c r="K851" s="358"/>
      <c r="L851" s="358"/>
    </row>
    <row r="852" spans="1:12" x14ac:dyDescent="0.2">
      <c r="A852" s="363"/>
      <c r="B852" s="358"/>
      <c r="C852" s="358"/>
      <c r="D852" s="358"/>
      <c r="E852" s="358"/>
      <c r="F852" s="358"/>
      <c r="G852" s="358"/>
      <c r="H852" s="358"/>
      <c r="I852" s="358"/>
      <c r="J852" s="358"/>
      <c r="K852" s="358"/>
      <c r="L852" s="358"/>
    </row>
    <row r="853" spans="1:12" x14ac:dyDescent="0.2">
      <c r="A853" s="363"/>
      <c r="B853" s="358"/>
      <c r="C853" s="358"/>
      <c r="D853" s="358"/>
      <c r="E853" s="358"/>
      <c r="F853" s="358"/>
      <c r="G853" s="358"/>
      <c r="H853" s="358"/>
      <c r="I853" s="358"/>
      <c r="J853" s="358"/>
      <c r="K853" s="358"/>
      <c r="L853" s="358"/>
    </row>
    <row r="854" spans="1:12" x14ac:dyDescent="0.2">
      <c r="A854" s="363"/>
      <c r="B854" s="358"/>
      <c r="C854" s="358"/>
      <c r="D854" s="358"/>
      <c r="E854" s="358"/>
      <c r="F854" s="358"/>
      <c r="G854" s="358"/>
      <c r="H854" s="358"/>
      <c r="I854" s="358"/>
      <c r="J854" s="358"/>
      <c r="K854" s="358"/>
      <c r="L854" s="358"/>
    </row>
    <row r="855" spans="1:12" x14ac:dyDescent="0.2">
      <c r="A855" s="363"/>
      <c r="B855" s="358"/>
      <c r="C855" s="358"/>
      <c r="D855" s="358"/>
      <c r="E855" s="358"/>
      <c r="F855" s="358"/>
      <c r="G855" s="358"/>
      <c r="H855" s="358"/>
      <c r="I855" s="358"/>
      <c r="J855" s="358"/>
      <c r="K855" s="358"/>
      <c r="L855" s="358"/>
    </row>
    <row r="856" spans="1:12" x14ac:dyDescent="0.2">
      <c r="A856" s="363"/>
      <c r="B856" s="358"/>
      <c r="C856" s="358"/>
      <c r="D856" s="358"/>
      <c r="E856" s="358"/>
      <c r="F856" s="358"/>
      <c r="G856" s="358"/>
      <c r="H856" s="358"/>
      <c r="I856" s="358"/>
      <c r="J856" s="358"/>
      <c r="K856" s="358"/>
      <c r="L856" s="358"/>
    </row>
    <row r="857" spans="1:12" x14ac:dyDescent="0.2">
      <c r="A857" s="363"/>
      <c r="B857" s="358"/>
      <c r="C857" s="358"/>
      <c r="D857" s="358"/>
      <c r="E857" s="358"/>
      <c r="F857" s="358"/>
      <c r="G857" s="358"/>
      <c r="H857" s="358"/>
      <c r="I857" s="358"/>
      <c r="J857" s="358"/>
      <c r="K857" s="358"/>
      <c r="L857" s="358"/>
    </row>
    <row r="858" spans="1:12" x14ac:dyDescent="0.2">
      <c r="A858" s="363"/>
      <c r="B858" s="358"/>
      <c r="C858" s="358"/>
      <c r="D858" s="358"/>
      <c r="E858" s="358"/>
      <c r="F858" s="358"/>
      <c r="G858" s="358"/>
      <c r="H858" s="358"/>
      <c r="I858" s="358"/>
      <c r="J858" s="358"/>
      <c r="K858" s="358"/>
      <c r="L858" s="358"/>
    </row>
    <row r="859" spans="1:12" x14ac:dyDescent="0.2">
      <c r="A859" s="363"/>
      <c r="B859" s="358"/>
      <c r="C859" s="358"/>
      <c r="D859" s="358"/>
      <c r="E859" s="358"/>
      <c r="F859" s="358"/>
      <c r="G859" s="358"/>
      <c r="H859" s="358"/>
      <c r="I859" s="358"/>
      <c r="J859" s="358"/>
      <c r="K859" s="358"/>
      <c r="L859" s="358"/>
    </row>
    <row r="860" spans="1:12" x14ac:dyDescent="0.2">
      <c r="A860" s="363"/>
      <c r="B860" s="358"/>
      <c r="C860" s="358"/>
      <c r="D860" s="358"/>
      <c r="E860" s="358"/>
      <c r="F860" s="358"/>
      <c r="G860" s="358"/>
      <c r="H860" s="358"/>
      <c r="I860" s="358"/>
      <c r="J860" s="358"/>
      <c r="K860" s="358"/>
      <c r="L860" s="358"/>
    </row>
    <row r="861" spans="1:12" x14ac:dyDescent="0.2">
      <c r="A861" s="363"/>
      <c r="B861" s="358"/>
      <c r="C861" s="358"/>
      <c r="D861" s="358"/>
      <c r="E861" s="358"/>
      <c r="F861" s="358"/>
      <c r="G861" s="358"/>
      <c r="H861" s="358"/>
      <c r="I861" s="358"/>
      <c r="J861" s="358"/>
      <c r="K861" s="358"/>
      <c r="L861" s="358"/>
    </row>
    <row r="862" spans="1:12" x14ac:dyDescent="0.2">
      <c r="A862" s="363"/>
      <c r="B862" s="358"/>
      <c r="C862" s="358"/>
      <c r="D862" s="358"/>
      <c r="E862" s="358"/>
      <c r="F862" s="358"/>
      <c r="G862" s="358"/>
      <c r="H862" s="358"/>
      <c r="I862" s="358"/>
      <c r="J862" s="358"/>
      <c r="K862" s="358"/>
      <c r="L862" s="358"/>
    </row>
    <row r="863" spans="1:12" x14ac:dyDescent="0.2">
      <c r="A863" s="363"/>
      <c r="B863" s="358"/>
      <c r="C863" s="358"/>
      <c r="D863" s="358"/>
      <c r="E863" s="358"/>
      <c r="F863" s="358"/>
      <c r="G863" s="358"/>
      <c r="H863" s="358"/>
      <c r="I863" s="358"/>
      <c r="J863" s="358"/>
      <c r="K863" s="358"/>
      <c r="L863" s="358"/>
    </row>
    <row r="864" spans="1:12" x14ac:dyDescent="0.2">
      <c r="A864" s="363"/>
      <c r="B864" s="358"/>
      <c r="C864" s="358"/>
      <c r="D864" s="358"/>
      <c r="E864" s="358"/>
      <c r="F864" s="358"/>
      <c r="G864" s="358"/>
      <c r="H864" s="358"/>
      <c r="I864" s="358"/>
      <c r="J864" s="358"/>
      <c r="K864" s="358"/>
      <c r="L864" s="358"/>
    </row>
    <row r="865" spans="1:12" x14ac:dyDescent="0.2">
      <c r="A865" s="363"/>
      <c r="B865" s="358"/>
      <c r="C865" s="358"/>
      <c r="D865" s="358"/>
      <c r="E865" s="358"/>
      <c r="F865" s="358"/>
      <c r="G865" s="358"/>
      <c r="H865" s="358"/>
      <c r="I865" s="358"/>
      <c r="J865" s="358"/>
      <c r="K865" s="358"/>
      <c r="L865" s="358"/>
    </row>
    <row r="866" spans="1:12" x14ac:dyDescent="0.2">
      <c r="A866" s="363"/>
      <c r="B866" s="358"/>
      <c r="C866" s="358"/>
      <c r="D866" s="358"/>
      <c r="E866" s="358"/>
      <c r="F866" s="358"/>
      <c r="G866" s="358"/>
      <c r="H866" s="358"/>
      <c r="I866" s="358"/>
      <c r="J866" s="358"/>
      <c r="K866" s="358"/>
      <c r="L866" s="358"/>
    </row>
    <row r="867" spans="1:12" x14ac:dyDescent="0.2">
      <c r="A867" s="363"/>
      <c r="B867" s="358"/>
      <c r="C867" s="358"/>
      <c r="D867" s="358"/>
      <c r="E867" s="358"/>
      <c r="F867" s="358"/>
      <c r="G867" s="358"/>
      <c r="H867" s="358"/>
      <c r="I867" s="358"/>
      <c r="J867" s="358"/>
      <c r="K867" s="358"/>
      <c r="L867" s="358"/>
    </row>
    <row r="868" spans="1:12" x14ac:dyDescent="0.2">
      <c r="A868" s="363"/>
      <c r="B868" s="358"/>
      <c r="C868" s="358"/>
      <c r="D868" s="358"/>
      <c r="E868" s="358"/>
      <c r="F868" s="358"/>
      <c r="G868" s="358"/>
      <c r="H868" s="358"/>
      <c r="I868" s="358"/>
      <c r="J868" s="358"/>
      <c r="K868" s="358"/>
      <c r="L868" s="358"/>
    </row>
    <row r="869" spans="1:12" x14ac:dyDescent="0.2">
      <c r="A869" s="363"/>
      <c r="B869" s="358"/>
      <c r="C869" s="358"/>
      <c r="D869" s="358"/>
      <c r="E869" s="358"/>
      <c r="F869" s="358"/>
      <c r="G869" s="358"/>
      <c r="H869" s="358"/>
      <c r="I869" s="358"/>
      <c r="J869" s="358"/>
      <c r="K869" s="358"/>
      <c r="L869" s="358"/>
    </row>
    <row r="870" spans="1:12" x14ac:dyDescent="0.2">
      <c r="A870" s="363"/>
      <c r="B870" s="358"/>
      <c r="C870" s="358"/>
      <c r="D870" s="358"/>
      <c r="E870" s="358"/>
      <c r="F870" s="358"/>
      <c r="G870" s="358"/>
      <c r="H870" s="358"/>
      <c r="I870" s="358"/>
      <c r="J870" s="358"/>
      <c r="K870" s="358"/>
      <c r="L870" s="358"/>
    </row>
    <row r="871" spans="1:12" x14ac:dyDescent="0.2">
      <c r="A871" s="363"/>
      <c r="B871" s="358"/>
      <c r="C871" s="358"/>
      <c r="D871" s="358"/>
      <c r="E871" s="358"/>
      <c r="F871" s="358"/>
      <c r="G871" s="358"/>
      <c r="H871" s="358"/>
      <c r="I871" s="358"/>
      <c r="J871" s="358"/>
      <c r="K871" s="358"/>
      <c r="L871" s="358"/>
    </row>
    <row r="872" spans="1:12" x14ac:dyDescent="0.2">
      <c r="A872" s="363"/>
      <c r="B872" s="358"/>
      <c r="C872" s="358"/>
      <c r="D872" s="358"/>
      <c r="E872" s="358"/>
      <c r="F872" s="358"/>
      <c r="G872" s="358"/>
      <c r="H872" s="358"/>
      <c r="I872" s="358"/>
      <c r="J872" s="358"/>
      <c r="K872" s="358"/>
      <c r="L872" s="358"/>
    </row>
    <row r="873" spans="1:12" x14ac:dyDescent="0.2">
      <c r="A873" s="363"/>
      <c r="B873" s="358"/>
      <c r="C873" s="358"/>
      <c r="D873" s="358"/>
      <c r="E873" s="358"/>
      <c r="F873" s="358"/>
      <c r="G873" s="358"/>
      <c r="H873" s="358"/>
      <c r="I873" s="358"/>
      <c r="J873" s="358"/>
      <c r="K873" s="358"/>
      <c r="L873" s="358"/>
    </row>
    <row r="874" spans="1:12" x14ac:dyDescent="0.2">
      <c r="A874" s="363"/>
      <c r="B874" s="358"/>
      <c r="C874" s="358"/>
      <c r="D874" s="358"/>
      <c r="E874" s="358"/>
      <c r="F874" s="358"/>
      <c r="G874" s="358"/>
      <c r="H874" s="358"/>
      <c r="I874" s="358"/>
      <c r="J874" s="358"/>
      <c r="K874" s="358"/>
      <c r="L874" s="358"/>
    </row>
    <row r="875" spans="1:12" x14ac:dyDescent="0.2">
      <c r="A875" s="363"/>
      <c r="B875" s="358"/>
      <c r="C875" s="358"/>
      <c r="D875" s="358"/>
      <c r="E875" s="358"/>
      <c r="F875" s="358"/>
      <c r="G875" s="358"/>
      <c r="H875" s="358"/>
      <c r="I875" s="358"/>
      <c r="J875" s="358"/>
      <c r="K875" s="358"/>
      <c r="L875" s="358"/>
    </row>
    <row r="876" spans="1:12" x14ac:dyDescent="0.2">
      <c r="A876" s="363"/>
      <c r="B876" s="358"/>
      <c r="C876" s="358"/>
      <c r="D876" s="358"/>
      <c r="E876" s="358"/>
      <c r="F876" s="358"/>
      <c r="G876" s="358"/>
      <c r="H876" s="358"/>
      <c r="I876" s="358"/>
      <c r="J876" s="358"/>
      <c r="K876" s="358"/>
      <c r="L876" s="358"/>
    </row>
    <row r="877" spans="1:12" x14ac:dyDescent="0.2">
      <c r="A877" s="363"/>
      <c r="B877" s="358"/>
      <c r="C877" s="358"/>
      <c r="D877" s="358"/>
      <c r="E877" s="358"/>
      <c r="F877" s="358"/>
      <c r="G877" s="358"/>
      <c r="H877" s="358"/>
      <c r="I877" s="358"/>
      <c r="J877" s="358"/>
      <c r="K877" s="358"/>
      <c r="L877" s="358"/>
    </row>
    <row r="878" spans="1:12" x14ac:dyDescent="0.2">
      <c r="A878" s="363"/>
      <c r="B878" s="358"/>
      <c r="C878" s="358"/>
      <c r="D878" s="358"/>
      <c r="E878" s="358"/>
      <c r="F878" s="358"/>
      <c r="G878" s="358"/>
      <c r="H878" s="358"/>
      <c r="I878" s="358"/>
      <c r="J878" s="358"/>
      <c r="K878" s="358"/>
      <c r="L878" s="358"/>
    </row>
    <row r="879" spans="1:12" x14ac:dyDescent="0.2">
      <c r="A879" s="363"/>
      <c r="B879" s="358"/>
      <c r="C879" s="358"/>
      <c r="D879" s="358"/>
      <c r="E879" s="358"/>
      <c r="F879" s="358"/>
      <c r="G879" s="358"/>
      <c r="H879" s="358"/>
      <c r="I879" s="358"/>
      <c r="J879" s="358"/>
      <c r="K879" s="358"/>
      <c r="L879" s="358"/>
    </row>
    <row r="880" spans="1:12" x14ac:dyDescent="0.2">
      <c r="A880" s="363"/>
      <c r="B880" s="358"/>
      <c r="C880" s="358"/>
      <c r="D880" s="358"/>
      <c r="E880" s="358"/>
      <c r="F880" s="358"/>
      <c r="G880" s="358"/>
      <c r="H880" s="358"/>
      <c r="I880" s="358"/>
      <c r="J880" s="358"/>
      <c r="K880" s="358"/>
      <c r="L880" s="358"/>
    </row>
    <row r="881" spans="1:12" x14ac:dyDescent="0.2">
      <c r="A881" s="363"/>
      <c r="B881" s="358"/>
      <c r="C881" s="358"/>
      <c r="D881" s="358"/>
      <c r="E881" s="358"/>
      <c r="F881" s="358"/>
      <c r="G881" s="358"/>
      <c r="H881" s="358"/>
      <c r="I881" s="358"/>
      <c r="J881" s="358"/>
      <c r="K881" s="358"/>
      <c r="L881" s="358"/>
    </row>
    <row r="882" spans="1:12" x14ac:dyDescent="0.2">
      <c r="A882" s="363"/>
      <c r="B882" s="358"/>
      <c r="C882" s="358"/>
      <c r="D882" s="358"/>
      <c r="E882" s="358"/>
      <c r="F882" s="358"/>
      <c r="G882" s="358"/>
      <c r="H882" s="358"/>
      <c r="I882" s="358"/>
      <c r="J882" s="358"/>
      <c r="K882" s="358"/>
      <c r="L882" s="358"/>
    </row>
    <row r="883" spans="1:12" x14ac:dyDescent="0.2">
      <c r="A883" s="363"/>
      <c r="B883" s="358"/>
      <c r="C883" s="358"/>
      <c r="D883" s="358"/>
      <c r="E883" s="358"/>
      <c r="F883" s="358"/>
      <c r="G883" s="358"/>
      <c r="H883" s="358"/>
      <c r="I883" s="358"/>
      <c r="J883" s="358"/>
      <c r="K883" s="358"/>
      <c r="L883" s="358"/>
    </row>
    <row r="884" spans="1:12" x14ac:dyDescent="0.2">
      <c r="A884" s="363"/>
      <c r="B884" s="358"/>
      <c r="C884" s="358"/>
      <c r="D884" s="358"/>
      <c r="E884" s="358"/>
      <c r="F884" s="358"/>
      <c r="G884" s="358"/>
      <c r="H884" s="358"/>
      <c r="I884" s="358"/>
      <c r="J884" s="358"/>
      <c r="K884" s="358"/>
      <c r="L884" s="358"/>
    </row>
    <row r="885" spans="1:12" x14ac:dyDescent="0.2">
      <c r="A885" s="363"/>
      <c r="B885" s="358"/>
      <c r="C885" s="358"/>
      <c r="D885" s="358"/>
      <c r="E885" s="358"/>
      <c r="F885" s="358"/>
      <c r="G885" s="358"/>
      <c r="H885" s="358"/>
      <c r="I885" s="358"/>
      <c r="J885" s="358"/>
      <c r="K885" s="358"/>
      <c r="L885" s="358"/>
    </row>
    <row r="886" spans="1:12" x14ac:dyDescent="0.2">
      <c r="A886" s="363"/>
      <c r="B886" s="358"/>
      <c r="C886" s="358"/>
      <c r="D886" s="358"/>
      <c r="E886" s="358"/>
      <c r="F886" s="358"/>
      <c r="G886" s="358"/>
      <c r="H886" s="358"/>
      <c r="I886" s="358"/>
      <c r="J886" s="358"/>
      <c r="K886" s="358"/>
      <c r="L886" s="358"/>
    </row>
    <row r="887" spans="1:12" x14ac:dyDescent="0.2">
      <c r="A887" s="363"/>
      <c r="B887" s="358"/>
      <c r="C887" s="358"/>
      <c r="D887" s="358"/>
      <c r="E887" s="358"/>
      <c r="F887" s="358"/>
      <c r="G887" s="358"/>
      <c r="H887" s="358"/>
      <c r="I887" s="358"/>
      <c r="J887" s="358"/>
      <c r="K887" s="358"/>
      <c r="L887" s="358"/>
    </row>
    <row r="888" spans="1:12" x14ac:dyDescent="0.2">
      <c r="A888" s="363"/>
      <c r="B888" s="358"/>
      <c r="C888" s="358"/>
      <c r="D888" s="358"/>
      <c r="E888" s="358"/>
      <c r="F888" s="358"/>
      <c r="G888" s="358"/>
      <c r="H888" s="358"/>
      <c r="I888" s="358"/>
      <c r="J888" s="358"/>
      <c r="K888" s="358"/>
      <c r="L888" s="358"/>
    </row>
    <row r="889" spans="1:12" x14ac:dyDescent="0.2">
      <c r="A889" s="363"/>
      <c r="B889" s="358"/>
      <c r="C889" s="358"/>
      <c r="D889" s="358"/>
      <c r="E889" s="358"/>
      <c r="F889" s="358"/>
      <c r="G889" s="358"/>
      <c r="H889" s="358"/>
      <c r="I889" s="358"/>
      <c r="J889" s="358"/>
      <c r="K889" s="358"/>
      <c r="L889" s="358"/>
    </row>
    <row r="890" spans="1:12" x14ac:dyDescent="0.2">
      <c r="A890" s="363"/>
      <c r="B890" s="358"/>
      <c r="C890" s="358"/>
      <c r="D890" s="358"/>
      <c r="E890" s="358"/>
      <c r="F890" s="358"/>
      <c r="G890" s="358"/>
      <c r="H890" s="358"/>
      <c r="I890" s="358"/>
      <c r="J890" s="358"/>
      <c r="K890" s="358"/>
      <c r="L890" s="358"/>
    </row>
    <row r="891" spans="1:12" x14ac:dyDescent="0.2">
      <c r="A891" s="363"/>
      <c r="B891" s="358"/>
      <c r="C891" s="358"/>
      <c r="D891" s="358"/>
      <c r="E891" s="358"/>
      <c r="F891" s="358"/>
      <c r="G891" s="358"/>
      <c r="H891" s="358"/>
      <c r="I891" s="358"/>
      <c r="J891" s="358"/>
      <c r="K891" s="358"/>
      <c r="L891" s="358"/>
    </row>
    <row r="892" spans="1:12" x14ac:dyDescent="0.2">
      <c r="A892" s="363"/>
      <c r="B892" s="358"/>
      <c r="C892" s="358"/>
      <c r="D892" s="358"/>
      <c r="E892" s="358"/>
      <c r="F892" s="358"/>
      <c r="G892" s="358"/>
      <c r="H892" s="358"/>
      <c r="I892" s="358"/>
      <c r="J892" s="358"/>
      <c r="K892" s="358"/>
      <c r="L892" s="358"/>
    </row>
    <row r="893" spans="1:12" x14ac:dyDescent="0.2">
      <c r="A893" s="363"/>
      <c r="B893" s="358"/>
      <c r="C893" s="358"/>
      <c r="D893" s="358"/>
      <c r="E893" s="358"/>
      <c r="F893" s="358"/>
      <c r="G893" s="358"/>
      <c r="H893" s="358"/>
      <c r="I893" s="358"/>
      <c r="J893" s="358"/>
      <c r="K893" s="358"/>
      <c r="L893" s="358"/>
    </row>
    <row r="894" spans="1:12" x14ac:dyDescent="0.2">
      <c r="A894" s="363"/>
      <c r="B894" s="358"/>
      <c r="C894" s="358"/>
      <c r="D894" s="358"/>
      <c r="E894" s="358"/>
      <c r="F894" s="358"/>
      <c r="G894" s="358"/>
      <c r="H894" s="358"/>
      <c r="I894" s="358"/>
      <c r="J894" s="358"/>
      <c r="K894" s="358"/>
      <c r="L894" s="358"/>
    </row>
    <row r="895" spans="1:12" x14ac:dyDescent="0.2">
      <c r="A895" s="363"/>
      <c r="B895" s="358"/>
      <c r="C895" s="358"/>
      <c r="D895" s="358"/>
      <c r="E895" s="358"/>
      <c r="F895" s="358"/>
      <c r="G895" s="358"/>
      <c r="H895" s="358"/>
      <c r="I895" s="358"/>
      <c r="J895" s="358"/>
      <c r="K895" s="358"/>
      <c r="L895" s="358"/>
    </row>
    <row r="896" spans="1:12" x14ac:dyDescent="0.2">
      <c r="A896" s="363"/>
      <c r="B896" s="358"/>
      <c r="C896" s="358"/>
      <c r="D896" s="358"/>
      <c r="E896" s="358"/>
      <c r="F896" s="358"/>
      <c r="G896" s="358"/>
      <c r="H896" s="358"/>
      <c r="I896" s="358"/>
      <c r="J896" s="358"/>
      <c r="K896" s="358"/>
      <c r="L896" s="358"/>
    </row>
    <row r="897" spans="1:12" x14ac:dyDescent="0.2">
      <c r="A897" s="363"/>
      <c r="B897" s="358"/>
      <c r="C897" s="358"/>
      <c r="D897" s="358"/>
      <c r="E897" s="358"/>
      <c r="F897" s="358"/>
      <c r="G897" s="358"/>
      <c r="H897" s="358"/>
      <c r="I897" s="358"/>
      <c r="J897" s="358"/>
      <c r="K897" s="358"/>
      <c r="L897" s="358"/>
    </row>
    <row r="898" spans="1:12" x14ac:dyDescent="0.2">
      <c r="A898" s="363"/>
      <c r="B898" s="358"/>
      <c r="C898" s="358"/>
      <c r="D898" s="358"/>
      <c r="E898" s="358"/>
      <c r="F898" s="358"/>
      <c r="G898" s="358"/>
      <c r="H898" s="358"/>
      <c r="I898" s="358"/>
      <c r="J898" s="358"/>
      <c r="K898" s="358"/>
      <c r="L898" s="358"/>
    </row>
    <row r="899" spans="1:12" x14ac:dyDescent="0.2">
      <c r="A899" s="363"/>
      <c r="B899" s="358"/>
      <c r="C899" s="358"/>
      <c r="D899" s="358"/>
      <c r="E899" s="358"/>
      <c r="F899" s="358"/>
      <c r="G899" s="358"/>
      <c r="H899" s="358"/>
      <c r="I899" s="358"/>
      <c r="J899" s="358"/>
      <c r="K899" s="358"/>
      <c r="L899" s="358"/>
    </row>
    <row r="900" spans="1:12" x14ac:dyDescent="0.2">
      <c r="A900" s="363"/>
      <c r="B900" s="358"/>
      <c r="C900" s="358"/>
      <c r="D900" s="358"/>
      <c r="E900" s="358"/>
      <c r="F900" s="358"/>
      <c r="G900" s="358"/>
      <c r="H900" s="358"/>
      <c r="I900" s="358"/>
      <c r="J900" s="358"/>
      <c r="K900" s="358"/>
      <c r="L900" s="358"/>
    </row>
    <row r="901" spans="1:12" x14ac:dyDescent="0.2">
      <c r="A901" s="363"/>
      <c r="B901" s="358"/>
      <c r="C901" s="358"/>
      <c r="D901" s="358"/>
      <c r="E901" s="358"/>
      <c r="F901" s="358"/>
      <c r="G901" s="358"/>
      <c r="H901" s="358"/>
      <c r="I901" s="358"/>
      <c r="J901" s="358"/>
      <c r="K901" s="358"/>
      <c r="L901" s="358"/>
    </row>
    <row r="902" spans="1:12" x14ac:dyDescent="0.2">
      <c r="A902" s="363"/>
      <c r="B902" s="358"/>
      <c r="C902" s="358"/>
      <c r="D902" s="358"/>
      <c r="E902" s="358"/>
      <c r="F902" s="358"/>
      <c r="G902" s="358"/>
      <c r="H902" s="358"/>
      <c r="I902" s="358"/>
      <c r="J902" s="358"/>
      <c r="K902" s="358"/>
      <c r="L902" s="358"/>
    </row>
    <row r="903" spans="1:12" x14ac:dyDescent="0.2">
      <c r="A903" s="363"/>
      <c r="B903" s="358"/>
      <c r="C903" s="358"/>
      <c r="D903" s="358"/>
      <c r="E903" s="358"/>
      <c r="F903" s="358"/>
      <c r="G903" s="358"/>
      <c r="H903" s="358"/>
      <c r="I903" s="358"/>
      <c r="J903" s="358"/>
      <c r="K903" s="358"/>
      <c r="L903" s="358"/>
    </row>
    <row r="904" spans="1:12" x14ac:dyDescent="0.2">
      <c r="A904" s="363"/>
      <c r="B904" s="358"/>
      <c r="C904" s="358"/>
      <c r="D904" s="358"/>
      <c r="E904" s="358"/>
      <c r="F904" s="358"/>
      <c r="G904" s="358"/>
      <c r="H904" s="358"/>
      <c r="I904" s="358"/>
      <c r="J904" s="358"/>
      <c r="K904" s="358"/>
      <c r="L904" s="358"/>
    </row>
    <row r="905" spans="1:12" x14ac:dyDescent="0.2">
      <c r="A905" s="363"/>
      <c r="B905" s="358"/>
      <c r="C905" s="358"/>
      <c r="D905" s="358"/>
      <c r="E905" s="358"/>
      <c r="F905" s="358"/>
      <c r="G905" s="358"/>
      <c r="H905" s="358"/>
      <c r="I905" s="358"/>
      <c r="J905" s="358"/>
      <c r="K905" s="358"/>
      <c r="L905" s="358"/>
    </row>
    <row r="906" spans="1:12" x14ac:dyDescent="0.2">
      <c r="A906" s="363"/>
      <c r="B906" s="358"/>
      <c r="C906" s="358"/>
      <c r="D906" s="358"/>
      <c r="E906" s="358"/>
      <c r="F906" s="358"/>
      <c r="G906" s="358"/>
      <c r="H906" s="358"/>
      <c r="I906" s="358"/>
      <c r="J906" s="358"/>
      <c r="K906" s="358"/>
      <c r="L906" s="358"/>
    </row>
    <row r="907" spans="1:12" x14ac:dyDescent="0.2">
      <c r="A907" s="363"/>
      <c r="B907" s="358"/>
      <c r="C907" s="358"/>
      <c r="D907" s="358"/>
      <c r="E907" s="358"/>
      <c r="F907" s="358"/>
      <c r="G907" s="358"/>
      <c r="H907" s="358"/>
      <c r="I907" s="358"/>
      <c r="J907" s="358"/>
      <c r="K907" s="358"/>
      <c r="L907" s="358"/>
    </row>
    <row r="908" spans="1:12" x14ac:dyDescent="0.2">
      <c r="A908" s="363"/>
      <c r="B908" s="358"/>
      <c r="C908" s="358"/>
      <c r="D908" s="358"/>
      <c r="E908" s="358"/>
      <c r="F908" s="358"/>
      <c r="G908" s="358"/>
      <c r="H908" s="358"/>
      <c r="I908" s="358"/>
      <c r="J908" s="358"/>
      <c r="K908" s="358"/>
      <c r="L908" s="358"/>
    </row>
    <row r="909" spans="1:12" x14ac:dyDescent="0.2">
      <c r="A909" s="363"/>
      <c r="B909" s="358"/>
      <c r="C909" s="358"/>
      <c r="D909" s="358"/>
      <c r="E909" s="358"/>
      <c r="F909" s="358"/>
      <c r="G909" s="358"/>
      <c r="H909" s="358"/>
      <c r="I909" s="358"/>
      <c r="J909" s="358"/>
      <c r="K909" s="358"/>
      <c r="L909" s="358"/>
    </row>
    <row r="910" spans="1:12" x14ac:dyDescent="0.2">
      <c r="A910" s="363"/>
      <c r="B910" s="358"/>
      <c r="C910" s="358"/>
      <c r="D910" s="358"/>
      <c r="E910" s="358"/>
      <c r="F910" s="358"/>
      <c r="G910" s="358"/>
      <c r="H910" s="358"/>
      <c r="I910" s="358"/>
      <c r="J910" s="358"/>
      <c r="K910" s="358"/>
      <c r="L910" s="358"/>
    </row>
    <row r="911" spans="1:12" x14ac:dyDescent="0.2">
      <c r="A911" s="363"/>
      <c r="B911" s="358"/>
      <c r="C911" s="358"/>
      <c r="D911" s="358"/>
      <c r="E911" s="358"/>
      <c r="F911" s="358"/>
      <c r="G911" s="358"/>
      <c r="H911" s="358"/>
      <c r="I911" s="358"/>
      <c r="J911" s="358"/>
      <c r="K911" s="358"/>
      <c r="L911" s="358"/>
    </row>
    <row r="912" spans="1:12" x14ac:dyDescent="0.2">
      <c r="A912" s="363"/>
      <c r="B912" s="358"/>
      <c r="C912" s="358"/>
      <c r="D912" s="358"/>
      <c r="E912" s="358"/>
      <c r="F912" s="358"/>
      <c r="G912" s="358"/>
      <c r="H912" s="358"/>
      <c r="I912" s="358"/>
      <c r="J912" s="358"/>
      <c r="K912" s="358"/>
      <c r="L912" s="358"/>
    </row>
    <row r="913" spans="1:12" x14ac:dyDescent="0.2">
      <c r="A913" s="363"/>
      <c r="B913" s="358"/>
      <c r="C913" s="358"/>
      <c r="D913" s="358"/>
      <c r="E913" s="358"/>
      <c r="F913" s="358"/>
      <c r="G913" s="358"/>
      <c r="H913" s="358"/>
      <c r="I913" s="358"/>
      <c r="J913" s="358"/>
      <c r="K913" s="358"/>
      <c r="L913" s="358"/>
    </row>
    <row r="914" spans="1:12" x14ac:dyDescent="0.2">
      <c r="A914" s="363"/>
      <c r="B914" s="358"/>
      <c r="C914" s="358"/>
      <c r="D914" s="358"/>
      <c r="E914" s="358"/>
      <c r="F914" s="358"/>
      <c r="G914" s="358"/>
      <c r="H914" s="358"/>
      <c r="I914" s="358"/>
      <c r="J914" s="358"/>
      <c r="K914" s="358"/>
      <c r="L914" s="358"/>
    </row>
    <row r="915" spans="1:12" x14ac:dyDescent="0.2">
      <c r="A915" s="363"/>
      <c r="B915" s="358"/>
      <c r="C915" s="358"/>
      <c r="D915" s="358"/>
      <c r="E915" s="358"/>
      <c r="F915" s="358"/>
      <c r="G915" s="358"/>
      <c r="H915" s="358"/>
      <c r="I915" s="358"/>
      <c r="J915" s="358"/>
      <c r="K915" s="358"/>
      <c r="L915" s="358"/>
    </row>
    <row r="916" spans="1:12" x14ac:dyDescent="0.2">
      <c r="A916" s="363"/>
      <c r="B916" s="358"/>
      <c r="C916" s="358"/>
      <c r="D916" s="358"/>
      <c r="E916" s="358"/>
      <c r="F916" s="358"/>
      <c r="G916" s="358"/>
      <c r="H916" s="358"/>
      <c r="I916" s="358"/>
      <c r="J916" s="358"/>
      <c r="K916" s="358"/>
      <c r="L916" s="358"/>
    </row>
    <row r="917" spans="1:12" x14ac:dyDescent="0.2">
      <c r="A917" s="363"/>
      <c r="B917" s="358"/>
      <c r="C917" s="358"/>
      <c r="D917" s="358"/>
      <c r="E917" s="358"/>
      <c r="F917" s="358"/>
      <c r="G917" s="358"/>
      <c r="H917" s="358"/>
      <c r="I917" s="358"/>
      <c r="J917" s="358"/>
      <c r="K917" s="358"/>
      <c r="L917" s="358"/>
    </row>
    <row r="918" spans="1:12" x14ac:dyDescent="0.2">
      <c r="A918" s="363"/>
      <c r="B918" s="358"/>
      <c r="C918" s="358"/>
      <c r="D918" s="358"/>
      <c r="E918" s="358"/>
      <c r="F918" s="358"/>
      <c r="G918" s="358"/>
      <c r="H918" s="358"/>
      <c r="I918" s="358"/>
      <c r="J918" s="358"/>
      <c r="K918" s="358"/>
      <c r="L918" s="358"/>
    </row>
    <row r="919" spans="1:12" x14ac:dyDescent="0.2">
      <c r="A919" s="363"/>
      <c r="B919" s="358"/>
      <c r="C919" s="358"/>
      <c r="D919" s="358"/>
      <c r="E919" s="358"/>
      <c r="F919" s="358"/>
      <c r="G919" s="358"/>
      <c r="H919" s="358"/>
      <c r="I919" s="358"/>
      <c r="J919" s="358"/>
      <c r="K919" s="358"/>
      <c r="L919" s="358"/>
    </row>
    <row r="920" spans="1:12" x14ac:dyDescent="0.2">
      <c r="A920" s="363"/>
      <c r="B920" s="358"/>
      <c r="C920" s="358"/>
      <c r="D920" s="358"/>
      <c r="E920" s="358"/>
      <c r="F920" s="358"/>
      <c r="G920" s="358"/>
      <c r="H920" s="358"/>
      <c r="I920" s="358"/>
      <c r="J920" s="358"/>
      <c r="K920" s="358"/>
      <c r="L920" s="358"/>
    </row>
    <row r="921" spans="1:12" x14ac:dyDescent="0.2">
      <c r="A921" s="363"/>
      <c r="B921" s="358"/>
      <c r="C921" s="358"/>
      <c r="D921" s="358"/>
      <c r="E921" s="358"/>
      <c r="F921" s="358"/>
      <c r="G921" s="358"/>
      <c r="H921" s="358"/>
      <c r="I921" s="358"/>
      <c r="J921" s="358"/>
      <c r="K921" s="358"/>
      <c r="L921" s="358"/>
    </row>
    <row r="922" spans="1:12" x14ac:dyDescent="0.2">
      <c r="A922" s="363"/>
      <c r="B922" s="358"/>
      <c r="C922" s="358"/>
      <c r="D922" s="358"/>
      <c r="E922" s="358"/>
      <c r="F922" s="358"/>
      <c r="G922" s="358"/>
      <c r="H922" s="358"/>
      <c r="I922" s="358"/>
      <c r="J922" s="358"/>
      <c r="K922" s="358"/>
      <c r="L922" s="358"/>
    </row>
    <row r="923" spans="1:12" x14ac:dyDescent="0.2">
      <c r="A923" s="363"/>
      <c r="B923" s="358"/>
      <c r="C923" s="358"/>
      <c r="D923" s="358"/>
      <c r="E923" s="358"/>
      <c r="F923" s="358"/>
      <c r="G923" s="358"/>
      <c r="H923" s="358"/>
      <c r="I923" s="358"/>
      <c r="J923" s="358"/>
      <c r="K923" s="358"/>
      <c r="L923" s="358"/>
    </row>
    <row r="924" spans="1:12" x14ac:dyDescent="0.2">
      <c r="A924" s="363"/>
      <c r="B924" s="358"/>
      <c r="C924" s="358"/>
      <c r="D924" s="358"/>
      <c r="E924" s="358"/>
      <c r="F924" s="358"/>
      <c r="G924" s="358"/>
      <c r="H924" s="358"/>
      <c r="I924" s="358"/>
      <c r="J924" s="358"/>
      <c r="K924" s="358"/>
      <c r="L924" s="358"/>
    </row>
    <row r="925" spans="1:12" x14ac:dyDescent="0.2">
      <c r="A925" s="363"/>
      <c r="B925" s="358"/>
      <c r="C925" s="358"/>
      <c r="D925" s="358"/>
      <c r="E925" s="358"/>
      <c r="F925" s="358"/>
      <c r="G925" s="358"/>
      <c r="H925" s="358"/>
      <c r="I925" s="358"/>
      <c r="J925" s="358"/>
      <c r="K925" s="358"/>
      <c r="L925" s="358"/>
    </row>
    <row r="926" spans="1:12" x14ac:dyDescent="0.2">
      <c r="A926" s="363"/>
      <c r="B926" s="358"/>
      <c r="C926" s="358"/>
      <c r="D926" s="358"/>
      <c r="E926" s="358"/>
      <c r="F926" s="358"/>
      <c r="G926" s="358"/>
      <c r="H926" s="358"/>
      <c r="I926" s="358"/>
      <c r="J926" s="358"/>
      <c r="K926" s="358"/>
      <c r="L926" s="358"/>
    </row>
    <row r="927" spans="1:12" x14ac:dyDescent="0.2">
      <c r="A927" s="363"/>
      <c r="B927" s="358"/>
      <c r="C927" s="358"/>
      <c r="D927" s="358"/>
      <c r="E927" s="358"/>
      <c r="F927" s="358"/>
      <c r="G927" s="358"/>
      <c r="H927" s="358"/>
      <c r="I927" s="358"/>
      <c r="J927" s="358"/>
      <c r="K927" s="358"/>
      <c r="L927" s="358"/>
    </row>
    <row r="928" spans="1:12" x14ac:dyDescent="0.2">
      <c r="A928" s="363"/>
      <c r="B928" s="358"/>
      <c r="C928" s="358"/>
      <c r="D928" s="358"/>
      <c r="E928" s="358"/>
      <c r="F928" s="358"/>
      <c r="G928" s="358"/>
      <c r="H928" s="358"/>
      <c r="I928" s="358"/>
      <c r="J928" s="358"/>
      <c r="K928" s="358"/>
      <c r="L928" s="358"/>
    </row>
    <row r="929" spans="1:12" x14ac:dyDescent="0.2">
      <c r="A929" s="363"/>
      <c r="B929" s="358"/>
      <c r="C929" s="358"/>
      <c r="D929" s="358"/>
      <c r="E929" s="358"/>
      <c r="F929" s="358"/>
      <c r="G929" s="358"/>
      <c r="H929" s="358"/>
      <c r="I929" s="358"/>
      <c r="J929" s="358"/>
      <c r="K929" s="358"/>
      <c r="L929" s="358"/>
    </row>
    <row r="930" spans="1:12" x14ac:dyDescent="0.2">
      <c r="A930" s="363"/>
      <c r="B930" s="358"/>
      <c r="C930" s="358"/>
      <c r="D930" s="358"/>
      <c r="E930" s="358"/>
      <c r="F930" s="358"/>
      <c r="G930" s="358"/>
      <c r="H930" s="358"/>
      <c r="I930" s="358"/>
      <c r="J930" s="358"/>
      <c r="K930" s="358"/>
      <c r="L930" s="358"/>
    </row>
    <row r="931" spans="1:12" x14ac:dyDescent="0.2">
      <c r="A931" s="363"/>
      <c r="B931" s="358"/>
      <c r="C931" s="358"/>
      <c r="D931" s="358"/>
      <c r="E931" s="358"/>
      <c r="F931" s="358"/>
      <c r="G931" s="358"/>
      <c r="H931" s="358"/>
      <c r="I931" s="358"/>
      <c r="J931" s="358"/>
      <c r="K931" s="358"/>
      <c r="L931" s="358"/>
    </row>
    <row r="932" spans="1:12" x14ac:dyDescent="0.2">
      <c r="A932" s="363"/>
      <c r="B932" s="358"/>
      <c r="C932" s="358"/>
      <c r="D932" s="358"/>
      <c r="E932" s="358"/>
      <c r="F932" s="358"/>
      <c r="G932" s="358"/>
      <c r="H932" s="358"/>
      <c r="I932" s="358"/>
      <c r="J932" s="358"/>
      <c r="K932" s="358"/>
      <c r="L932" s="358"/>
    </row>
    <row r="933" spans="1:12" x14ac:dyDescent="0.2">
      <c r="A933" s="363"/>
      <c r="B933" s="358"/>
      <c r="C933" s="358"/>
      <c r="D933" s="358"/>
      <c r="E933" s="358"/>
      <c r="F933" s="358"/>
      <c r="G933" s="358"/>
      <c r="H933" s="358"/>
      <c r="I933" s="358"/>
      <c r="J933" s="358"/>
      <c r="K933" s="358"/>
      <c r="L933" s="358"/>
    </row>
    <row r="934" spans="1:12" x14ac:dyDescent="0.2">
      <c r="A934" s="363"/>
      <c r="B934" s="358"/>
      <c r="C934" s="358"/>
      <c r="D934" s="358"/>
      <c r="E934" s="358"/>
      <c r="F934" s="358"/>
      <c r="G934" s="358"/>
      <c r="H934" s="358"/>
      <c r="I934" s="358"/>
      <c r="J934" s="358"/>
      <c r="K934" s="358"/>
      <c r="L934" s="358"/>
    </row>
    <row r="935" spans="1:12" x14ac:dyDescent="0.2">
      <c r="A935" s="363"/>
      <c r="B935" s="358"/>
      <c r="C935" s="358"/>
      <c r="D935" s="358"/>
      <c r="E935" s="358"/>
      <c r="F935" s="358"/>
      <c r="G935" s="358"/>
      <c r="H935" s="358"/>
      <c r="I935" s="358"/>
      <c r="J935" s="358"/>
      <c r="K935" s="358"/>
      <c r="L935" s="358"/>
    </row>
    <row r="936" spans="1:12" x14ac:dyDescent="0.2">
      <c r="A936" s="363"/>
      <c r="B936" s="358"/>
      <c r="C936" s="358"/>
      <c r="D936" s="358"/>
      <c r="E936" s="358"/>
      <c r="F936" s="358"/>
      <c r="G936" s="358"/>
      <c r="H936" s="358"/>
      <c r="I936" s="358"/>
      <c r="J936" s="358"/>
      <c r="K936" s="358"/>
      <c r="L936" s="358"/>
    </row>
    <row r="937" spans="1:12" x14ac:dyDescent="0.2">
      <c r="A937" s="363"/>
      <c r="B937" s="358"/>
      <c r="C937" s="358"/>
      <c r="D937" s="358"/>
      <c r="E937" s="358"/>
      <c r="F937" s="358"/>
      <c r="G937" s="358"/>
      <c r="H937" s="358"/>
      <c r="I937" s="358"/>
      <c r="J937" s="358"/>
      <c r="K937" s="358"/>
      <c r="L937" s="358"/>
    </row>
    <row r="938" spans="1:12" x14ac:dyDescent="0.2">
      <c r="A938" s="363"/>
      <c r="B938" s="358"/>
      <c r="C938" s="358"/>
      <c r="D938" s="358"/>
      <c r="E938" s="358"/>
      <c r="F938" s="358"/>
      <c r="G938" s="358"/>
      <c r="H938" s="358"/>
      <c r="I938" s="358"/>
      <c r="J938" s="358"/>
      <c r="K938" s="358"/>
      <c r="L938" s="358"/>
    </row>
    <row r="939" spans="1:12" x14ac:dyDescent="0.2">
      <c r="A939" s="363"/>
      <c r="B939" s="358"/>
      <c r="C939" s="358"/>
      <c r="D939" s="358"/>
      <c r="E939" s="358"/>
      <c r="F939" s="358"/>
      <c r="G939" s="358"/>
      <c r="H939" s="358"/>
      <c r="I939" s="358"/>
      <c r="J939" s="358"/>
      <c r="K939" s="358"/>
      <c r="L939" s="358"/>
    </row>
    <row r="940" spans="1:12" x14ac:dyDescent="0.2">
      <c r="A940" s="363"/>
      <c r="B940" s="358"/>
      <c r="C940" s="358"/>
      <c r="D940" s="358"/>
      <c r="E940" s="358"/>
      <c r="F940" s="358"/>
      <c r="G940" s="358"/>
      <c r="H940" s="358"/>
      <c r="I940" s="358"/>
      <c r="J940" s="358"/>
      <c r="K940" s="358"/>
      <c r="L940" s="358"/>
    </row>
    <row r="941" spans="1:12" x14ac:dyDescent="0.2">
      <c r="A941" s="363"/>
      <c r="B941" s="358"/>
      <c r="C941" s="358"/>
      <c r="D941" s="358"/>
      <c r="E941" s="358"/>
      <c r="F941" s="358"/>
      <c r="G941" s="358"/>
      <c r="H941" s="358"/>
      <c r="I941" s="358"/>
      <c r="J941" s="358"/>
      <c r="K941" s="358"/>
      <c r="L941" s="358"/>
    </row>
    <row r="942" spans="1:12" x14ac:dyDescent="0.2">
      <c r="A942" s="363"/>
      <c r="B942" s="358"/>
      <c r="C942" s="358"/>
      <c r="D942" s="358"/>
      <c r="E942" s="358"/>
      <c r="F942" s="358"/>
      <c r="G942" s="358"/>
      <c r="H942" s="358"/>
      <c r="I942" s="358"/>
      <c r="J942" s="358"/>
      <c r="K942" s="358"/>
      <c r="L942" s="358"/>
    </row>
    <row r="943" spans="1:12" x14ac:dyDescent="0.2">
      <c r="A943" s="363"/>
      <c r="B943" s="358"/>
      <c r="C943" s="358"/>
      <c r="D943" s="358"/>
      <c r="E943" s="358"/>
      <c r="F943" s="358"/>
      <c r="G943" s="358"/>
      <c r="H943" s="358"/>
      <c r="I943" s="358"/>
      <c r="J943" s="358"/>
      <c r="K943" s="358"/>
      <c r="L943" s="358"/>
    </row>
    <row r="944" spans="1:12" x14ac:dyDescent="0.2">
      <c r="A944" s="363"/>
      <c r="B944" s="358"/>
      <c r="C944" s="358"/>
      <c r="D944" s="358"/>
      <c r="E944" s="358"/>
      <c r="F944" s="358"/>
      <c r="G944" s="358"/>
      <c r="H944" s="358"/>
      <c r="I944" s="358"/>
      <c r="J944" s="358"/>
      <c r="K944" s="358"/>
      <c r="L944" s="358"/>
    </row>
    <row r="945" spans="1:12" x14ac:dyDescent="0.2">
      <c r="A945" s="363"/>
      <c r="B945" s="358"/>
      <c r="C945" s="358"/>
      <c r="D945" s="358"/>
      <c r="E945" s="358"/>
      <c r="F945" s="358"/>
      <c r="G945" s="358"/>
      <c r="H945" s="358"/>
      <c r="I945" s="358"/>
      <c r="J945" s="358"/>
      <c r="K945" s="358"/>
      <c r="L945" s="358"/>
    </row>
    <row r="946" spans="1:12" x14ac:dyDescent="0.2">
      <c r="A946" s="363"/>
      <c r="B946" s="358"/>
      <c r="C946" s="358"/>
      <c r="D946" s="358"/>
      <c r="E946" s="358"/>
      <c r="F946" s="358"/>
      <c r="G946" s="358"/>
      <c r="H946" s="358"/>
      <c r="I946" s="358"/>
      <c r="J946" s="358"/>
      <c r="K946" s="358"/>
      <c r="L946" s="358"/>
    </row>
    <row r="947" spans="1:12" x14ac:dyDescent="0.2">
      <c r="A947" s="363"/>
      <c r="B947" s="358"/>
      <c r="C947" s="358"/>
      <c r="D947" s="358"/>
      <c r="E947" s="358"/>
      <c r="F947" s="358"/>
      <c r="G947" s="358"/>
      <c r="H947" s="358"/>
      <c r="I947" s="358"/>
      <c r="J947" s="358"/>
      <c r="K947" s="358"/>
      <c r="L947" s="358"/>
    </row>
    <row r="948" spans="1:12" x14ac:dyDescent="0.2">
      <c r="A948" s="363"/>
      <c r="B948" s="358"/>
      <c r="C948" s="358"/>
      <c r="D948" s="358"/>
      <c r="E948" s="358"/>
      <c r="F948" s="358"/>
      <c r="G948" s="358"/>
      <c r="H948" s="358"/>
      <c r="I948" s="358"/>
      <c r="J948" s="358"/>
      <c r="K948" s="358"/>
      <c r="L948" s="358"/>
    </row>
    <row r="949" spans="1:12" x14ac:dyDescent="0.2">
      <c r="A949" s="363"/>
      <c r="B949" s="358"/>
      <c r="C949" s="358"/>
      <c r="D949" s="358"/>
      <c r="E949" s="358"/>
      <c r="F949" s="358"/>
      <c r="G949" s="358"/>
      <c r="H949" s="358"/>
      <c r="I949" s="358"/>
      <c r="J949" s="358"/>
      <c r="K949" s="358"/>
      <c r="L949" s="358"/>
    </row>
    <row r="950" spans="1:12" x14ac:dyDescent="0.2">
      <c r="A950" s="363"/>
      <c r="B950" s="358"/>
      <c r="C950" s="358"/>
      <c r="D950" s="358"/>
      <c r="E950" s="358"/>
      <c r="F950" s="358"/>
      <c r="G950" s="358"/>
      <c r="H950" s="358"/>
      <c r="I950" s="358"/>
      <c r="J950" s="358"/>
      <c r="K950" s="358"/>
      <c r="L950" s="358"/>
    </row>
    <row r="951" spans="1:12" x14ac:dyDescent="0.2">
      <c r="A951" s="363"/>
      <c r="B951" s="358"/>
      <c r="C951" s="358"/>
      <c r="D951" s="358"/>
      <c r="E951" s="358"/>
      <c r="F951" s="358"/>
      <c r="G951" s="358"/>
      <c r="H951" s="358"/>
      <c r="I951" s="358"/>
      <c r="J951" s="358"/>
      <c r="K951" s="358"/>
      <c r="L951" s="358"/>
    </row>
    <row r="952" spans="1:12" x14ac:dyDescent="0.2">
      <c r="A952" s="363"/>
      <c r="B952" s="358"/>
      <c r="C952" s="358"/>
      <c r="D952" s="358"/>
      <c r="E952" s="358"/>
      <c r="F952" s="358"/>
      <c r="G952" s="358"/>
      <c r="H952" s="358"/>
      <c r="I952" s="358"/>
      <c r="J952" s="358"/>
      <c r="K952" s="358"/>
      <c r="L952" s="358"/>
    </row>
    <row r="953" spans="1:12" x14ac:dyDescent="0.2">
      <c r="A953" s="363"/>
      <c r="B953" s="358"/>
      <c r="C953" s="358"/>
      <c r="D953" s="358"/>
      <c r="E953" s="358"/>
      <c r="F953" s="358"/>
      <c r="G953" s="358"/>
      <c r="H953" s="358"/>
      <c r="I953" s="358"/>
      <c r="J953" s="358"/>
      <c r="K953" s="358"/>
      <c r="L953" s="358"/>
    </row>
    <row r="954" spans="1:12" x14ac:dyDescent="0.2">
      <c r="A954" s="363"/>
      <c r="B954" s="358"/>
      <c r="C954" s="358"/>
      <c r="D954" s="358"/>
      <c r="E954" s="358"/>
      <c r="F954" s="358"/>
      <c r="G954" s="358"/>
      <c r="H954" s="358"/>
      <c r="I954" s="358"/>
      <c r="J954" s="358"/>
      <c r="K954" s="358"/>
      <c r="L954" s="358"/>
    </row>
    <row r="955" spans="1:12" x14ac:dyDescent="0.2">
      <c r="A955" s="363"/>
      <c r="B955" s="358"/>
      <c r="C955" s="358"/>
      <c r="D955" s="358"/>
      <c r="E955" s="358"/>
      <c r="F955" s="358"/>
      <c r="G955" s="358"/>
      <c r="H955" s="358"/>
      <c r="I955" s="358"/>
      <c r="J955" s="358"/>
      <c r="K955" s="358"/>
      <c r="L955" s="358"/>
    </row>
    <row r="956" spans="1:12" x14ac:dyDescent="0.2">
      <c r="A956" s="363"/>
      <c r="B956" s="358"/>
      <c r="C956" s="358"/>
      <c r="D956" s="358"/>
      <c r="E956" s="358"/>
      <c r="F956" s="358"/>
      <c r="G956" s="358"/>
      <c r="H956" s="358"/>
      <c r="I956" s="358"/>
      <c r="J956" s="358"/>
      <c r="K956" s="358"/>
      <c r="L956" s="358"/>
    </row>
    <row r="957" spans="1:12" x14ac:dyDescent="0.2">
      <c r="A957" s="363"/>
      <c r="B957" s="358"/>
      <c r="C957" s="358"/>
      <c r="D957" s="358"/>
      <c r="E957" s="358"/>
      <c r="F957" s="358"/>
      <c r="G957" s="358"/>
      <c r="H957" s="358"/>
      <c r="I957" s="358"/>
      <c r="J957" s="358"/>
      <c r="K957" s="358"/>
      <c r="L957" s="358"/>
    </row>
    <row r="958" spans="1:12" x14ac:dyDescent="0.2">
      <c r="A958" s="363"/>
      <c r="B958" s="358"/>
      <c r="C958" s="358"/>
      <c r="D958" s="358"/>
      <c r="E958" s="358"/>
      <c r="F958" s="358"/>
      <c r="G958" s="358"/>
      <c r="H958" s="358"/>
      <c r="I958" s="358"/>
      <c r="J958" s="358"/>
      <c r="K958" s="358"/>
      <c r="L958" s="358"/>
    </row>
    <row r="959" spans="1:12" x14ac:dyDescent="0.2">
      <c r="A959" s="363"/>
      <c r="B959" s="358"/>
      <c r="C959" s="358"/>
      <c r="D959" s="358"/>
      <c r="E959" s="358"/>
      <c r="F959" s="358"/>
      <c r="G959" s="358"/>
      <c r="H959" s="358"/>
      <c r="I959" s="358"/>
      <c r="J959" s="358"/>
      <c r="K959" s="358"/>
      <c r="L959" s="358"/>
    </row>
    <row r="960" spans="1:12" x14ac:dyDescent="0.2">
      <c r="A960" s="363"/>
      <c r="B960" s="358"/>
      <c r="C960" s="358"/>
      <c r="D960" s="358"/>
      <c r="E960" s="358"/>
      <c r="F960" s="358"/>
      <c r="G960" s="358"/>
      <c r="H960" s="358"/>
      <c r="I960" s="358"/>
      <c r="J960" s="358"/>
      <c r="K960" s="358"/>
      <c r="L960" s="358"/>
    </row>
    <row r="961" spans="1:12" x14ac:dyDescent="0.2">
      <c r="A961" s="363"/>
      <c r="B961" s="358"/>
      <c r="C961" s="358"/>
      <c r="D961" s="358"/>
      <c r="E961" s="358"/>
      <c r="F961" s="358"/>
      <c r="G961" s="358"/>
      <c r="H961" s="358"/>
      <c r="I961" s="358"/>
      <c r="J961" s="358"/>
      <c r="K961" s="358"/>
      <c r="L961" s="358"/>
    </row>
    <row r="962" spans="1:12" x14ac:dyDescent="0.2">
      <c r="A962" s="363"/>
      <c r="B962" s="358"/>
      <c r="C962" s="358"/>
      <c r="D962" s="358"/>
      <c r="E962" s="358"/>
      <c r="F962" s="358"/>
      <c r="G962" s="358"/>
      <c r="H962" s="358"/>
      <c r="I962" s="358"/>
      <c r="J962" s="358"/>
      <c r="K962" s="358"/>
      <c r="L962" s="358"/>
    </row>
    <row r="963" spans="1:12" x14ac:dyDescent="0.2">
      <c r="A963" s="363"/>
      <c r="B963" s="358"/>
      <c r="C963" s="358"/>
      <c r="D963" s="358"/>
      <c r="E963" s="358"/>
      <c r="F963" s="358"/>
      <c r="G963" s="358"/>
      <c r="H963" s="358"/>
      <c r="I963" s="358"/>
      <c r="J963" s="358"/>
      <c r="K963" s="358"/>
      <c r="L963" s="358"/>
    </row>
    <row r="964" spans="1:12" x14ac:dyDescent="0.2">
      <c r="A964" s="363"/>
      <c r="B964" s="358"/>
      <c r="C964" s="358"/>
      <c r="D964" s="358"/>
      <c r="E964" s="358"/>
      <c r="F964" s="358"/>
      <c r="G964" s="358"/>
      <c r="H964" s="358"/>
      <c r="I964" s="358"/>
      <c r="J964" s="358"/>
      <c r="K964" s="358"/>
      <c r="L964" s="358"/>
    </row>
    <row r="965" spans="1:12" x14ac:dyDescent="0.2">
      <c r="A965" s="363"/>
      <c r="B965" s="358"/>
      <c r="C965" s="358"/>
      <c r="D965" s="358"/>
      <c r="E965" s="358"/>
      <c r="F965" s="358"/>
      <c r="G965" s="358"/>
      <c r="H965" s="358"/>
      <c r="I965" s="358"/>
      <c r="J965" s="358"/>
      <c r="K965" s="358"/>
      <c r="L965" s="358"/>
    </row>
    <row r="966" spans="1:12" x14ac:dyDescent="0.2">
      <c r="A966" s="363"/>
      <c r="B966" s="358"/>
      <c r="C966" s="358"/>
      <c r="D966" s="358"/>
      <c r="E966" s="358"/>
      <c r="F966" s="358"/>
      <c r="G966" s="358"/>
      <c r="H966" s="358"/>
      <c r="I966" s="358"/>
      <c r="J966" s="358"/>
      <c r="K966" s="358"/>
      <c r="L966" s="358"/>
    </row>
    <row r="967" spans="1:12" x14ac:dyDescent="0.2">
      <c r="A967" s="363"/>
      <c r="B967" s="358"/>
      <c r="C967" s="358"/>
      <c r="D967" s="358"/>
      <c r="E967" s="358"/>
      <c r="F967" s="358"/>
      <c r="G967" s="358"/>
      <c r="H967" s="358"/>
      <c r="I967" s="358"/>
      <c r="J967" s="358"/>
      <c r="K967" s="358"/>
      <c r="L967" s="358"/>
    </row>
    <row r="968" spans="1:12" x14ac:dyDescent="0.2">
      <c r="A968" s="363"/>
      <c r="B968" s="358"/>
      <c r="C968" s="358"/>
      <c r="D968" s="358"/>
      <c r="E968" s="358"/>
      <c r="F968" s="358"/>
      <c r="G968" s="358"/>
      <c r="H968" s="358"/>
      <c r="I968" s="358"/>
      <c r="J968" s="358"/>
      <c r="K968" s="358"/>
      <c r="L968" s="358"/>
    </row>
    <row r="969" spans="1:12" x14ac:dyDescent="0.2">
      <c r="A969" s="363"/>
      <c r="B969" s="358"/>
      <c r="C969" s="358"/>
      <c r="D969" s="358"/>
      <c r="E969" s="358"/>
      <c r="F969" s="358"/>
      <c r="G969" s="358"/>
      <c r="H969" s="358"/>
      <c r="I969" s="358"/>
      <c r="J969" s="358"/>
      <c r="K969" s="358"/>
      <c r="L969" s="358"/>
    </row>
    <row r="970" spans="1:12" x14ac:dyDescent="0.2">
      <c r="A970" s="363"/>
      <c r="B970" s="358"/>
      <c r="C970" s="358"/>
      <c r="D970" s="358"/>
      <c r="E970" s="358"/>
      <c r="F970" s="358"/>
      <c r="G970" s="358"/>
      <c r="H970" s="358"/>
      <c r="I970" s="358"/>
      <c r="J970" s="358"/>
      <c r="K970" s="358"/>
      <c r="L970" s="358"/>
    </row>
    <row r="971" spans="1:12" x14ac:dyDescent="0.2">
      <c r="A971" s="363"/>
      <c r="B971" s="358"/>
      <c r="C971" s="358"/>
      <c r="D971" s="358"/>
      <c r="E971" s="358"/>
      <c r="F971" s="358"/>
      <c r="G971" s="358"/>
      <c r="H971" s="358"/>
      <c r="I971" s="358"/>
      <c r="J971" s="358"/>
      <c r="K971" s="358"/>
      <c r="L971" s="358"/>
    </row>
    <row r="972" spans="1:12" x14ac:dyDescent="0.2">
      <c r="A972" s="363"/>
      <c r="B972" s="358"/>
      <c r="C972" s="358"/>
      <c r="D972" s="358"/>
      <c r="E972" s="358"/>
      <c r="F972" s="358"/>
      <c r="G972" s="358"/>
      <c r="H972" s="358"/>
      <c r="I972" s="358"/>
      <c r="J972" s="358"/>
      <c r="K972" s="358"/>
      <c r="L972" s="358"/>
    </row>
    <row r="973" spans="1:12" x14ac:dyDescent="0.2">
      <c r="A973" s="363"/>
      <c r="B973" s="358"/>
      <c r="C973" s="358"/>
      <c r="D973" s="358"/>
      <c r="E973" s="358"/>
      <c r="F973" s="358"/>
      <c r="G973" s="358"/>
      <c r="H973" s="358"/>
      <c r="I973" s="358"/>
      <c r="J973" s="358"/>
      <c r="K973" s="358"/>
      <c r="L973" s="358"/>
    </row>
    <row r="974" spans="1:12" x14ac:dyDescent="0.2">
      <c r="A974" s="363"/>
      <c r="B974" s="358"/>
      <c r="C974" s="358"/>
      <c r="D974" s="358"/>
      <c r="E974" s="358"/>
      <c r="F974" s="358"/>
      <c r="G974" s="358"/>
      <c r="H974" s="358"/>
      <c r="I974" s="358"/>
      <c r="J974" s="358"/>
      <c r="K974" s="358"/>
      <c r="L974" s="358"/>
    </row>
    <row r="975" spans="1:12" x14ac:dyDescent="0.2">
      <c r="A975" s="363"/>
      <c r="B975" s="358"/>
      <c r="C975" s="358"/>
      <c r="D975" s="358"/>
      <c r="E975" s="358"/>
      <c r="F975" s="358"/>
      <c r="G975" s="358"/>
      <c r="H975" s="358"/>
      <c r="I975" s="358"/>
      <c r="J975" s="358"/>
      <c r="K975" s="358"/>
      <c r="L975" s="358"/>
    </row>
    <row r="976" spans="1:12" x14ac:dyDescent="0.2">
      <c r="A976" s="363"/>
      <c r="B976" s="358"/>
      <c r="C976" s="358"/>
      <c r="D976" s="358"/>
      <c r="E976" s="358"/>
      <c r="F976" s="358"/>
      <c r="G976" s="358"/>
      <c r="H976" s="358"/>
      <c r="I976" s="358"/>
      <c r="J976" s="358"/>
      <c r="K976" s="358"/>
      <c r="L976" s="358"/>
    </row>
    <row r="977" spans="1:18" x14ac:dyDescent="0.2">
      <c r="A977" s="363"/>
      <c r="B977" s="358"/>
      <c r="C977" s="358"/>
      <c r="D977" s="358"/>
      <c r="E977" s="358"/>
      <c r="F977" s="358"/>
      <c r="G977" s="358"/>
      <c r="H977" s="358"/>
      <c r="I977" s="358"/>
      <c r="J977" s="358"/>
      <c r="K977" s="358"/>
      <c r="L977" s="358"/>
    </row>
    <row r="978" spans="1:18" x14ac:dyDescent="0.2">
      <c r="A978" s="363"/>
      <c r="B978" s="358"/>
      <c r="C978" s="358"/>
      <c r="D978" s="358"/>
      <c r="E978" s="358"/>
      <c r="F978" s="358"/>
      <c r="G978" s="358"/>
      <c r="H978" s="358"/>
      <c r="I978" s="358"/>
      <c r="J978" s="358"/>
      <c r="K978" s="358"/>
      <c r="L978" s="358"/>
    </row>
    <row r="979" spans="1:18" x14ac:dyDescent="0.2">
      <c r="A979" s="363"/>
      <c r="B979" s="358"/>
      <c r="C979" s="358"/>
      <c r="D979" s="358"/>
      <c r="E979" s="358"/>
      <c r="F979" s="358"/>
      <c r="G979" s="358"/>
      <c r="H979" s="358"/>
      <c r="I979" s="358"/>
      <c r="J979" s="358"/>
      <c r="K979" s="358"/>
      <c r="L979" s="358"/>
    </row>
    <row r="980" spans="1:18" x14ac:dyDescent="0.2">
      <c r="A980" s="363"/>
      <c r="B980" s="358"/>
      <c r="C980" s="358"/>
      <c r="D980" s="358"/>
      <c r="E980" s="358"/>
      <c r="F980" s="358"/>
      <c r="G980" s="358"/>
      <c r="H980" s="358"/>
      <c r="I980" s="358"/>
      <c r="J980" s="358"/>
      <c r="K980" s="358"/>
      <c r="L980" s="358"/>
    </row>
    <row r="981" spans="1:18" x14ac:dyDescent="0.2">
      <c r="A981" s="363"/>
      <c r="B981" s="358"/>
      <c r="C981" s="358"/>
      <c r="D981" s="358"/>
      <c r="E981" s="358"/>
      <c r="F981" s="358"/>
      <c r="G981" s="358"/>
      <c r="H981" s="358"/>
      <c r="I981" s="358"/>
      <c r="J981" s="358"/>
      <c r="K981" s="358"/>
      <c r="L981" s="358"/>
    </row>
    <row r="982" spans="1:18" x14ac:dyDescent="0.2">
      <c r="A982" s="363"/>
      <c r="B982" s="358"/>
      <c r="C982" s="358"/>
      <c r="D982" s="358"/>
      <c r="E982" s="358"/>
      <c r="F982" s="358"/>
      <c r="G982" s="358"/>
      <c r="H982" s="358"/>
      <c r="I982" s="358"/>
      <c r="J982" s="358"/>
      <c r="K982" s="358"/>
      <c r="L982" s="358"/>
    </row>
    <row r="983" spans="1:18" x14ac:dyDescent="0.2">
      <c r="A983" s="363"/>
      <c r="B983" s="358"/>
      <c r="C983" s="358"/>
      <c r="D983" s="358"/>
      <c r="E983" s="358"/>
      <c r="F983" s="358"/>
      <c r="G983" s="358"/>
      <c r="H983" s="358"/>
      <c r="I983" s="358"/>
      <c r="J983" s="358"/>
      <c r="K983" s="358"/>
      <c r="L983" s="358"/>
      <c r="M983" s="365"/>
      <c r="N983" s="365"/>
      <c r="O983" s="365"/>
      <c r="P983" s="365"/>
      <c r="Q983" s="365"/>
      <c r="R983" s="365"/>
    </row>
    <row r="984" spans="1:18" x14ac:dyDescent="0.2">
      <c r="A984" s="363"/>
      <c r="B984" s="358"/>
      <c r="C984" s="358"/>
      <c r="D984" s="358"/>
      <c r="E984" s="358"/>
      <c r="F984" s="358"/>
      <c r="G984" s="358"/>
      <c r="H984" s="358"/>
      <c r="I984" s="358"/>
      <c r="J984" s="358"/>
      <c r="K984" s="358"/>
      <c r="L984" s="358"/>
    </row>
    <row r="985" spans="1:18" x14ac:dyDescent="0.2">
      <c r="A985" s="363"/>
      <c r="B985" s="358"/>
      <c r="C985" s="358"/>
      <c r="D985" s="358"/>
      <c r="E985" s="358"/>
      <c r="F985" s="358"/>
      <c r="G985" s="358"/>
      <c r="H985" s="358"/>
      <c r="I985" s="358"/>
      <c r="J985" s="358"/>
      <c r="K985" s="358"/>
      <c r="L985" s="358"/>
    </row>
    <row r="986" spans="1:18" x14ac:dyDescent="0.2">
      <c r="A986" s="363"/>
      <c r="B986" s="358"/>
      <c r="C986" s="358"/>
      <c r="D986" s="358"/>
      <c r="E986" s="358"/>
      <c r="F986" s="358"/>
      <c r="G986" s="358"/>
      <c r="H986" s="358"/>
      <c r="I986" s="358"/>
      <c r="J986" s="358"/>
      <c r="K986" s="358"/>
      <c r="L986" s="358"/>
    </row>
    <row r="987" spans="1:18" x14ac:dyDescent="0.2">
      <c r="A987" s="363"/>
      <c r="B987" s="358"/>
      <c r="C987" s="358"/>
      <c r="D987" s="358"/>
      <c r="E987" s="358"/>
      <c r="F987" s="358"/>
      <c r="G987" s="358"/>
      <c r="H987" s="358"/>
      <c r="I987" s="358"/>
      <c r="J987" s="358"/>
      <c r="K987" s="358"/>
      <c r="L987" s="358"/>
    </row>
    <row r="988" spans="1:18" x14ac:dyDescent="0.2">
      <c r="A988" s="363"/>
      <c r="B988" s="358"/>
      <c r="C988" s="358"/>
      <c r="D988" s="358"/>
      <c r="E988" s="358"/>
      <c r="F988" s="358"/>
      <c r="G988" s="358"/>
      <c r="H988" s="358"/>
      <c r="I988" s="358"/>
      <c r="J988" s="358"/>
      <c r="K988" s="358"/>
      <c r="L988" s="358"/>
    </row>
    <row r="989" spans="1:18" x14ac:dyDescent="0.2">
      <c r="A989" s="363"/>
      <c r="B989" s="358"/>
      <c r="C989" s="358"/>
      <c r="D989" s="358"/>
      <c r="E989" s="358"/>
      <c r="F989" s="358"/>
      <c r="G989" s="358"/>
      <c r="H989" s="358"/>
      <c r="I989" s="358"/>
      <c r="J989" s="358"/>
      <c r="K989" s="358"/>
      <c r="L989" s="358"/>
    </row>
    <row r="990" spans="1:18" x14ac:dyDescent="0.2">
      <c r="A990" s="363"/>
      <c r="B990" s="358"/>
      <c r="C990" s="358"/>
      <c r="D990" s="358"/>
      <c r="E990" s="358"/>
      <c r="F990" s="358"/>
      <c r="G990" s="358"/>
      <c r="H990" s="358"/>
      <c r="I990" s="358"/>
      <c r="J990" s="358"/>
      <c r="K990" s="358"/>
      <c r="L990" s="358"/>
    </row>
    <row r="991" spans="1:18" x14ac:dyDescent="0.2">
      <c r="A991" s="363"/>
      <c r="B991" s="358"/>
      <c r="C991" s="358"/>
      <c r="D991" s="358"/>
      <c r="E991" s="358"/>
      <c r="F991" s="358"/>
      <c r="G991" s="358"/>
      <c r="H991" s="358"/>
      <c r="I991" s="358"/>
      <c r="J991" s="358"/>
      <c r="K991" s="358"/>
      <c r="L991" s="358"/>
    </row>
    <row r="992" spans="1:18" x14ac:dyDescent="0.2">
      <c r="A992" s="363"/>
      <c r="B992" s="358"/>
      <c r="C992" s="358"/>
      <c r="D992" s="358"/>
      <c r="E992" s="358"/>
      <c r="F992" s="358"/>
      <c r="G992" s="358"/>
      <c r="H992" s="358"/>
      <c r="I992" s="358"/>
      <c r="J992" s="358"/>
      <c r="K992" s="358"/>
      <c r="L992" s="358"/>
    </row>
    <row r="993" spans="1:12" x14ac:dyDescent="0.2">
      <c r="A993" s="363"/>
      <c r="B993" s="358"/>
      <c r="C993" s="358"/>
      <c r="D993" s="358"/>
      <c r="E993" s="358"/>
      <c r="F993" s="358"/>
      <c r="G993" s="358"/>
      <c r="H993" s="358"/>
      <c r="I993" s="358"/>
      <c r="J993" s="358"/>
      <c r="K993" s="358"/>
      <c r="L993" s="358"/>
    </row>
    <row r="994" spans="1:12" x14ac:dyDescent="0.2">
      <c r="A994" s="363"/>
      <c r="B994" s="358"/>
      <c r="C994" s="358"/>
      <c r="D994" s="358"/>
      <c r="E994" s="358"/>
      <c r="F994" s="358"/>
      <c r="G994" s="358"/>
      <c r="H994" s="358"/>
      <c r="I994" s="358"/>
      <c r="J994" s="358"/>
      <c r="K994" s="358"/>
      <c r="L994" s="358"/>
    </row>
    <row r="995" spans="1:12" x14ac:dyDescent="0.2">
      <c r="A995" s="363"/>
      <c r="B995" s="358"/>
      <c r="C995" s="358"/>
      <c r="D995" s="358"/>
      <c r="E995" s="358"/>
      <c r="F995" s="358"/>
      <c r="G995" s="358"/>
      <c r="H995" s="358"/>
      <c r="I995" s="358"/>
      <c r="J995" s="358"/>
      <c r="K995" s="358"/>
      <c r="L995" s="358"/>
    </row>
    <row r="996" spans="1:12" x14ac:dyDescent="0.2">
      <c r="A996" s="363"/>
      <c r="B996" s="358"/>
      <c r="C996" s="358"/>
      <c r="D996" s="358"/>
      <c r="E996" s="358"/>
      <c r="F996" s="358"/>
      <c r="G996" s="358"/>
      <c r="H996" s="358"/>
      <c r="I996" s="358"/>
      <c r="J996" s="358"/>
      <c r="K996" s="358"/>
      <c r="L996" s="358"/>
    </row>
    <row r="997" spans="1:12" x14ac:dyDescent="0.2">
      <c r="A997" s="363"/>
      <c r="B997" s="358"/>
      <c r="C997" s="358"/>
      <c r="D997" s="358"/>
      <c r="E997" s="358"/>
      <c r="F997" s="358"/>
      <c r="G997" s="358"/>
      <c r="H997" s="358"/>
      <c r="I997" s="358"/>
      <c r="J997" s="358"/>
      <c r="K997" s="358"/>
      <c r="L997" s="358"/>
    </row>
    <row r="998" spans="1:12" x14ac:dyDescent="0.2">
      <c r="A998" s="363"/>
      <c r="B998" s="358"/>
      <c r="C998" s="358"/>
      <c r="D998" s="358"/>
      <c r="E998" s="358"/>
      <c r="F998" s="358"/>
      <c r="G998" s="358"/>
      <c r="H998" s="358"/>
      <c r="I998" s="358"/>
      <c r="J998" s="358"/>
      <c r="K998" s="358"/>
      <c r="L998" s="358"/>
    </row>
    <row r="999" spans="1:12" x14ac:dyDescent="0.2">
      <c r="A999" s="363"/>
      <c r="B999" s="358"/>
      <c r="C999" s="358"/>
      <c r="D999" s="358"/>
      <c r="E999" s="358"/>
      <c r="F999" s="358"/>
      <c r="G999" s="358"/>
      <c r="H999" s="358"/>
      <c r="I999" s="358"/>
      <c r="J999" s="358"/>
      <c r="K999" s="358"/>
      <c r="L999" s="358"/>
    </row>
    <row r="1000" spans="1:12" x14ac:dyDescent="0.2">
      <c r="A1000" s="363"/>
      <c r="B1000" s="358"/>
      <c r="C1000" s="358"/>
      <c r="D1000" s="358"/>
      <c r="E1000" s="358"/>
      <c r="F1000" s="358"/>
      <c r="G1000" s="358"/>
      <c r="H1000" s="358"/>
      <c r="I1000" s="358"/>
      <c r="J1000" s="358"/>
      <c r="K1000" s="358"/>
      <c r="L1000" s="358"/>
    </row>
    <row r="1001" spans="1:12" x14ac:dyDescent="0.2">
      <c r="A1001" s="363"/>
      <c r="B1001" s="358"/>
      <c r="C1001" s="358"/>
      <c r="D1001" s="358"/>
      <c r="E1001" s="358"/>
      <c r="F1001" s="358"/>
      <c r="G1001" s="358"/>
      <c r="H1001" s="358"/>
      <c r="I1001" s="358"/>
      <c r="J1001" s="358"/>
      <c r="K1001" s="358"/>
      <c r="L1001" s="358"/>
    </row>
    <row r="1002" spans="1:12" x14ac:dyDescent="0.2">
      <c r="A1002" s="363"/>
      <c r="B1002" s="358"/>
      <c r="C1002" s="358"/>
      <c r="D1002" s="358"/>
      <c r="E1002" s="358"/>
      <c r="F1002" s="358"/>
      <c r="G1002" s="358"/>
      <c r="H1002" s="358"/>
      <c r="I1002" s="358"/>
      <c r="J1002" s="358"/>
      <c r="K1002" s="358"/>
      <c r="L1002" s="358"/>
    </row>
    <row r="1003" spans="1:12" x14ac:dyDescent="0.2">
      <c r="A1003" s="363"/>
      <c r="B1003" s="358"/>
      <c r="C1003" s="358"/>
      <c r="D1003" s="358"/>
      <c r="E1003" s="358"/>
      <c r="F1003" s="358"/>
      <c r="G1003" s="358"/>
      <c r="H1003" s="358"/>
      <c r="I1003" s="358"/>
      <c r="J1003" s="358"/>
      <c r="K1003" s="358"/>
      <c r="L1003" s="358"/>
    </row>
    <row r="1004" spans="1:12" x14ac:dyDescent="0.2">
      <c r="A1004" s="363"/>
      <c r="B1004" s="358"/>
      <c r="C1004" s="358"/>
      <c r="D1004" s="358"/>
      <c r="E1004" s="358"/>
      <c r="F1004" s="358"/>
      <c r="G1004" s="358"/>
      <c r="H1004" s="358"/>
      <c r="I1004" s="358"/>
      <c r="J1004" s="358"/>
      <c r="K1004" s="358"/>
      <c r="L1004" s="358"/>
    </row>
    <row r="1005" spans="1:12" x14ac:dyDescent="0.2">
      <c r="A1005" s="363"/>
      <c r="B1005" s="358"/>
      <c r="C1005" s="358"/>
      <c r="D1005" s="358"/>
      <c r="E1005" s="358"/>
      <c r="F1005" s="358"/>
      <c r="G1005" s="358"/>
      <c r="H1005" s="358"/>
      <c r="I1005" s="358"/>
      <c r="J1005" s="358"/>
      <c r="K1005" s="358"/>
      <c r="L1005" s="358"/>
    </row>
    <row r="1006" spans="1:12" x14ac:dyDescent="0.2">
      <c r="A1006" s="363"/>
      <c r="B1006" s="358"/>
      <c r="C1006" s="358"/>
      <c r="D1006" s="358"/>
      <c r="E1006" s="358"/>
      <c r="F1006" s="358"/>
      <c r="G1006" s="358"/>
      <c r="H1006" s="358"/>
      <c r="I1006" s="358"/>
      <c r="J1006" s="358"/>
      <c r="K1006" s="358"/>
      <c r="L1006" s="358"/>
    </row>
    <row r="1007" spans="1:12" x14ac:dyDescent="0.2">
      <c r="A1007" s="363"/>
      <c r="B1007" s="358"/>
      <c r="C1007" s="358"/>
      <c r="D1007" s="358"/>
      <c r="E1007" s="358"/>
      <c r="F1007" s="358"/>
      <c r="G1007" s="358"/>
      <c r="H1007" s="358"/>
      <c r="I1007" s="358"/>
      <c r="J1007" s="358"/>
      <c r="K1007" s="358"/>
      <c r="L1007" s="358"/>
    </row>
    <row r="1008" spans="1:12" x14ac:dyDescent="0.2">
      <c r="A1008" s="363"/>
      <c r="B1008" s="358"/>
      <c r="C1008" s="358"/>
      <c r="D1008" s="358"/>
      <c r="E1008" s="358"/>
      <c r="F1008" s="358"/>
      <c r="G1008" s="358"/>
      <c r="H1008" s="358"/>
      <c r="I1008" s="358"/>
      <c r="J1008" s="358"/>
      <c r="K1008" s="358"/>
      <c r="L1008" s="358"/>
    </row>
    <row r="1009" spans="1:12" x14ac:dyDescent="0.2">
      <c r="A1009" s="363"/>
      <c r="B1009" s="358"/>
      <c r="C1009" s="358"/>
      <c r="D1009" s="358"/>
      <c r="E1009" s="358"/>
      <c r="F1009" s="358"/>
      <c r="G1009" s="358"/>
      <c r="H1009" s="358"/>
      <c r="I1009" s="358"/>
      <c r="J1009" s="358"/>
      <c r="K1009" s="358"/>
      <c r="L1009" s="358"/>
    </row>
    <row r="1010" spans="1:12" x14ac:dyDescent="0.2">
      <c r="A1010" s="363"/>
      <c r="B1010" s="358"/>
      <c r="C1010" s="358"/>
      <c r="D1010" s="358"/>
      <c r="E1010" s="358"/>
      <c r="F1010" s="358"/>
      <c r="G1010" s="358"/>
      <c r="H1010" s="358"/>
      <c r="I1010" s="358"/>
      <c r="J1010" s="358"/>
      <c r="K1010" s="358"/>
      <c r="L1010" s="358"/>
    </row>
    <row r="1011" spans="1:12" x14ac:dyDescent="0.2">
      <c r="A1011" s="363"/>
      <c r="B1011" s="358"/>
      <c r="C1011" s="358"/>
      <c r="D1011" s="358"/>
      <c r="E1011" s="358"/>
      <c r="F1011" s="358"/>
      <c r="G1011" s="358"/>
      <c r="H1011" s="358"/>
      <c r="I1011" s="358"/>
      <c r="J1011" s="358"/>
      <c r="K1011" s="358"/>
      <c r="L1011" s="358"/>
    </row>
    <row r="1012" spans="1:12" x14ac:dyDescent="0.2">
      <c r="A1012" s="363"/>
      <c r="B1012" s="358"/>
      <c r="C1012" s="358"/>
      <c r="D1012" s="358"/>
      <c r="E1012" s="358"/>
      <c r="F1012" s="358"/>
      <c r="G1012" s="358"/>
      <c r="H1012" s="358"/>
      <c r="I1012" s="358"/>
      <c r="J1012" s="358"/>
      <c r="K1012" s="358"/>
      <c r="L1012" s="358"/>
    </row>
    <row r="1013" spans="1:12" x14ac:dyDescent="0.2">
      <c r="A1013" s="363"/>
      <c r="B1013" s="358"/>
      <c r="C1013" s="358"/>
      <c r="D1013" s="358"/>
      <c r="E1013" s="358"/>
      <c r="F1013" s="358"/>
      <c r="G1013" s="358"/>
      <c r="H1013" s="358"/>
      <c r="I1013" s="358"/>
      <c r="J1013" s="358"/>
      <c r="K1013" s="358"/>
      <c r="L1013" s="358"/>
    </row>
    <row r="1014" spans="1:12" x14ac:dyDescent="0.2">
      <c r="A1014" s="363"/>
      <c r="B1014" s="358"/>
      <c r="C1014" s="358"/>
      <c r="D1014" s="358"/>
      <c r="E1014" s="358"/>
      <c r="F1014" s="358"/>
      <c r="G1014" s="358"/>
      <c r="H1014" s="358"/>
      <c r="I1014" s="358"/>
      <c r="J1014" s="358"/>
      <c r="K1014" s="358"/>
      <c r="L1014" s="358"/>
    </row>
    <row r="1015" spans="1:12" x14ac:dyDescent="0.2">
      <c r="A1015" s="363"/>
      <c r="B1015" s="358"/>
      <c r="C1015" s="358"/>
      <c r="D1015" s="358"/>
      <c r="E1015" s="358"/>
      <c r="F1015" s="358"/>
      <c r="G1015" s="358"/>
      <c r="H1015" s="358"/>
      <c r="I1015" s="358"/>
      <c r="J1015" s="358"/>
      <c r="K1015" s="358"/>
      <c r="L1015" s="358"/>
    </row>
    <row r="1016" spans="1:12" x14ac:dyDescent="0.2">
      <c r="A1016" s="363"/>
      <c r="B1016" s="358"/>
      <c r="C1016" s="358"/>
      <c r="D1016" s="358"/>
      <c r="E1016" s="358"/>
      <c r="F1016" s="358"/>
      <c r="G1016" s="358"/>
      <c r="H1016" s="358"/>
      <c r="I1016" s="358"/>
      <c r="J1016" s="358"/>
      <c r="K1016" s="358"/>
      <c r="L1016" s="358"/>
    </row>
    <row r="1017" spans="1:12" x14ac:dyDescent="0.2">
      <c r="A1017" s="363"/>
      <c r="B1017" s="358"/>
      <c r="C1017" s="358"/>
      <c r="D1017" s="358"/>
      <c r="E1017" s="358"/>
      <c r="F1017" s="358"/>
      <c r="G1017" s="358"/>
      <c r="H1017" s="358"/>
      <c r="I1017" s="358"/>
      <c r="J1017" s="358"/>
      <c r="K1017" s="358"/>
      <c r="L1017" s="358"/>
    </row>
    <row r="1018" spans="1:12" x14ac:dyDescent="0.2">
      <c r="A1018" s="363"/>
      <c r="B1018" s="358"/>
      <c r="C1018" s="358"/>
      <c r="D1018" s="358"/>
      <c r="E1018" s="358"/>
      <c r="F1018" s="358"/>
      <c r="G1018" s="358"/>
      <c r="H1018" s="358"/>
      <c r="I1018" s="358"/>
      <c r="J1018" s="358"/>
      <c r="K1018" s="358"/>
      <c r="L1018" s="358"/>
    </row>
    <row r="1019" spans="1:12" x14ac:dyDescent="0.2">
      <c r="A1019" s="363"/>
      <c r="B1019" s="358"/>
      <c r="C1019" s="358"/>
      <c r="D1019" s="358"/>
      <c r="E1019" s="358"/>
      <c r="F1019" s="358"/>
      <c r="G1019" s="358"/>
      <c r="H1019" s="358"/>
      <c r="I1019" s="358"/>
      <c r="J1019" s="358"/>
      <c r="K1019" s="358"/>
      <c r="L1019" s="358"/>
    </row>
    <row r="1020" spans="1:12" x14ac:dyDescent="0.2">
      <c r="A1020" s="363"/>
      <c r="B1020" s="358"/>
      <c r="C1020" s="358"/>
      <c r="D1020" s="358"/>
      <c r="E1020" s="358"/>
      <c r="F1020" s="358"/>
      <c r="G1020" s="358"/>
      <c r="H1020" s="358"/>
      <c r="I1020" s="358"/>
      <c r="J1020" s="358"/>
      <c r="K1020" s="358"/>
      <c r="L1020" s="358"/>
    </row>
    <row r="1021" spans="1:12" x14ac:dyDescent="0.2">
      <c r="A1021" s="363"/>
      <c r="B1021" s="358"/>
      <c r="C1021" s="358"/>
      <c r="D1021" s="358"/>
      <c r="E1021" s="358"/>
      <c r="F1021" s="358"/>
      <c r="G1021" s="358"/>
      <c r="H1021" s="358"/>
      <c r="I1021" s="358"/>
      <c r="J1021" s="358"/>
      <c r="K1021" s="358"/>
      <c r="L1021" s="358"/>
    </row>
    <row r="1022" spans="1:12" x14ac:dyDescent="0.2">
      <c r="A1022" s="363"/>
      <c r="B1022" s="358"/>
      <c r="C1022" s="358"/>
      <c r="D1022" s="358"/>
      <c r="E1022" s="358"/>
      <c r="F1022" s="358"/>
      <c r="G1022" s="358"/>
      <c r="H1022" s="358"/>
      <c r="I1022" s="358"/>
      <c r="J1022" s="358"/>
      <c r="K1022" s="358"/>
      <c r="L1022" s="358"/>
    </row>
    <row r="1023" spans="1:12" x14ac:dyDescent="0.2">
      <c r="A1023" s="363"/>
      <c r="B1023" s="358"/>
      <c r="C1023" s="358"/>
      <c r="D1023" s="358"/>
      <c r="E1023" s="358"/>
      <c r="F1023" s="358"/>
      <c r="G1023" s="358"/>
      <c r="H1023" s="358"/>
      <c r="I1023" s="358"/>
      <c r="J1023" s="358"/>
      <c r="K1023" s="358"/>
      <c r="L1023" s="358"/>
    </row>
    <row r="1024" spans="1:12" x14ac:dyDescent="0.2">
      <c r="A1024" s="363"/>
      <c r="B1024" s="358"/>
      <c r="C1024" s="358"/>
      <c r="D1024" s="358"/>
      <c r="E1024" s="358"/>
      <c r="F1024" s="358"/>
      <c r="G1024" s="358"/>
      <c r="H1024" s="358"/>
      <c r="I1024" s="358"/>
      <c r="J1024" s="358"/>
      <c r="K1024" s="358"/>
      <c r="L1024" s="358"/>
    </row>
    <row r="1025" spans="1:18" x14ac:dyDescent="0.2">
      <c r="A1025" s="363"/>
      <c r="B1025" s="358"/>
      <c r="C1025" s="358"/>
      <c r="D1025" s="358"/>
      <c r="E1025" s="358"/>
      <c r="F1025" s="358"/>
      <c r="G1025" s="358"/>
      <c r="H1025" s="358"/>
      <c r="I1025" s="358"/>
      <c r="J1025" s="358"/>
      <c r="K1025" s="358"/>
      <c r="L1025" s="358"/>
    </row>
    <row r="1026" spans="1:18" x14ac:dyDescent="0.2">
      <c r="A1026" s="363"/>
      <c r="B1026" s="358"/>
      <c r="C1026" s="358"/>
      <c r="D1026" s="358"/>
      <c r="E1026" s="358"/>
      <c r="F1026" s="358"/>
      <c r="G1026" s="358"/>
      <c r="H1026" s="358"/>
      <c r="I1026" s="358"/>
      <c r="J1026" s="358"/>
      <c r="K1026" s="358"/>
      <c r="L1026" s="358"/>
    </row>
    <row r="1027" spans="1:18" x14ac:dyDescent="0.2">
      <c r="A1027" s="363"/>
      <c r="B1027" s="358"/>
      <c r="C1027" s="358"/>
      <c r="D1027" s="358"/>
      <c r="E1027" s="358"/>
      <c r="F1027" s="358"/>
      <c r="G1027" s="358"/>
      <c r="H1027" s="358"/>
      <c r="I1027" s="358"/>
      <c r="J1027" s="358"/>
      <c r="K1027" s="358"/>
      <c r="L1027" s="358"/>
    </row>
    <row r="1028" spans="1:18" x14ac:dyDescent="0.2">
      <c r="A1028" s="363"/>
      <c r="B1028" s="358"/>
      <c r="C1028" s="358"/>
      <c r="D1028" s="358"/>
      <c r="E1028" s="358"/>
      <c r="F1028" s="358"/>
      <c r="G1028" s="358"/>
      <c r="H1028" s="358"/>
      <c r="I1028" s="358"/>
      <c r="J1028" s="358"/>
      <c r="K1028" s="358"/>
      <c r="L1028" s="358"/>
    </row>
    <row r="1029" spans="1:18" x14ac:dyDescent="0.2">
      <c r="A1029" s="363"/>
      <c r="B1029" s="358"/>
      <c r="C1029" s="358"/>
      <c r="D1029" s="358"/>
      <c r="E1029" s="358"/>
      <c r="F1029" s="358"/>
      <c r="G1029" s="358"/>
      <c r="H1029" s="358"/>
      <c r="I1029" s="358"/>
      <c r="J1029" s="358"/>
      <c r="K1029" s="358"/>
      <c r="L1029" s="358"/>
    </row>
    <row r="1030" spans="1:18" x14ac:dyDescent="0.2">
      <c r="A1030" s="363"/>
      <c r="B1030" s="358"/>
      <c r="C1030" s="358"/>
      <c r="D1030" s="358"/>
      <c r="E1030" s="358"/>
      <c r="F1030" s="358"/>
      <c r="G1030" s="358"/>
      <c r="H1030" s="358"/>
      <c r="I1030" s="358"/>
      <c r="J1030" s="358"/>
      <c r="K1030" s="358"/>
      <c r="L1030" s="358"/>
    </row>
    <row r="1031" spans="1:18" s="365" customFormat="1" x14ac:dyDescent="0.2">
      <c r="A1031" s="363"/>
      <c r="B1031" s="358"/>
      <c r="C1031" s="358"/>
      <c r="D1031" s="358"/>
      <c r="E1031" s="358"/>
      <c r="F1031" s="358"/>
      <c r="G1031" s="358"/>
      <c r="H1031" s="358"/>
      <c r="I1031" s="358"/>
      <c r="J1031" s="358"/>
      <c r="K1031" s="358"/>
      <c r="L1031" s="358"/>
      <c r="M1031" s="198"/>
      <c r="N1031" s="198"/>
      <c r="O1031" s="198"/>
      <c r="P1031" s="198"/>
      <c r="Q1031" s="198"/>
      <c r="R1031" s="198"/>
    </row>
    <row r="1032" spans="1:18" x14ac:dyDescent="0.2">
      <c r="A1032" s="363"/>
      <c r="B1032" s="358"/>
      <c r="C1032" s="358"/>
      <c r="D1032" s="358"/>
      <c r="E1032" s="358"/>
      <c r="F1032" s="358"/>
      <c r="G1032" s="358"/>
      <c r="H1032" s="358"/>
      <c r="I1032" s="358"/>
      <c r="J1032" s="358"/>
      <c r="K1032" s="358"/>
      <c r="L1032" s="358"/>
    </row>
    <row r="1033" spans="1:18" x14ac:dyDescent="0.2">
      <c r="A1033" s="363"/>
      <c r="B1033" s="358"/>
      <c r="C1033" s="358"/>
      <c r="D1033" s="358"/>
      <c r="E1033" s="358"/>
      <c r="F1033" s="358"/>
      <c r="G1033" s="358"/>
      <c r="H1033" s="358"/>
      <c r="I1033" s="358"/>
      <c r="J1033" s="358"/>
      <c r="K1033" s="358"/>
      <c r="L1033" s="358"/>
    </row>
    <row r="1034" spans="1:18" x14ac:dyDescent="0.2">
      <c r="A1034" s="363"/>
      <c r="B1034" s="358"/>
      <c r="C1034" s="358"/>
      <c r="D1034" s="358"/>
      <c r="E1034" s="358"/>
      <c r="F1034" s="358"/>
      <c r="G1034" s="358"/>
      <c r="H1034" s="358"/>
      <c r="I1034" s="358"/>
      <c r="J1034" s="358"/>
      <c r="K1034" s="358"/>
      <c r="L1034" s="358"/>
    </row>
    <row r="1035" spans="1:18" x14ac:dyDescent="0.2">
      <c r="A1035" s="363"/>
      <c r="B1035" s="358"/>
      <c r="C1035" s="358"/>
      <c r="D1035" s="358"/>
      <c r="E1035" s="358"/>
      <c r="F1035" s="358"/>
      <c r="G1035" s="358"/>
      <c r="H1035" s="358"/>
      <c r="I1035" s="358"/>
      <c r="J1035" s="358"/>
      <c r="K1035" s="358"/>
      <c r="L1035" s="358"/>
    </row>
    <row r="1036" spans="1:18" x14ac:dyDescent="0.2">
      <c r="A1036" s="363"/>
      <c r="B1036" s="358"/>
      <c r="C1036" s="358"/>
      <c r="D1036" s="358"/>
      <c r="E1036" s="358"/>
      <c r="F1036" s="358"/>
      <c r="G1036" s="358"/>
      <c r="H1036" s="358"/>
      <c r="I1036" s="358"/>
      <c r="J1036" s="358"/>
      <c r="K1036" s="358"/>
      <c r="L1036" s="358"/>
    </row>
    <row r="1037" spans="1:18" x14ac:dyDescent="0.2">
      <c r="A1037" s="363"/>
      <c r="B1037" s="358"/>
      <c r="C1037" s="358"/>
      <c r="D1037" s="358"/>
      <c r="E1037" s="358"/>
      <c r="F1037" s="358"/>
      <c r="G1037" s="358"/>
      <c r="H1037" s="358"/>
      <c r="I1037" s="358"/>
      <c r="J1037" s="358"/>
      <c r="K1037" s="358"/>
      <c r="L1037" s="358"/>
    </row>
    <row r="1038" spans="1:18" x14ac:dyDescent="0.2">
      <c r="A1038" s="363"/>
      <c r="B1038" s="358"/>
      <c r="C1038" s="358"/>
      <c r="D1038" s="358"/>
      <c r="E1038" s="358"/>
      <c r="F1038" s="358"/>
      <c r="G1038" s="358"/>
      <c r="H1038" s="358"/>
      <c r="I1038" s="358"/>
      <c r="J1038" s="358"/>
      <c r="K1038" s="358"/>
      <c r="L1038" s="358"/>
    </row>
    <row r="1039" spans="1:18" x14ac:dyDescent="0.2">
      <c r="A1039" s="363"/>
      <c r="B1039" s="358"/>
      <c r="C1039" s="358"/>
      <c r="D1039" s="358"/>
      <c r="E1039" s="358"/>
      <c r="F1039" s="358"/>
      <c r="G1039" s="358"/>
      <c r="H1039" s="358"/>
      <c r="I1039" s="358"/>
      <c r="J1039" s="358"/>
      <c r="K1039" s="358"/>
      <c r="L1039" s="358"/>
    </row>
    <row r="1040" spans="1:18" x14ac:dyDescent="0.2">
      <c r="A1040" s="363"/>
      <c r="B1040" s="358"/>
      <c r="C1040" s="358"/>
      <c r="D1040" s="358"/>
      <c r="E1040" s="358"/>
      <c r="F1040" s="358"/>
      <c r="G1040" s="358"/>
      <c r="H1040" s="358"/>
      <c r="I1040" s="358"/>
      <c r="J1040" s="358"/>
      <c r="K1040" s="358"/>
      <c r="L1040" s="358"/>
    </row>
    <row r="1041" spans="1:12" x14ac:dyDescent="0.2">
      <c r="A1041" s="363"/>
      <c r="B1041" s="358"/>
      <c r="C1041" s="358"/>
      <c r="D1041" s="358"/>
      <c r="E1041" s="358"/>
      <c r="F1041" s="358"/>
      <c r="G1041" s="358"/>
      <c r="H1041" s="358"/>
      <c r="I1041" s="358"/>
      <c r="J1041" s="358"/>
      <c r="K1041" s="358"/>
      <c r="L1041" s="358"/>
    </row>
    <row r="1042" spans="1:12" x14ac:dyDescent="0.2">
      <c r="A1042" s="363"/>
      <c r="B1042" s="358"/>
      <c r="C1042" s="358"/>
      <c r="D1042" s="358"/>
      <c r="E1042" s="358"/>
      <c r="F1042" s="358"/>
      <c r="G1042" s="358"/>
      <c r="H1042" s="358"/>
      <c r="I1042" s="358"/>
      <c r="J1042" s="358"/>
      <c r="K1042" s="358"/>
      <c r="L1042" s="358"/>
    </row>
    <row r="1043" spans="1:12" x14ac:dyDescent="0.2">
      <c r="A1043" s="363"/>
      <c r="B1043" s="358"/>
      <c r="C1043" s="358"/>
      <c r="D1043" s="358"/>
      <c r="E1043" s="358"/>
      <c r="F1043" s="358"/>
      <c r="G1043" s="358"/>
      <c r="H1043" s="358"/>
      <c r="I1043" s="358"/>
      <c r="J1043" s="358"/>
      <c r="K1043" s="358"/>
      <c r="L1043" s="358"/>
    </row>
    <row r="1044" spans="1:12" x14ac:dyDescent="0.2">
      <c r="A1044" s="363"/>
      <c r="B1044" s="358"/>
      <c r="C1044" s="358"/>
      <c r="D1044" s="358"/>
      <c r="E1044" s="358"/>
      <c r="F1044" s="358"/>
      <c r="G1044" s="358"/>
      <c r="H1044" s="358"/>
      <c r="I1044" s="358"/>
      <c r="J1044" s="358"/>
      <c r="K1044" s="358"/>
      <c r="L1044" s="358"/>
    </row>
    <row r="1045" spans="1:12" x14ac:dyDescent="0.2">
      <c r="A1045" s="363"/>
      <c r="B1045" s="358"/>
      <c r="C1045" s="358"/>
      <c r="D1045" s="358"/>
      <c r="E1045" s="358"/>
      <c r="F1045" s="358"/>
      <c r="G1045" s="358"/>
      <c r="H1045" s="358"/>
      <c r="I1045" s="358"/>
      <c r="J1045" s="358"/>
      <c r="K1045" s="358"/>
      <c r="L1045" s="358"/>
    </row>
    <row r="1046" spans="1:12" x14ac:dyDescent="0.2">
      <c r="A1046" s="363"/>
      <c r="B1046" s="358"/>
      <c r="C1046" s="358"/>
      <c r="D1046" s="358"/>
      <c r="E1046" s="358"/>
      <c r="F1046" s="358"/>
      <c r="G1046" s="358"/>
      <c r="H1046" s="358"/>
      <c r="I1046" s="358"/>
      <c r="J1046" s="358"/>
      <c r="K1046" s="358"/>
      <c r="L1046" s="358"/>
    </row>
    <row r="1047" spans="1:12" x14ac:dyDescent="0.2">
      <c r="A1047" s="363"/>
      <c r="B1047" s="358"/>
      <c r="C1047" s="358"/>
      <c r="D1047" s="358"/>
      <c r="E1047" s="358"/>
      <c r="F1047" s="358"/>
      <c r="G1047" s="358"/>
      <c r="H1047" s="358"/>
      <c r="I1047" s="358"/>
      <c r="J1047" s="358"/>
      <c r="K1047" s="358"/>
      <c r="L1047" s="358"/>
    </row>
    <row r="1048" spans="1:12" x14ac:dyDescent="0.2">
      <c r="A1048" s="363"/>
      <c r="B1048" s="358"/>
      <c r="C1048" s="358"/>
      <c r="D1048" s="358"/>
      <c r="E1048" s="358"/>
      <c r="F1048" s="358"/>
      <c r="G1048" s="358"/>
      <c r="H1048" s="358"/>
      <c r="I1048" s="358"/>
      <c r="J1048" s="358"/>
      <c r="K1048" s="358"/>
      <c r="L1048" s="358"/>
    </row>
    <row r="1049" spans="1:12" x14ac:dyDescent="0.2">
      <c r="A1049" s="363"/>
      <c r="B1049" s="358"/>
      <c r="C1049" s="358"/>
      <c r="D1049" s="358"/>
      <c r="E1049" s="358"/>
      <c r="F1049" s="358"/>
      <c r="G1049" s="358"/>
      <c r="H1049" s="358"/>
      <c r="I1049" s="358"/>
      <c r="J1049" s="358"/>
      <c r="K1049" s="358"/>
      <c r="L1049" s="358"/>
    </row>
    <row r="1050" spans="1:12" x14ac:dyDescent="0.2">
      <c r="A1050" s="363"/>
      <c r="B1050" s="358"/>
      <c r="C1050" s="358"/>
      <c r="D1050" s="358"/>
      <c r="E1050" s="358"/>
      <c r="F1050" s="358"/>
      <c r="G1050" s="358"/>
      <c r="H1050" s="358"/>
      <c r="I1050" s="358"/>
      <c r="J1050" s="358"/>
      <c r="K1050" s="358"/>
      <c r="L1050" s="358"/>
    </row>
    <row r="1051" spans="1:12" x14ac:dyDescent="0.2">
      <c r="A1051" s="363"/>
      <c r="B1051" s="358"/>
      <c r="C1051" s="358"/>
      <c r="D1051" s="358"/>
      <c r="E1051" s="358"/>
      <c r="F1051" s="358"/>
      <c r="G1051" s="358"/>
      <c r="H1051" s="358"/>
      <c r="I1051" s="358"/>
      <c r="J1051" s="358"/>
      <c r="K1051" s="358"/>
      <c r="L1051" s="358"/>
    </row>
    <row r="1052" spans="1:12" x14ac:dyDescent="0.2">
      <c r="A1052" s="363"/>
      <c r="B1052" s="358"/>
      <c r="C1052" s="358"/>
      <c r="D1052" s="358"/>
      <c r="E1052" s="358"/>
      <c r="F1052" s="358"/>
      <c r="G1052" s="358"/>
      <c r="H1052" s="358"/>
      <c r="I1052" s="358"/>
      <c r="J1052" s="358"/>
      <c r="K1052" s="358"/>
      <c r="L1052" s="358"/>
    </row>
    <row r="1053" spans="1:12" x14ac:dyDescent="0.2">
      <c r="A1053" s="363"/>
      <c r="B1053" s="358"/>
      <c r="C1053" s="358"/>
      <c r="D1053" s="358"/>
      <c r="E1053" s="358"/>
      <c r="F1053" s="358"/>
      <c r="G1053" s="358"/>
      <c r="H1053" s="358"/>
      <c r="I1053" s="358"/>
      <c r="J1053" s="358"/>
      <c r="K1053" s="358"/>
      <c r="L1053" s="358"/>
    </row>
    <row r="1054" spans="1:12" x14ac:dyDescent="0.2">
      <c r="A1054" s="363"/>
      <c r="B1054" s="358"/>
      <c r="C1054" s="358"/>
      <c r="D1054" s="358"/>
      <c r="E1054" s="358"/>
      <c r="F1054" s="358"/>
      <c r="G1054" s="358"/>
      <c r="H1054" s="358"/>
      <c r="I1054" s="358"/>
      <c r="J1054" s="358"/>
      <c r="K1054" s="358"/>
      <c r="L1054" s="358"/>
    </row>
    <row r="1055" spans="1:12" x14ac:dyDescent="0.2">
      <c r="A1055" s="363"/>
      <c r="B1055" s="358"/>
      <c r="C1055" s="358"/>
      <c r="D1055" s="358"/>
      <c r="E1055" s="358"/>
      <c r="F1055" s="358"/>
      <c r="G1055" s="358"/>
      <c r="H1055" s="358"/>
      <c r="I1055" s="358"/>
      <c r="J1055" s="358"/>
      <c r="K1055" s="358"/>
      <c r="L1055" s="358"/>
    </row>
    <row r="1056" spans="1:12" x14ac:dyDescent="0.2">
      <c r="A1056" s="363"/>
      <c r="B1056" s="358"/>
      <c r="C1056" s="358"/>
      <c r="D1056" s="358"/>
      <c r="E1056" s="358"/>
      <c r="F1056" s="358"/>
      <c r="G1056" s="358"/>
      <c r="H1056" s="358"/>
      <c r="I1056" s="358"/>
      <c r="J1056" s="358"/>
      <c r="K1056" s="358"/>
      <c r="L1056" s="358"/>
    </row>
    <row r="1057" spans="1:18" x14ac:dyDescent="0.2">
      <c r="A1057" s="363"/>
      <c r="B1057" s="358"/>
      <c r="C1057" s="358"/>
      <c r="D1057" s="358"/>
      <c r="E1057" s="358"/>
      <c r="F1057" s="358"/>
      <c r="G1057" s="358"/>
      <c r="H1057" s="358"/>
      <c r="I1057" s="358"/>
      <c r="J1057" s="358"/>
      <c r="K1057" s="358"/>
      <c r="L1057" s="358"/>
    </row>
    <row r="1058" spans="1:18" x14ac:dyDescent="0.2">
      <c r="A1058" s="363"/>
      <c r="B1058" s="358"/>
      <c r="C1058" s="358"/>
      <c r="D1058" s="358"/>
      <c r="E1058" s="358"/>
      <c r="F1058" s="358"/>
      <c r="G1058" s="358"/>
      <c r="H1058" s="358"/>
      <c r="I1058" s="358"/>
      <c r="J1058" s="358"/>
      <c r="K1058" s="358"/>
      <c r="L1058" s="358"/>
    </row>
    <row r="1059" spans="1:18" x14ac:dyDescent="0.2">
      <c r="A1059" s="363"/>
      <c r="B1059" s="358"/>
      <c r="C1059" s="358"/>
      <c r="D1059" s="358"/>
      <c r="E1059" s="358"/>
      <c r="F1059" s="358"/>
      <c r="G1059" s="358"/>
      <c r="H1059" s="358"/>
      <c r="I1059" s="358"/>
      <c r="J1059" s="358"/>
      <c r="K1059" s="358"/>
      <c r="L1059" s="358"/>
      <c r="M1059" s="11"/>
      <c r="N1059" s="11"/>
      <c r="O1059" s="11"/>
      <c r="P1059" s="11"/>
      <c r="Q1059" s="11"/>
      <c r="R1059" s="11"/>
    </row>
    <row r="1060" spans="1:18" x14ac:dyDescent="0.2">
      <c r="A1060" s="363"/>
      <c r="B1060" s="358"/>
      <c r="C1060" s="358"/>
      <c r="D1060" s="358"/>
      <c r="E1060" s="358"/>
      <c r="F1060" s="358"/>
      <c r="G1060" s="358"/>
      <c r="H1060" s="358"/>
      <c r="I1060" s="358"/>
      <c r="J1060" s="358"/>
      <c r="K1060" s="358"/>
      <c r="L1060" s="358"/>
      <c r="M1060" s="11"/>
      <c r="N1060" s="11"/>
      <c r="O1060" s="11"/>
      <c r="P1060" s="11"/>
      <c r="Q1060" s="11"/>
      <c r="R1060" s="11"/>
    </row>
    <row r="1061" spans="1:18" x14ac:dyDescent="0.2">
      <c r="A1061" s="363"/>
      <c r="B1061" s="358"/>
      <c r="C1061" s="358"/>
      <c r="D1061" s="358"/>
      <c r="E1061" s="358"/>
      <c r="F1061" s="358"/>
      <c r="G1061" s="358"/>
      <c r="H1061" s="358"/>
      <c r="I1061" s="358"/>
      <c r="J1061" s="358"/>
      <c r="K1061" s="358"/>
      <c r="L1061" s="358"/>
      <c r="M1061" s="11"/>
      <c r="N1061" s="11"/>
      <c r="O1061" s="11"/>
      <c r="P1061" s="11"/>
      <c r="Q1061" s="11"/>
      <c r="R1061" s="11"/>
    </row>
    <row r="1062" spans="1:18" x14ac:dyDescent="0.2">
      <c r="A1062" s="363"/>
      <c r="B1062" s="358"/>
      <c r="C1062" s="358"/>
      <c r="D1062" s="358"/>
      <c r="E1062" s="358"/>
      <c r="F1062" s="358"/>
      <c r="G1062" s="358"/>
      <c r="H1062" s="358"/>
      <c r="I1062" s="358"/>
      <c r="J1062" s="358"/>
      <c r="K1062" s="358"/>
      <c r="L1062" s="358"/>
      <c r="M1062" s="365"/>
      <c r="N1062" s="365"/>
      <c r="O1062" s="365"/>
      <c r="P1062" s="365"/>
      <c r="Q1062" s="365"/>
      <c r="R1062" s="365"/>
    </row>
    <row r="1063" spans="1:18" x14ac:dyDescent="0.2">
      <c r="A1063" s="363"/>
      <c r="B1063" s="358"/>
      <c r="C1063" s="358"/>
      <c r="D1063" s="358"/>
      <c r="E1063" s="358"/>
      <c r="F1063" s="358"/>
      <c r="G1063" s="358"/>
      <c r="H1063" s="358"/>
      <c r="I1063" s="358"/>
      <c r="J1063" s="358"/>
      <c r="K1063" s="358"/>
      <c r="L1063" s="358"/>
    </row>
    <row r="1064" spans="1:18" x14ac:dyDescent="0.2">
      <c r="A1064" s="363"/>
      <c r="B1064" s="358"/>
      <c r="C1064" s="358"/>
      <c r="D1064" s="358"/>
      <c r="E1064" s="358"/>
      <c r="F1064" s="358"/>
      <c r="G1064" s="358"/>
      <c r="H1064" s="358"/>
      <c r="I1064" s="358"/>
      <c r="J1064" s="358"/>
      <c r="K1064" s="358"/>
      <c r="L1064" s="358"/>
    </row>
    <row r="1065" spans="1:18" x14ac:dyDescent="0.2">
      <c r="A1065" s="363"/>
      <c r="B1065" s="358"/>
      <c r="C1065" s="358"/>
      <c r="D1065" s="358"/>
      <c r="E1065" s="358"/>
      <c r="F1065" s="358"/>
      <c r="G1065" s="358"/>
      <c r="H1065" s="358"/>
      <c r="I1065" s="358"/>
      <c r="J1065" s="358"/>
      <c r="K1065" s="358"/>
      <c r="L1065" s="358"/>
    </row>
    <row r="1066" spans="1:18" x14ac:dyDescent="0.2">
      <c r="A1066" s="363"/>
      <c r="B1066" s="358"/>
      <c r="C1066" s="358"/>
      <c r="D1066" s="358"/>
      <c r="E1066" s="358"/>
      <c r="F1066" s="358"/>
      <c r="G1066" s="358"/>
      <c r="H1066" s="358"/>
      <c r="I1066" s="358"/>
      <c r="J1066" s="358"/>
      <c r="K1066" s="358"/>
      <c r="L1066" s="358"/>
    </row>
    <row r="1067" spans="1:18" x14ac:dyDescent="0.2">
      <c r="A1067" s="363"/>
      <c r="B1067" s="358"/>
      <c r="C1067" s="358"/>
      <c r="D1067" s="358"/>
      <c r="E1067" s="358"/>
      <c r="F1067" s="358"/>
      <c r="G1067" s="358"/>
      <c r="H1067" s="358"/>
      <c r="I1067" s="358"/>
      <c r="J1067" s="358"/>
      <c r="K1067" s="358"/>
      <c r="L1067" s="358"/>
    </row>
    <row r="1068" spans="1:18" x14ac:dyDescent="0.2">
      <c r="A1068" s="363"/>
      <c r="B1068" s="358"/>
      <c r="C1068" s="358"/>
      <c r="D1068" s="358"/>
      <c r="E1068" s="358"/>
      <c r="F1068" s="358"/>
      <c r="G1068" s="358"/>
      <c r="H1068" s="358"/>
      <c r="I1068" s="358"/>
      <c r="J1068" s="358"/>
      <c r="K1068" s="358"/>
      <c r="L1068" s="358"/>
    </row>
    <row r="1069" spans="1:18" x14ac:dyDescent="0.2">
      <c r="A1069" s="363"/>
      <c r="B1069" s="358"/>
      <c r="C1069" s="358"/>
      <c r="D1069" s="358"/>
      <c r="E1069" s="358"/>
      <c r="F1069" s="358"/>
      <c r="G1069" s="358"/>
      <c r="H1069" s="358"/>
      <c r="I1069" s="358"/>
      <c r="J1069" s="358"/>
      <c r="K1069" s="358"/>
      <c r="L1069" s="358"/>
    </row>
    <row r="1070" spans="1:18" x14ac:dyDescent="0.2">
      <c r="A1070" s="363"/>
      <c r="B1070" s="358"/>
      <c r="C1070" s="358"/>
      <c r="D1070" s="358"/>
      <c r="E1070" s="358"/>
      <c r="F1070" s="358"/>
      <c r="G1070" s="358"/>
      <c r="H1070" s="358"/>
      <c r="I1070" s="358"/>
      <c r="J1070" s="358"/>
      <c r="K1070" s="358"/>
      <c r="L1070" s="358"/>
    </row>
    <row r="1071" spans="1:18" x14ac:dyDescent="0.2">
      <c r="A1071" s="363"/>
      <c r="B1071" s="358"/>
      <c r="C1071" s="358"/>
      <c r="D1071" s="358"/>
      <c r="E1071" s="358"/>
      <c r="F1071" s="358"/>
      <c r="G1071" s="358"/>
      <c r="H1071" s="358"/>
      <c r="I1071" s="358"/>
      <c r="J1071" s="358"/>
      <c r="K1071" s="358"/>
      <c r="L1071" s="358"/>
    </row>
    <row r="1072" spans="1:18" x14ac:dyDescent="0.2">
      <c r="A1072" s="363"/>
      <c r="B1072" s="358"/>
      <c r="C1072" s="358"/>
      <c r="D1072" s="358"/>
      <c r="E1072" s="358"/>
      <c r="F1072" s="358"/>
      <c r="G1072" s="358"/>
      <c r="H1072" s="358"/>
      <c r="I1072" s="358"/>
      <c r="J1072" s="358"/>
      <c r="K1072" s="358"/>
      <c r="L1072" s="358"/>
    </row>
    <row r="1073" spans="1:12" x14ac:dyDescent="0.2">
      <c r="A1073" s="363"/>
      <c r="B1073" s="358"/>
      <c r="C1073" s="358"/>
      <c r="D1073" s="358"/>
      <c r="E1073" s="358"/>
      <c r="F1073" s="358"/>
      <c r="G1073" s="358"/>
      <c r="H1073" s="358"/>
      <c r="I1073" s="358"/>
      <c r="J1073" s="358"/>
      <c r="K1073" s="358"/>
      <c r="L1073" s="358"/>
    </row>
    <row r="1074" spans="1:12" x14ac:dyDescent="0.2">
      <c r="A1074" s="363"/>
      <c r="B1074" s="358"/>
      <c r="C1074" s="358"/>
      <c r="D1074" s="358"/>
      <c r="E1074" s="358"/>
      <c r="F1074" s="358"/>
      <c r="G1074" s="358"/>
      <c r="H1074" s="358"/>
      <c r="I1074" s="358"/>
      <c r="J1074" s="358"/>
      <c r="K1074" s="358"/>
      <c r="L1074" s="358"/>
    </row>
    <row r="1075" spans="1:12" x14ac:dyDescent="0.2">
      <c r="A1075" s="363"/>
      <c r="B1075" s="358"/>
      <c r="C1075" s="358"/>
      <c r="D1075" s="358"/>
      <c r="E1075" s="358"/>
      <c r="F1075" s="358"/>
      <c r="G1075" s="358"/>
      <c r="H1075" s="358"/>
      <c r="I1075" s="358"/>
      <c r="J1075" s="358"/>
      <c r="K1075" s="358"/>
      <c r="L1075" s="358"/>
    </row>
    <row r="1076" spans="1:12" x14ac:dyDescent="0.2">
      <c r="A1076" s="363"/>
      <c r="B1076" s="358"/>
      <c r="C1076" s="358"/>
      <c r="D1076" s="358"/>
      <c r="E1076" s="358"/>
      <c r="F1076" s="358"/>
      <c r="G1076" s="358"/>
      <c r="H1076" s="358"/>
      <c r="I1076" s="358"/>
      <c r="J1076" s="358"/>
      <c r="K1076" s="358"/>
      <c r="L1076" s="358"/>
    </row>
    <row r="1077" spans="1:12" x14ac:dyDescent="0.2">
      <c r="A1077" s="363"/>
      <c r="B1077" s="358"/>
      <c r="C1077" s="358"/>
      <c r="D1077" s="358"/>
      <c r="E1077" s="358"/>
      <c r="F1077" s="358"/>
      <c r="G1077" s="358"/>
      <c r="H1077" s="358"/>
      <c r="I1077" s="358"/>
      <c r="J1077" s="358"/>
      <c r="K1077" s="358"/>
      <c r="L1077" s="358"/>
    </row>
    <row r="1078" spans="1:12" x14ac:dyDescent="0.2">
      <c r="A1078" s="363"/>
      <c r="B1078" s="358"/>
      <c r="C1078" s="358"/>
      <c r="D1078" s="358"/>
      <c r="E1078" s="358"/>
      <c r="F1078" s="358"/>
      <c r="G1078" s="358"/>
      <c r="H1078" s="358"/>
      <c r="I1078" s="358"/>
      <c r="J1078" s="358"/>
      <c r="K1078" s="358"/>
      <c r="L1078" s="358"/>
    </row>
    <row r="1079" spans="1:12" x14ac:dyDescent="0.2">
      <c r="A1079" s="363"/>
      <c r="B1079" s="358"/>
      <c r="C1079" s="358"/>
      <c r="D1079" s="358"/>
      <c r="E1079" s="358"/>
      <c r="F1079" s="358"/>
      <c r="G1079" s="358"/>
      <c r="H1079" s="358"/>
      <c r="I1079" s="358"/>
      <c r="J1079" s="358"/>
      <c r="K1079" s="358"/>
      <c r="L1079" s="358"/>
    </row>
    <row r="1080" spans="1:12" x14ac:dyDescent="0.2">
      <c r="A1080" s="363"/>
      <c r="B1080" s="358"/>
      <c r="C1080" s="358"/>
      <c r="D1080" s="358"/>
      <c r="E1080" s="358"/>
      <c r="F1080" s="358"/>
      <c r="G1080" s="358"/>
      <c r="H1080" s="358"/>
      <c r="I1080" s="358"/>
      <c r="J1080" s="358"/>
      <c r="K1080" s="358"/>
      <c r="L1080" s="358"/>
    </row>
    <row r="1081" spans="1:12" x14ac:dyDescent="0.2">
      <c r="A1081" s="363"/>
      <c r="B1081" s="358"/>
      <c r="C1081" s="358"/>
      <c r="D1081" s="358"/>
      <c r="E1081" s="358"/>
      <c r="F1081" s="358"/>
      <c r="G1081" s="358"/>
      <c r="H1081" s="358"/>
      <c r="I1081" s="358"/>
      <c r="J1081" s="358"/>
      <c r="K1081" s="358"/>
      <c r="L1081" s="358"/>
    </row>
    <row r="1082" spans="1:12" x14ac:dyDescent="0.2">
      <c r="A1082" s="363"/>
      <c r="B1082" s="358"/>
      <c r="C1082" s="358"/>
      <c r="D1082" s="358"/>
      <c r="E1082" s="358"/>
      <c r="F1082" s="358"/>
      <c r="G1082" s="358"/>
      <c r="H1082" s="358"/>
      <c r="I1082" s="358"/>
      <c r="J1082" s="358"/>
      <c r="K1082" s="358"/>
      <c r="L1082" s="358"/>
    </row>
    <row r="1083" spans="1:12" x14ac:dyDescent="0.2">
      <c r="A1083" s="363"/>
      <c r="B1083" s="358"/>
      <c r="C1083" s="358"/>
      <c r="D1083" s="358"/>
      <c r="E1083" s="358"/>
      <c r="F1083" s="358"/>
      <c r="G1083" s="358"/>
      <c r="H1083" s="358"/>
      <c r="I1083" s="358"/>
      <c r="J1083" s="358"/>
      <c r="K1083" s="358"/>
      <c r="L1083" s="358"/>
    </row>
    <row r="1084" spans="1:12" x14ac:dyDescent="0.2">
      <c r="A1084" s="363"/>
      <c r="B1084" s="358"/>
      <c r="C1084" s="358"/>
      <c r="D1084" s="358"/>
      <c r="E1084" s="358"/>
      <c r="F1084" s="358"/>
      <c r="G1084" s="358"/>
      <c r="H1084" s="358"/>
      <c r="I1084" s="358"/>
      <c r="J1084" s="358"/>
      <c r="K1084" s="358"/>
      <c r="L1084" s="358"/>
    </row>
    <row r="1085" spans="1:12" x14ac:dyDescent="0.2">
      <c r="A1085" s="363"/>
      <c r="B1085" s="358"/>
      <c r="C1085" s="358"/>
      <c r="D1085" s="358"/>
      <c r="E1085" s="358"/>
      <c r="F1085" s="358"/>
      <c r="G1085" s="358"/>
      <c r="H1085" s="358"/>
      <c r="I1085" s="358"/>
      <c r="J1085" s="358"/>
      <c r="K1085" s="358"/>
      <c r="L1085" s="358"/>
    </row>
    <row r="1086" spans="1:12" x14ac:dyDescent="0.2">
      <c r="A1086" s="363"/>
      <c r="B1086" s="358"/>
      <c r="C1086" s="358"/>
      <c r="D1086" s="358"/>
      <c r="E1086" s="358"/>
      <c r="F1086" s="358"/>
      <c r="G1086" s="358"/>
      <c r="H1086" s="358"/>
      <c r="I1086" s="358"/>
      <c r="J1086" s="358"/>
      <c r="K1086" s="358"/>
      <c r="L1086" s="358"/>
    </row>
    <row r="1087" spans="1:12" x14ac:dyDescent="0.2">
      <c r="A1087" s="363"/>
      <c r="B1087" s="358"/>
      <c r="C1087" s="358"/>
      <c r="D1087" s="358"/>
      <c r="E1087" s="358"/>
      <c r="F1087" s="358"/>
      <c r="G1087" s="358"/>
      <c r="H1087" s="358"/>
      <c r="I1087" s="358"/>
      <c r="J1087" s="358"/>
      <c r="K1087" s="358"/>
      <c r="L1087" s="358"/>
    </row>
    <row r="1088" spans="1:12" x14ac:dyDescent="0.2">
      <c r="A1088" s="363"/>
      <c r="B1088" s="358"/>
      <c r="C1088" s="358"/>
      <c r="D1088" s="358"/>
      <c r="E1088" s="358"/>
      <c r="F1088" s="358"/>
      <c r="G1088" s="358"/>
      <c r="H1088" s="358"/>
      <c r="I1088" s="358"/>
      <c r="J1088" s="358"/>
      <c r="K1088" s="358"/>
      <c r="L1088" s="358"/>
    </row>
    <row r="1089" spans="1:12" x14ac:dyDescent="0.2">
      <c r="A1089" s="363"/>
      <c r="B1089" s="358"/>
      <c r="C1089" s="358"/>
      <c r="D1089" s="358"/>
      <c r="E1089" s="358"/>
      <c r="F1089" s="358"/>
      <c r="G1089" s="358"/>
      <c r="H1089" s="358"/>
      <c r="I1089" s="358"/>
      <c r="J1089" s="358"/>
      <c r="K1089" s="358"/>
      <c r="L1089" s="358"/>
    </row>
    <row r="1090" spans="1:12" x14ac:dyDescent="0.2">
      <c r="A1090" s="363"/>
      <c r="B1090" s="358"/>
      <c r="C1090" s="358"/>
      <c r="D1090" s="358"/>
      <c r="E1090" s="358"/>
      <c r="F1090" s="358"/>
      <c r="G1090" s="358"/>
      <c r="H1090" s="358"/>
      <c r="I1090" s="358"/>
      <c r="J1090" s="358"/>
      <c r="K1090" s="358"/>
      <c r="L1090" s="358"/>
    </row>
    <row r="1091" spans="1:12" x14ac:dyDescent="0.2">
      <c r="A1091" s="363"/>
      <c r="B1091" s="358"/>
      <c r="C1091" s="358"/>
      <c r="D1091" s="358"/>
      <c r="E1091" s="358"/>
      <c r="F1091" s="358"/>
      <c r="G1091" s="358"/>
      <c r="H1091" s="358"/>
      <c r="I1091" s="358"/>
      <c r="J1091" s="358"/>
      <c r="K1091" s="358"/>
      <c r="L1091" s="358"/>
    </row>
    <row r="1092" spans="1:12" x14ac:dyDescent="0.2">
      <c r="A1092" s="363"/>
      <c r="B1092" s="358"/>
      <c r="C1092" s="358"/>
      <c r="D1092" s="358"/>
      <c r="E1092" s="358"/>
      <c r="F1092" s="358"/>
      <c r="G1092" s="358"/>
      <c r="H1092" s="358"/>
      <c r="I1092" s="358"/>
      <c r="J1092" s="358"/>
      <c r="K1092" s="358"/>
      <c r="L1092" s="358"/>
    </row>
    <row r="1093" spans="1:12" x14ac:dyDescent="0.2">
      <c r="A1093" s="363"/>
      <c r="B1093" s="358"/>
      <c r="C1093" s="358"/>
      <c r="D1093" s="358"/>
      <c r="E1093" s="358"/>
      <c r="F1093" s="358"/>
      <c r="G1093" s="358"/>
      <c r="H1093" s="358"/>
      <c r="I1093" s="358"/>
      <c r="J1093" s="358"/>
      <c r="K1093" s="358"/>
      <c r="L1093" s="358"/>
    </row>
    <row r="1094" spans="1:12" x14ac:dyDescent="0.2">
      <c r="A1094" s="363"/>
      <c r="B1094" s="358"/>
      <c r="C1094" s="358"/>
      <c r="D1094" s="358"/>
      <c r="E1094" s="358"/>
      <c r="F1094" s="358"/>
      <c r="G1094" s="358"/>
      <c r="H1094" s="358"/>
      <c r="I1094" s="358"/>
      <c r="J1094" s="358"/>
      <c r="K1094" s="358"/>
      <c r="L1094" s="358"/>
    </row>
    <row r="1095" spans="1:12" x14ac:dyDescent="0.2">
      <c r="A1095" s="363"/>
      <c r="B1095" s="358"/>
      <c r="C1095" s="358"/>
      <c r="D1095" s="358"/>
      <c r="E1095" s="358"/>
      <c r="F1095" s="358"/>
      <c r="G1095" s="358"/>
      <c r="H1095" s="358"/>
      <c r="I1095" s="358"/>
      <c r="J1095" s="358"/>
      <c r="K1095" s="358"/>
      <c r="L1095" s="358"/>
    </row>
    <row r="1096" spans="1:12" x14ac:dyDescent="0.2">
      <c r="A1096" s="363"/>
      <c r="B1096" s="358"/>
      <c r="C1096" s="358"/>
      <c r="D1096" s="358"/>
      <c r="E1096" s="358"/>
      <c r="F1096" s="358"/>
      <c r="G1096" s="358"/>
      <c r="H1096" s="358"/>
      <c r="I1096" s="358"/>
      <c r="J1096" s="358"/>
      <c r="K1096" s="358"/>
      <c r="L1096" s="358"/>
    </row>
    <row r="1097" spans="1:12" x14ac:dyDescent="0.2">
      <c r="A1097" s="363"/>
      <c r="B1097" s="358"/>
      <c r="C1097" s="358"/>
      <c r="D1097" s="358"/>
      <c r="E1097" s="358"/>
      <c r="F1097" s="358"/>
      <c r="G1097" s="358"/>
      <c r="H1097" s="358"/>
      <c r="I1097" s="358"/>
      <c r="J1097" s="358"/>
      <c r="K1097" s="358"/>
      <c r="L1097" s="358"/>
    </row>
    <row r="1098" spans="1:12" x14ac:dyDescent="0.2">
      <c r="A1098" s="363"/>
      <c r="B1098" s="358"/>
      <c r="C1098" s="358"/>
      <c r="D1098" s="358"/>
      <c r="E1098" s="358"/>
      <c r="F1098" s="358"/>
      <c r="G1098" s="358"/>
      <c r="H1098" s="358"/>
      <c r="I1098" s="358"/>
      <c r="J1098" s="358"/>
      <c r="K1098" s="358"/>
      <c r="L1098" s="358"/>
    </row>
    <row r="1099" spans="1:12" x14ac:dyDescent="0.2">
      <c r="A1099" s="363"/>
      <c r="B1099" s="358"/>
      <c r="C1099" s="358"/>
      <c r="D1099" s="358"/>
      <c r="E1099" s="358"/>
      <c r="F1099" s="358"/>
      <c r="G1099" s="358"/>
      <c r="H1099" s="358"/>
      <c r="I1099" s="358"/>
      <c r="J1099" s="358"/>
      <c r="K1099" s="358"/>
      <c r="L1099" s="358"/>
    </row>
    <row r="1100" spans="1:12" x14ac:dyDescent="0.2">
      <c r="A1100" s="363"/>
      <c r="B1100" s="358"/>
      <c r="C1100" s="358"/>
      <c r="D1100" s="358"/>
      <c r="E1100" s="358"/>
      <c r="F1100" s="358"/>
      <c r="G1100" s="358"/>
      <c r="H1100" s="358"/>
      <c r="I1100" s="358"/>
      <c r="J1100" s="358"/>
      <c r="K1100" s="358"/>
      <c r="L1100" s="358"/>
    </row>
    <row r="1101" spans="1:12" x14ac:dyDescent="0.2">
      <c r="A1101" s="363"/>
      <c r="B1101" s="358"/>
      <c r="C1101" s="358"/>
      <c r="D1101" s="358"/>
      <c r="E1101" s="358"/>
      <c r="F1101" s="358"/>
      <c r="G1101" s="358"/>
      <c r="H1101" s="358"/>
      <c r="I1101" s="358"/>
      <c r="J1101" s="358"/>
      <c r="K1101" s="358"/>
      <c r="L1101" s="358"/>
    </row>
    <row r="1102" spans="1:12" x14ac:dyDescent="0.2">
      <c r="A1102" s="363"/>
      <c r="B1102" s="358"/>
      <c r="C1102" s="358"/>
      <c r="D1102" s="358"/>
      <c r="E1102" s="358"/>
      <c r="F1102" s="358"/>
      <c r="G1102" s="358"/>
      <c r="H1102" s="358"/>
      <c r="I1102" s="358"/>
      <c r="J1102" s="358"/>
      <c r="K1102" s="358"/>
      <c r="L1102" s="358"/>
    </row>
    <row r="1103" spans="1:12" x14ac:dyDescent="0.2">
      <c r="A1103" s="363"/>
      <c r="B1103" s="358"/>
      <c r="C1103" s="358"/>
      <c r="D1103" s="358"/>
      <c r="E1103" s="358"/>
      <c r="F1103" s="358"/>
      <c r="G1103" s="358"/>
      <c r="H1103" s="358"/>
      <c r="I1103" s="358"/>
      <c r="J1103" s="358"/>
      <c r="K1103" s="358"/>
      <c r="L1103" s="358"/>
    </row>
    <row r="1104" spans="1:12" x14ac:dyDescent="0.2">
      <c r="A1104" s="363"/>
      <c r="B1104" s="358"/>
      <c r="C1104" s="358"/>
      <c r="D1104" s="358"/>
      <c r="E1104" s="358"/>
      <c r="F1104" s="358"/>
      <c r="G1104" s="358"/>
      <c r="H1104" s="358"/>
      <c r="I1104" s="358"/>
      <c r="J1104" s="358"/>
      <c r="K1104" s="358"/>
      <c r="L1104" s="358"/>
    </row>
    <row r="1105" spans="1:18" x14ac:dyDescent="0.2">
      <c r="A1105" s="363"/>
      <c r="B1105" s="358"/>
      <c r="C1105" s="358"/>
      <c r="D1105" s="358"/>
      <c r="E1105" s="358"/>
      <c r="F1105" s="358"/>
      <c r="G1105" s="358"/>
      <c r="H1105" s="358"/>
      <c r="I1105" s="358"/>
      <c r="J1105" s="358"/>
      <c r="K1105" s="358"/>
      <c r="L1105" s="358"/>
    </row>
    <row r="1106" spans="1:18" x14ac:dyDescent="0.2">
      <c r="A1106" s="363"/>
      <c r="B1106" s="358"/>
      <c r="C1106" s="358"/>
      <c r="D1106" s="358"/>
      <c r="E1106" s="358"/>
      <c r="F1106" s="358"/>
      <c r="G1106" s="358"/>
      <c r="H1106" s="358"/>
      <c r="I1106" s="358"/>
      <c r="J1106" s="358"/>
      <c r="K1106" s="358"/>
      <c r="L1106" s="358"/>
    </row>
    <row r="1107" spans="1:18" s="11" customFormat="1" x14ac:dyDescent="0.2">
      <c r="A1107" s="363"/>
      <c r="B1107" s="358"/>
      <c r="C1107" s="358"/>
      <c r="D1107" s="358"/>
      <c r="E1107" s="358"/>
      <c r="F1107" s="358"/>
      <c r="G1107" s="358"/>
      <c r="H1107" s="358"/>
      <c r="I1107" s="358"/>
      <c r="J1107" s="358"/>
      <c r="K1107" s="358"/>
      <c r="L1107" s="358"/>
      <c r="M1107" s="198"/>
      <c r="N1107" s="198"/>
      <c r="O1107" s="198"/>
      <c r="P1107" s="198"/>
      <c r="Q1107" s="198"/>
      <c r="R1107" s="198"/>
    </row>
    <row r="1108" spans="1:18" s="11" customFormat="1" x14ac:dyDescent="0.2">
      <c r="A1108" s="363"/>
      <c r="B1108" s="358"/>
      <c r="C1108" s="358"/>
      <c r="D1108" s="358"/>
      <c r="E1108" s="358"/>
      <c r="F1108" s="358"/>
      <c r="G1108" s="358"/>
      <c r="H1108" s="358"/>
      <c r="I1108" s="358"/>
      <c r="J1108" s="358"/>
      <c r="K1108" s="358"/>
      <c r="L1108" s="358"/>
      <c r="M1108" s="198"/>
      <c r="N1108" s="198"/>
      <c r="O1108" s="198"/>
      <c r="P1108" s="198"/>
      <c r="Q1108" s="198"/>
      <c r="R1108" s="198"/>
    </row>
    <row r="1109" spans="1:18" s="11" customFormat="1" x14ac:dyDescent="0.2">
      <c r="A1109" s="363"/>
      <c r="B1109" s="358"/>
      <c r="C1109" s="358"/>
      <c r="D1109" s="358"/>
      <c r="E1109" s="358"/>
      <c r="F1109" s="358"/>
      <c r="G1109" s="358"/>
      <c r="H1109" s="358"/>
      <c r="I1109" s="358"/>
      <c r="J1109" s="358"/>
      <c r="K1109" s="358"/>
      <c r="L1109" s="358"/>
      <c r="M1109" s="198"/>
      <c r="N1109" s="198"/>
      <c r="O1109" s="198"/>
      <c r="P1109" s="198"/>
      <c r="Q1109" s="198"/>
      <c r="R1109" s="198"/>
    </row>
    <row r="1110" spans="1:18" s="365" customFormat="1" x14ac:dyDescent="0.2">
      <c r="A1110" s="363"/>
      <c r="B1110" s="358"/>
      <c r="C1110" s="358"/>
      <c r="D1110" s="358"/>
      <c r="E1110" s="358"/>
      <c r="F1110" s="358"/>
      <c r="G1110" s="358"/>
      <c r="H1110" s="358"/>
      <c r="I1110" s="358"/>
      <c r="J1110" s="358"/>
      <c r="K1110" s="358"/>
      <c r="L1110" s="358"/>
      <c r="M1110" s="198"/>
      <c r="N1110" s="198"/>
      <c r="O1110" s="198"/>
      <c r="P1110" s="198"/>
      <c r="Q1110" s="198"/>
      <c r="R1110" s="198"/>
    </row>
    <row r="1111" spans="1:18" x14ac:dyDescent="0.2">
      <c r="A1111" s="363"/>
      <c r="B1111" s="358"/>
      <c r="C1111" s="358"/>
      <c r="D1111" s="358"/>
      <c r="E1111" s="358"/>
      <c r="F1111" s="358"/>
      <c r="G1111" s="358"/>
      <c r="H1111" s="358"/>
      <c r="I1111" s="358"/>
      <c r="J1111" s="358"/>
      <c r="K1111" s="358"/>
      <c r="L1111" s="358"/>
    </row>
    <row r="1112" spans="1:18" x14ac:dyDescent="0.2">
      <c r="A1112" s="363"/>
      <c r="B1112" s="358"/>
      <c r="C1112" s="358"/>
      <c r="D1112" s="358"/>
      <c r="E1112" s="358"/>
      <c r="F1112" s="358"/>
      <c r="G1112" s="358"/>
      <c r="H1112" s="358"/>
      <c r="I1112" s="358"/>
      <c r="J1112" s="358"/>
      <c r="K1112" s="358"/>
      <c r="L1112" s="358"/>
    </row>
    <row r="1113" spans="1:18" x14ac:dyDescent="0.2">
      <c r="A1113" s="363"/>
      <c r="B1113" s="358"/>
      <c r="C1113" s="358"/>
      <c r="D1113" s="358"/>
      <c r="E1113" s="358"/>
      <c r="F1113" s="358"/>
      <c r="G1113" s="358"/>
      <c r="H1113" s="358"/>
      <c r="I1113" s="358"/>
      <c r="J1113" s="358"/>
      <c r="K1113" s="358"/>
      <c r="L1113" s="358"/>
    </row>
    <row r="1114" spans="1:18" x14ac:dyDescent="0.2">
      <c r="A1114" s="363"/>
      <c r="B1114" s="358"/>
      <c r="C1114" s="358"/>
      <c r="D1114" s="358"/>
      <c r="E1114" s="358"/>
      <c r="F1114" s="358"/>
      <c r="G1114" s="358"/>
      <c r="H1114" s="358"/>
      <c r="I1114" s="358"/>
      <c r="J1114" s="358"/>
      <c r="K1114" s="358"/>
      <c r="L1114" s="358"/>
    </row>
    <row r="1115" spans="1:18" x14ac:dyDescent="0.2">
      <c r="A1115" s="363"/>
      <c r="B1115" s="358"/>
      <c r="C1115" s="358"/>
      <c r="D1115" s="358"/>
      <c r="E1115" s="358"/>
      <c r="F1115" s="358"/>
      <c r="G1115" s="358"/>
      <c r="H1115" s="358"/>
      <c r="I1115" s="358"/>
      <c r="J1115" s="358"/>
      <c r="K1115" s="358"/>
      <c r="L1115" s="358"/>
    </row>
    <row r="1116" spans="1:18" x14ac:dyDescent="0.2">
      <c r="A1116" s="363"/>
      <c r="B1116" s="358"/>
      <c r="C1116" s="358"/>
      <c r="D1116" s="358"/>
      <c r="E1116" s="358"/>
      <c r="F1116" s="358"/>
      <c r="G1116" s="358"/>
      <c r="H1116" s="358"/>
      <c r="I1116" s="358"/>
      <c r="J1116" s="358"/>
      <c r="K1116" s="358"/>
      <c r="L1116" s="358"/>
    </row>
    <row r="1117" spans="1:18" x14ac:dyDescent="0.2">
      <c r="A1117" s="363"/>
      <c r="B1117" s="358"/>
      <c r="C1117" s="358"/>
      <c r="D1117" s="358"/>
      <c r="E1117" s="358"/>
      <c r="F1117" s="358"/>
      <c r="G1117" s="358"/>
      <c r="H1117" s="358"/>
      <c r="I1117" s="358"/>
      <c r="J1117" s="358"/>
      <c r="K1117" s="358"/>
      <c r="L1117" s="358"/>
    </row>
    <row r="1118" spans="1:18" x14ac:dyDescent="0.2">
      <c r="A1118" s="363"/>
      <c r="B1118" s="358"/>
      <c r="C1118" s="358"/>
      <c r="D1118" s="358"/>
      <c r="E1118" s="358"/>
      <c r="F1118" s="358"/>
      <c r="G1118" s="358"/>
      <c r="H1118" s="358"/>
      <c r="I1118" s="358"/>
      <c r="J1118" s="358"/>
      <c r="K1118" s="358"/>
      <c r="L1118" s="358"/>
    </row>
    <row r="1119" spans="1:18" x14ac:dyDescent="0.2">
      <c r="A1119" s="363"/>
      <c r="B1119" s="358"/>
      <c r="C1119" s="358"/>
      <c r="D1119" s="358"/>
      <c r="E1119" s="358"/>
      <c r="F1119" s="358"/>
      <c r="G1119" s="358"/>
      <c r="H1119" s="358"/>
      <c r="I1119" s="358"/>
      <c r="J1119" s="358"/>
      <c r="K1119" s="358"/>
      <c r="L1119" s="358"/>
    </row>
    <row r="1120" spans="1:18" x14ac:dyDescent="0.2">
      <c r="A1120" s="363"/>
      <c r="B1120" s="358"/>
      <c r="C1120" s="358"/>
      <c r="D1120" s="358"/>
      <c r="E1120" s="358"/>
      <c r="F1120" s="358"/>
      <c r="G1120" s="358"/>
      <c r="H1120" s="358"/>
      <c r="I1120" s="358"/>
      <c r="J1120" s="358"/>
      <c r="K1120" s="358"/>
      <c r="L1120" s="358"/>
    </row>
    <row r="1121" spans="1:12" x14ac:dyDescent="0.2">
      <c r="A1121" s="363"/>
      <c r="B1121" s="358"/>
      <c r="C1121" s="358"/>
      <c r="D1121" s="358"/>
      <c r="E1121" s="358"/>
      <c r="F1121" s="358"/>
      <c r="G1121" s="358"/>
      <c r="H1121" s="358"/>
      <c r="I1121" s="358"/>
      <c r="J1121" s="358"/>
      <c r="K1121" s="358"/>
      <c r="L1121" s="358"/>
    </row>
    <row r="1122" spans="1:12" x14ac:dyDescent="0.2">
      <c r="A1122" s="363"/>
      <c r="B1122" s="358"/>
      <c r="C1122" s="358"/>
      <c r="D1122" s="358"/>
      <c r="E1122" s="358"/>
      <c r="F1122" s="358"/>
      <c r="G1122" s="358"/>
      <c r="H1122" s="358"/>
      <c r="I1122" s="358"/>
      <c r="J1122" s="358"/>
      <c r="K1122" s="358"/>
      <c r="L1122" s="358"/>
    </row>
    <row r="1123" spans="1:12" x14ac:dyDescent="0.2">
      <c r="A1123" s="363"/>
      <c r="B1123" s="358"/>
      <c r="C1123" s="358"/>
      <c r="D1123" s="358"/>
      <c r="E1123" s="358"/>
      <c r="F1123" s="358"/>
      <c r="G1123" s="358"/>
      <c r="H1123" s="358"/>
      <c r="I1123" s="358"/>
      <c r="J1123" s="358"/>
      <c r="K1123" s="358"/>
      <c r="L1123" s="358"/>
    </row>
    <row r="1124" spans="1:12" x14ac:dyDescent="0.2">
      <c r="A1124" s="363"/>
      <c r="B1124" s="358"/>
      <c r="C1124" s="358"/>
      <c r="D1124" s="358"/>
      <c r="E1124" s="358"/>
      <c r="F1124" s="358"/>
      <c r="G1124" s="358"/>
      <c r="H1124" s="358"/>
      <c r="I1124" s="358"/>
      <c r="J1124" s="358"/>
      <c r="K1124" s="358"/>
      <c r="L1124" s="358"/>
    </row>
    <row r="1125" spans="1:12" x14ac:dyDescent="0.2">
      <c r="A1125" s="363"/>
      <c r="B1125" s="358"/>
      <c r="C1125" s="358"/>
      <c r="D1125" s="358"/>
      <c r="E1125" s="358"/>
      <c r="F1125" s="358"/>
      <c r="G1125" s="358"/>
      <c r="H1125" s="358"/>
      <c r="I1125" s="358"/>
      <c r="J1125" s="358"/>
      <c r="K1125" s="358"/>
      <c r="L1125" s="358"/>
    </row>
    <row r="1126" spans="1:12" x14ac:dyDescent="0.2">
      <c r="A1126" s="363"/>
      <c r="B1126" s="358"/>
      <c r="C1126" s="358"/>
      <c r="D1126" s="358"/>
      <c r="E1126" s="358"/>
      <c r="F1126" s="358"/>
      <c r="G1126" s="358"/>
      <c r="H1126" s="358"/>
      <c r="I1126" s="358"/>
      <c r="J1126" s="358"/>
      <c r="K1126" s="358"/>
      <c r="L1126" s="358"/>
    </row>
    <row r="1127" spans="1:12" x14ac:dyDescent="0.2">
      <c r="A1127" s="363"/>
      <c r="B1127" s="358"/>
      <c r="C1127" s="358"/>
      <c r="D1127" s="358"/>
      <c r="E1127" s="358"/>
      <c r="F1127" s="358"/>
      <c r="G1127" s="358"/>
      <c r="H1127" s="358"/>
      <c r="I1127" s="358"/>
      <c r="J1127" s="358"/>
      <c r="K1127" s="358"/>
      <c r="L1127" s="358"/>
    </row>
    <row r="1128" spans="1:12" x14ac:dyDescent="0.2">
      <c r="A1128" s="363"/>
      <c r="B1128" s="358"/>
      <c r="C1128" s="358"/>
      <c r="D1128" s="358"/>
      <c r="E1128" s="358"/>
      <c r="F1128" s="358"/>
      <c r="G1128" s="358"/>
      <c r="H1128" s="358"/>
      <c r="I1128" s="358"/>
      <c r="J1128" s="358"/>
      <c r="K1128" s="358"/>
      <c r="L1128" s="358"/>
    </row>
    <row r="1129" spans="1:12" x14ac:dyDescent="0.2">
      <c r="A1129" s="363"/>
      <c r="B1129" s="358"/>
      <c r="C1129" s="358"/>
      <c r="D1129" s="358"/>
      <c r="E1129" s="358"/>
      <c r="F1129" s="358"/>
      <c r="G1129" s="358"/>
      <c r="H1129" s="358"/>
      <c r="I1129" s="358"/>
      <c r="J1129" s="358"/>
      <c r="K1129" s="358"/>
      <c r="L1129" s="358"/>
    </row>
    <row r="1130" spans="1:12" x14ac:dyDescent="0.2">
      <c r="A1130" s="363"/>
      <c r="B1130" s="358"/>
      <c r="C1130" s="358"/>
      <c r="D1130" s="358"/>
      <c r="E1130" s="358"/>
      <c r="F1130" s="358"/>
      <c r="G1130" s="358"/>
      <c r="H1130" s="358"/>
      <c r="I1130" s="358"/>
      <c r="J1130" s="358"/>
      <c r="K1130" s="358"/>
      <c r="L1130" s="358"/>
    </row>
    <row r="1131" spans="1:12" x14ac:dyDescent="0.2">
      <c r="A1131" s="363"/>
      <c r="B1131" s="358"/>
      <c r="C1131" s="358"/>
      <c r="D1131" s="358"/>
      <c r="E1131" s="358"/>
      <c r="F1131" s="358"/>
      <c r="G1131" s="358"/>
      <c r="H1131" s="358"/>
      <c r="I1131" s="358"/>
      <c r="J1131" s="358"/>
      <c r="K1131" s="358"/>
      <c r="L1131" s="358"/>
    </row>
    <row r="1132" spans="1:12" x14ac:dyDescent="0.2">
      <c r="A1132" s="363"/>
      <c r="B1132" s="358"/>
      <c r="C1132" s="358"/>
      <c r="D1132" s="358"/>
      <c r="E1132" s="358"/>
      <c r="F1132" s="358"/>
      <c r="G1132" s="358"/>
      <c r="H1132" s="358"/>
      <c r="I1132" s="358"/>
      <c r="J1132" s="358"/>
      <c r="K1132" s="358"/>
      <c r="L1132" s="358"/>
    </row>
    <row r="1133" spans="1:12" x14ac:dyDescent="0.2">
      <c r="A1133" s="363"/>
      <c r="B1133" s="358"/>
      <c r="C1133" s="358"/>
      <c r="D1133" s="358"/>
      <c r="E1133" s="358"/>
      <c r="F1133" s="358"/>
      <c r="G1133" s="358"/>
      <c r="H1133" s="358"/>
      <c r="I1133" s="358"/>
      <c r="J1133" s="358"/>
      <c r="K1133" s="358"/>
      <c r="L1133" s="358"/>
    </row>
    <row r="1134" spans="1:12" x14ac:dyDescent="0.2">
      <c r="A1134" s="363"/>
      <c r="B1134" s="358"/>
      <c r="C1134" s="358"/>
      <c r="D1134" s="358"/>
      <c r="E1134" s="358"/>
      <c r="F1134" s="358"/>
      <c r="G1134" s="358"/>
      <c r="H1134" s="358"/>
      <c r="I1134" s="358"/>
      <c r="J1134" s="358"/>
      <c r="K1134" s="358"/>
      <c r="L1134" s="358"/>
    </row>
    <row r="1135" spans="1:12" x14ac:dyDescent="0.2">
      <c r="A1135" s="363"/>
      <c r="B1135" s="358"/>
      <c r="C1135" s="358"/>
      <c r="D1135" s="358"/>
      <c r="E1135" s="358"/>
      <c r="F1135" s="358"/>
      <c r="G1135" s="358"/>
      <c r="H1135" s="358"/>
      <c r="I1135" s="358"/>
      <c r="J1135" s="358"/>
      <c r="K1135" s="358"/>
      <c r="L1135" s="358"/>
    </row>
    <row r="1136" spans="1:12" x14ac:dyDescent="0.2">
      <c r="A1136" s="363"/>
      <c r="B1136" s="358"/>
      <c r="C1136" s="358"/>
      <c r="D1136" s="358"/>
      <c r="E1136" s="358"/>
      <c r="F1136" s="358"/>
      <c r="G1136" s="358"/>
      <c r="H1136" s="358"/>
      <c r="I1136" s="358"/>
      <c r="J1136" s="358"/>
      <c r="K1136" s="358"/>
      <c r="L1136" s="358"/>
    </row>
    <row r="1137" spans="1:12" x14ac:dyDescent="0.2">
      <c r="A1137" s="363"/>
      <c r="B1137" s="358"/>
      <c r="C1137" s="358"/>
      <c r="D1137" s="358"/>
      <c r="E1137" s="358"/>
      <c r="F1137" s="358"/>
      <c r="G1137" s="358"/>
      <c r="H1137" s="358"/>
      <c r="I1137" s="358"/>
      <c r="J1137" s="358"/>
      <c r="K1137" s="358"/>
      <c r="L1137" s="358"/>
    </row>
    <row r="1138" spans="1:12" x14ac:dyDescent="0.2">
      <c r="A1138" s="363"/>
      <c r="B1138" s="358"/>
      <c r="C1138" s="358"/>
      <c r="D1138" s="358"/>
      <c r="E1138" s="358"/>
      <c r="F1138" s="358"/>
      <c r="G1138" s="358"/>
      <c r="H1138" s="358"/>
      <c r="I1138" s="358"/>
      <c r="J1138" s="358"/>
      <c r="K1138" s="358"/>
      <c r="L1138" s="358"/>
    </row>
    <row r="1139" spans="1:12" x14ac:dyDescent="0.2">
      <c r="A1139" s="363"/>
      <c r="B1139" s="358"/>
      <c r="C1139" s="358"/>
      <c r="D1139" s="358"/>
      <c r="E1139" s="358"/>
      <c r="F1139" s="358"/>
      <c r="G1139" s="358"/>
      <c r="H1139" s="358"/>
      <c r="I1139" s="358"/>
      <c r="J1139" s="358"/>
      <c r="K1139" s="358"/>
      <c r="L1139" s="358"/>
    </row>
    <row r="1140" spans="1:12" x14ac:dyDescent="0.2">
      <c r="A1140" s="363"/>
      <c r="B1140" s="358"/>
      <c r="C1140" s="358"/>
      <c r="D1140" s="358"/>
      <c r="E1140" s="358"/>
      <c r="F1140" s="358"/>
      <c r="G1140" s="358"/>
      <c r="H1140" s="358"/>
      <c r="I1140" s="358"/>
      <c r="J1140" s="358"/>
      <c r="K1140" s="358"/>
      <c r="L1140" s="358"/>
    </row>
    <row r="1141" spans="1:12" x14ac:dyDescent="0.2">
      <c r="A1141" s="363"/>
      <c r="B1141" s="358"/>
      <c r="C1141" s="358"/>
      <c r="D1141" s="358"/>
      <c r="E1141" s="358"/>
      <c r="F1141" s="358"/>
      <c r="G1141" s="358"/>
      <c r="H1141" s="358"/>
      <c r="I1141" s="358"/>
      <c r="J1141" s="358"/>
      <c r="K1141" s="358"/>
      <c r="L1141" s="358"/>
    </row>
    <row r="1142" spans="1:12" x14ac:dyDescent="0.2">
      <c r="A1142" s="363"/>
      <c r="B1142" s="358"/>
      <c r="C1142" s="358"/>
      <c r="D1142" s="358"/>
      <c r="E1142" s="358"/>
      <c r="F1142" s="358"/>
      <c r="G1142" s="358"/>
      <c r="H1142" s="358"/>
      <c r="I1142" s="358"/>
      <c r="J1142" s="358"/>
      <c r="K1142" s="358"/>
      <c r="L1142" s="358"/>
    </row>
    <row r="1143" spans="1:12" x14ac:dyDescent="0.2">
      <c r="A1143" s="363"/>
      <c r="B1143" s="358"/>
      <c r="C1143" s="358"/>
      <c r="D1143" s="358"/>
      <c r="E1143" s="358"/>
      <c r="F1143" s="358"/>
      <c r="G1143" s="358"/>
      <c r="H1143" s="358"/>
      <c r="I1143" s="358"/>
      <c r="J1143" s="358"/>
      <c r="K1143" s="358"/>
      <c r="L1143" s="358"/>
    </row>
    <row r="1144" spans="1:12" x14ac:dyDescent="0.2">
      <c r="A1144" s="363"/>
      <c r="B1144" s="358"/>
      <c r="C1144" s="358"/>
      <c r="D1144" s="358"/>
      <c r="E1144" s="358"/>
      <c r="F1144" s="358"/>
      <c r="G1144" s="358"/>
      <c r="H1144" s="358"/>
      <c r="I1144" s="358"/>
      <c r="J1144" s="358"/>
      <c r="K1144" s="358"/>
      <c r="L1144" s="358"/>
    </row>
    <row r="1145" spans="1:12" x14ac:dyDescent="0.2">
      <c r="A1145" s="363"/>
      <c r="B1145" s="358"/>
      <c r="C1145" s="358"/>
      <c r="D1145" s="358"/>
      <c r="E1145" s="358"/>
      <c r="F1145" s="358"/>
      <c r="G1145" s="358"/>
      <c r="H1145" s="358"/>
      <c r="I1145" s="358"/>
      <c r="J1145" s="358"/>
      <c r="K1145" s="358"/>
      <c r="L1145" s="358"/>
    </row>
    <row r="1146" spans="1:12" x14ac:dyDescent="0.2">
      <c r="A1146" s="363"/>
      <c r="B1146" s="358"/>
      <c r="C1146" s="358"/>
      <c r="D1146" s="358"/>
      <c r="E1146" s="358"/>
      <c r="F1146" s="358"/>
      <c r="G1146" s="358"/>
      <c r="H1146" s="358"/>
      <c r="I1146" s="358"/>
      <c r="J1146" s="358"/>
      <c r="K1146" s="358"/>
      <c r="L1146" s="358"/>
    </row>
    <row r="1147" spans="1:12" x14ac:dyDescent="0.2">
      <c r="A1147" s="363"/>
      <c r="B1147" s="358"/>
      <c r="C1147" s="358"/>
      <c r="D1147" s="358"/>
      <c r="E1147" s="358"/>
      <c r="F1147" s="358"/>
      <c r="G1147" s="358"/>
      <c r="H1147" s="358"/>
      <c r="I1147" s="358"/>
      <c r="J1147" s="358"/>
      <c r="K1147" s="358"/>
      <c r="L1147" s="358"/>
    </row>
    <row r="1148" spans="1:12" x14ac:dyDescent="0.2">
      <c r="A1148" s="363"/>
      <c r="B1148" s="358"/>
      <c r="C1148" s="358"/>
      <c r="D1148" s="358"/>
      <c r="E1148" s="358"/>
      <c r="F1148" s="358"/>
      <c r="G1148" s="358"/>
      <c r="H1148" s="358"/>
      <c r="I1148" s="358"/>
      <c r="J1148" s="358"/>
      <c r="K1148" s="358"/>
      <c r="L1148" s="358"/>
    </row>
    <row r="1149" spans="1:12" x14ac:dyDescent="0.2">
      <c r="A1149" s="363"/>
      <c r="B1149" s="358"/>
      <c r="C1149" s="358"/>
      <c r="D1149" s="358"/>
      <c r="E1149" s="358"/>
      <c r="F1149" s="358"/>
      <c r="G1149" s="358"/>
      <c r="H1149" s="358"/>
      <c r="I1149" s="358"/>
      <c r="J1149" s="358"/>
      <c r="K1149" s="358"/>
      <c r="L1149" s="358"/>
    </row>
    <row r="1150" spans="1:12" x14ac:dyDescent="0.2">
      <c r="A1150" s="363"/>
      <c r="B1150" s="358"/>
      <c r="C1150" s="358"/>
      <c r="D1150" s="358"/>
      <c r="E1150" s="358"/>
      <c r="F1150" s="358"/>
      <c r="G1150" s="358"/>
      <c r="H1150" s="358"/>
      <c r="I1150" s="358"/>
      <c r="J1150" s="358"/>
      <c r="K1150" s="358"/>
      <c r="L1150" s="358"/>
    </row>
    <row r="1151" spans="1:12" x14ac:dyDescent="0.2">
      <c r="A1151" s="363"/>
      <c r="B1151" s="358"/>
      <c r="C1151" s="358"/>
      <c r="D1151" s="358"/>
      <c r="E1151" s="358"/>
      <c r="F1151" s="358"/>
      <c r="G1151" s="358"/>
      <c r="H1151" s="358"/>
      <c r="I1151" s="358"/>
      <c r="J1151" s="358"/>
      <c r="K1151" s="358"/>
      <c r="L1151" s="358"/>
    </row>
    <row r="1152" spans="1:12" x14ac:dyDescent="0.2">
      <c r="A1152" s="363"/>
      <c r="B1152" s="358"/>
      <c r="C1152" s="358"/>
      <c r="D1152" s="358"/>
      <c r="E1152" s="358"/>
      <c r="F1152" s="358"/>
      <c r="G1152" s="358"/>
      <c r="H1152" s="358"/>
      <c r="I1152" s="358"/>
      <c r="J1152" s="358"/>
      <c r="K1152" s="358"/>
      <c r="L1152" s="358"/>
    </row>
    <row r="1153" spans="1:12" x14ac:dyDescent="0.2">
      <c r="A1153" s="363"/>
      <c r="B1153" s="358"/>
      <c r="C1153" s="358"/>
      <c r="D1153" s="358"/>
      <c r="E1153" s="358"/>
      <c r="F1153" s="358"/>
      <c r="G1153" s="358"/>
      <c r="H1153" s="358"/>
      <c r="I1153" s="358"/>
      <c r="J1153" s="358"/>
      <c r="K1153" s="358"/>
      <c r="L1153" s="358"/>
    </row>
    <row r="1154" spans="1:12" x14ac:dyDescent="0.2">
      <c r="A1154" s="363"/>
      <c r="B1154" s="358"/>
      <c r="C1154" s="358"/>
      <c r="D1154" s="358"/>
      <c r="E1154" s="358"/>
      <c r="F1154" s="358"/>
      <c r="G1154" s="358"/>
      <c r="H1154" s="358"/>
      <c r="I1154" s="358"/>
      <c r="J1154" s="358"/>
      <c r="K1154" s="358"/>
      <c r="L1154" s="358"/>
    </row>
    <row r="1155" spans="1:12" x14ac:dyDescent="0.2">
      <c r="A1155" s="363"/>
      <c r="B1155" s="358"/>
      <c r="C1155" s="358"/>
      <c r="D1155" s="358"/>
      <c r="E1155" s="358"/>
      <c r="F1155" s="358"/>
      <c r="G1155" s="358"/>
      <c r="H1155" s="358"/>
      <c r="I1155" s="358"/>
      <c r="J1155" s="358"/>
      <c r="K1155" s="358"/>
      <c r="L1155" s="358"/>
    </row>
    <row r="1156" spans="1:12" x14ac:dyDescent="0.2">
      <c r="A1156" s="363"/>
      <c r="B1156" s="358"/>
      <c r="C1156" s="358"/>
      <c r="D1156" s="358"/>
      <c r="E1156" s="358"/>
      <c r="F1156" s="358"/>
      <c r="G1156" s="358"/>
      <c r="H1156" s="358"/>
      <c r="I1156" s="358"/>
      <c r="J1156" s="358"/>
      <c r="K1156" s="358"/>
      <c r="L1156" s="358"/>
    </row>
    <row r="1157" spans="1:12" x14ac:dyDescent="0.2">
      <c r="A1157" s="363"/>
      <c r="B1157" s="358"/>
      <c r="C1157" s="358"/>
      <c r="D1157" s="358"/>
      <c r="E1157" s="358"/>
      <c r="F1157" s="358"/>
      <c r="G1157" s="358"/>
      <c r="H1157" s="358"/>
      <c r="I1157" s="358"/>
      <c r="J1157" s="358"/>
      <c r="K1157" s="358"/>
      <c r="L1157" s="358"/>
    </row>
    <row r="1158" spans="1:12" x14ac:dyDescent="0.2">
      <c r="A1158" s="363"/>
      <c r="B1158" s="358"/>
      <c r="C1158" s="358"/>
      <c r="D1158" s="358"/>
      <c r="E1158" s="358"/>
      <c r="F1158" s="358"/>
      <c r="G1158" s="358"/>
      <c r="H1158" s="358"/>
      <c r="I1158" s="358"/>
      <c r="J1158" s="358"/>
      <c r="K1158" s="358"/>
      <c r="L1158" s="358"/>
    </row>
    <row r="1159" spans="1:12" x14ac:dyDescent="0.2">
      <c r="A1159" s="363"/>
      <c r="B1159" s="358"/>
      <c r="C1159" s="358"/>
      <c r="D1159" s="358"/>
      <c r="E1159" s="358"/>
      <c r="F1159" s="358"/>
      <c r="G1159" s="358"/>
      <c r="H1159" s="358"/>
      <c r="I1159" s="358"/>
      <c r="J1159" s="358"/>
      <c r="K1159" s="358"/>
      <c r="L1159" s="358"/>
    </row>
    <row r="1160" spans="1:12" x14ac:dyDescent="0.2">
      <c r="A1160" s="363"/>
      <c r="B1160" s="358"/>
      <c r="C1160" s="358"/>
      <c r="D1160" s="358"/>
      <c r="E1160" s="358"/>
      <c r="F1160" s="358"/>
      <c r="G1160" s="358"/>
      <c r="H1160" s="358"/>
      <c r="I1160" s="358"/>
      <c r="J1160" s="358"/>
      <c r="K1160" s="358"/>
      <c r="L1160" s="358"/>
    </row>
    <row r="1161" spans="1:12" x14ac:dyDescent="0.2">
      <c r="A1161" s="363"/>
      <c r="B1161" s="358"/>
      <c r="C1161" s="358"/>
      <c r="D1161" s="358"/>
      <c r="E1161" s="358"/>
      <c r="F1161" s="358"/>
      <c r="G1161" s="358"/>
      <c r="H1161" s="358"/>
      <c r="I1161" s="358"/>
      <c r="J1161" s="358"/>
      <c r="K1161" s="358"/>
      <c r="L1161" s="358"/>
    </row>
    <row r="1162" spans="1:12" x14ac:dyDescent="0.2">
      <c r="A1162" s="363"/>
      <c r="B1162" s="358"/>
      <c r="C1162" s="358"/>
      <c r="D1162" s="358"/>
      <c r="E1162" s="358"/>
      <c r="F1162" s="358"/>
      <c r="G1162" s="358"/>
      <c r="H1162" s="358"/>
      <c r="I1162" s="358"/>
      <c r="J1162" s="358"/>
      <c r="K1162" s="358"/>
      <c r="L1162" s="358"/>
    </row>
    <row r="1163" spans="1:12" x14ac:dyDescent="0.2">
      <c r="A1163" s="363"/>
      <c r="B1163" s="358"/>
      <c r="C1163" s="358"/>
      <c r="D1163" s="358"/>
      <c r="E1163" s="358"/>
      <c r="F1163" s="358"/>
      <c r="G1163" s="358"/>
      <c r="H1163" s="358"/>
      <c r="I1163" s="358"/>
      <c r="J1163" s="358"/>
      <c r="K1163" s="358"/>
      <c r="L1163" s="358"/>
    </row>
    <row r="1164" spans="1:12" x14ac:dyDescent="0.2">
      <c r="A1164" s="363"/>
      <c r="B1164" s="358"/>
      <c r="C1164" s="358"/>
      <c r="D1164" s="358"/>
      <c r="E1164" s="358"/>
      <c r="F1164" s="358"/>
      <c r="G1164" s="358"/>
      <c r="H1164" s="358"/>
      <c r="I1164" s="358"/>
      <c r="J1164" s="358"/>
      <c r="K1164" s="358"/>
      <c r="L1164" s="358"/>
    </row>
    <row r="1165" spans="1:12" x14ac:dyDescent="0.2">
      <c r="A1165" s="363"/>
      <c r="B1165" s="358"/>
      <c r="C1165" s="358"/>
      <c r="D1165" s="358"/>
      <c r="E1165" s="358"/>
      <c r="F1165" s="358"/>
      <c r="G1165" s="358"/>
      <c r="H1165" s="358"/>
      <c r="I1165" s="358"/>
      <c r="J1165" s="358"/>
      <c r="K1165" s="358"/>
      <c r="L1165" s="358"/>
    </row>
    <row r="1166" spans="1:12" x14ac:dyDescent="0.2">
      <c r="A1166" s="363"/>
      <c r="B1166" s="358"/>
      <c r="C1166" s="358"/>
      <c r="D1166" s="358"/>
      <c r="E1166" s="358"/>
      <c r="F1166" s="358"/>
      <c r="G1166" s="358"/>
      <c r="H1166" s="358"/>
      <c r="I1166" s="358"/>
      <c r="J1166" s="358"/>
      <c r="K1166" s="358"/>
      <c r="L1166" s="358"/>
    </row>
    <row r="1167" spans="1:12" x14ac:dyDescent="0.2">
      <c r="A1167" s="363"/>
      <c r="B1167" s="358"/>
      <c r="C1167" s="358"/>
      <c r="D1167" s="358"/>
      <c r="E1167" s="358"/>
      <c r="F1167" s="358"/>
      <c r="G1167" s="358"/>
      <c r="H1167" s="358"/>
      <c r="I1167" s="358"/>
      <c r="J1167" s="358"/>
      <c r="K1167" s="358"/>
      <c r="L1167" s="358"/>
    </row>
    <row r="1168" spans="1:12" x14ac:dyDescent="0.2">
      <c r="A1168" s="363"/>
      <c r="B1168" s="358"/>
      <c r="C1168" s="358"/>
      <c r="D1168" s="358"/>
      <c r="E1168" s="358"/>
      <c r="F1168" s="358"/>
      <c r="G1168" s="358"/>
      <c r="H1168" s="358"/>
      <c r="I1168" s="358"/>
      <c r="J1168" s="358"/>
      <c r="K1168" s="358"/>
      <c r="L1168" s="358"/>
    </row>
    <row r="1169" spans="1:12" x14ac:dyDescent="0.2">
      <c r="A1169" s="363"/>
      <c r="B1169" s="358"/>
      <c r="C1169" s="358"/>
      <c r="D1169" s="358"/>
      <c r="E1169" s="358"/>
      <c r="F1169" s="358"/>
      <c r="G1169" s="358"/>
      <c r="H1169" s="358"/>
      <c r="I1169" s="358"/>
      <c r="J1169" s="358"/>
      <c r="K1169" s="358"/>
      <c r="L1169" s="358"/>
    </row>
    <row r="1170" spans="1:12" x14ac:dyDescent="0.2">
      <c r="A1170" s="363"/>
      <c r="B1170" s="358"/>
      <c r="C1170" s="358"/>
      <c r="D1170" s="358"/>
      <c r="E1170" s="358"/>
      <c r="F1170" s="358"/>
      <c r="G1170" s="358"/>
      <c r="H1170" s="358"/>
      <c r="I1170" s="358"/>
      <c r="J1170" s="358"/>
      <c r="K1170" s="358"/>
      <c r="L1170" s="358"/>
    </row>
    <row r="1171" spans="1:12" x14ac:dyDescent="0.2">
      <c r="A1171" s="363"/>
      <c r="B1171" s="358"/>
      <c r="C1171" s="358"/>
      <c r="D1171" s="358"/>
      <c r="E1171" s="358"/>
      <c r="F1171" s="358"/>
      <c r="G1171" s="358"/>
      <c r="H1171" s="358"/>
      <c r="I1171" s="358"/>
      <c r="J1171" s="358"/>
      <c r="K1171" s="358"/>
      <c r="L1171" s="358"/>
    </row>
    <row r="1172" spans="1:12" x14ac:dyDescent="0.2">
      <c r="A1172" s="363"/>
      <c r="B1172" s="358"/>
      <c r="C1172" s="358"/>
      <c r="D1172" s="358"/>
      <c r="E1172" s="358"/>
      <c r="F1172" s="358"/>
      <c r="G1172" s="358"/>
      <c r="H1172" s="358"/>
      <c r="I1172" s="358"/>
      <c r="J1172" s="358"/>
      <c r="K1172" s="358"/>
      <c r="L1172" s="358"/>
    </row>
    <row r="1173" spans="1:12" x14ac:dyDescent="0.2">
      <c r="A1173" s="363"/>
      <c r="B1173" s="358"/>
      <c r="C1173" s="358"/>
      <c r="D1173" s="358"/>
      <c r="E1173" s="358"/>
      <c r="F1173" s="358"/>
      <c r="G1173" s="358"/>
      <c r="H1173" s="358"/>
      <c r="I1173" s="358"/>
      <c r="J1173" s="358"/>
      <c r="K1173" s="358"/>
      <c r="L1173" s="358"/>
    </row>
    <row r="1174" spans="1:12" x14ac:dyDescent="0.2">
      <c r="A1174" s="363"/>
      <c r="B1174" s="358"/>
      <c r="C1174" s="358"/>
      <c r="D1174" s="358"/>
      <c r="E1174" s="358"/>
      <c r="F1174" s="358"/>
      <c r="G1174" s="358"/>
      <c r="H1174" s="358"/>
      <c r="I1174" s="358"/>
      <c r="J1174" s="358"/>
      <c r="K1174" s="358"/>
      <c r="L1174" s="358"/>
    </row>
    <row r="1175" spans="1:12" x14ac:dyDescent="0.2">
      <c r="A1175" s="363"/>
      <c r="B1175" s="358"/>
      <c r="C1175" s="358"/>
      <c r="D1175" s="358"/>
      <c r="E1175" s="358"/>
      <c r="F1175" s="358"/>
      <c r="G1175" s="358"/>
      <c r="H1175" s="358"/>
      <c r="I1175" s="358"/>
      <c r="J1175" s="358"/>
      <c r="K1175" s="358"/>
      <c r="L1175" s="358"/>
    </row>
    <row r="1176" spans="1:12" x14ac:dyDescent="0.2">
      <c r="A1176" s="363"/>
      <c r="B1176" s="358"/>
      <c r="C1176" s="358"/>
      <c r="D1176" s="358"/>
      <c r="E1176" s="358"/>
      <c r="F1176" s="358"/>
      <c r="G1176" s="358"/>
      <c r="H1176" s="358"/>
      <c r="I1176" s="358"/>
      <c r="J1176" s="358"/>
      <c r="K1176" s="358"/>
      <c r="L1176" s="358"/>
    </row>
    <row r="1177" spans="1:12" x14ac:dyDescent="0.2">
      <c r="A1177" s="363"/>
      <c r="B1177" s="358"/>
      <c r="C1177" s="358"/>
      <c r="D1177" s="358"/>
      <c r="E1177" s="358"/>
      <c r="F1177" s="358"/>
      <c r="G1177" s="358"/>
      <c r="H1177" s="358"/>
      <c r="I1177" s="358"/>
      <c r="J1177" s="358"/>
      <c r="K1177" s="358"/>
      <c r="L1177" s="358"/>
    </row>
    <row r="1178" spans="1:12" x14ac:dyDescent="0.2">
      <c r="A1178" s="363"/>
      <c r="B1178" s="358"/>
      <c r="C1178" s="358"/>
      <c r="D1178" s="358"/>
      <c r="E1178" s="358"/>
      <c r="F1178" s="358"/>
      <c r="G1178" s="358"/>
      <c r="H1178" s="358"/>
      <c r="I1178" s="358"/>
      <c r="J1178" s="358"/>
      <c r="K1178" s="358"/>
      <c r="L1178" s="358"/>
    </row>
    <row r="1179" spans="1:12" x14ac:dyDescent="0.2">
      <c r="A1179" s="363"/>
      <c r="B1179" s="358"/>
      <c r="C1179" s="358"/>
      <c r="D1179" s="358"/>
      <c r="E1179" s="358"/>
      <c r="F1179" s="358"/>
      <c r="G1179" s="358"/>
      <c r="H1179" s="358"/>
      <c r="I1179" s="358"/>
      <c r="J1179" s="358"/>
      <c r="K1179" s="358"/>
      <c r="L1179" s="358"/>
    </row>
    <row r="1180" spans="1:12" x14ac:dyDescent="0.2">
      <c r="A1180" s="363"/>
      <c r="B1180" s="358"/>
      <c r="C1180" s="358"/>
      <c r="D1180" s="358"/>
      <c r="E1180" s="358"/>
      <c r="F1180" s="358"/>
      <c r="G1180" s="358"/>
      <c r="H1180" s="358"/>
      <c r="I1180" s="358"/>
      <c r="J1180" s="358"/>
      <c r="K1180" s="358"/>
      <c r="L1180" s="358"/>
    </row>
    <row r="1181" spans="1:12" x14ac:dyDescent="0.2">
      <c r="A1181" s="363"/>
      <c r="B1181" s="358"/>
      <c r="C1181" s="358"/>
      <c r="D1181" s="358"/>
      <c r="E1181" s="358"/>
      <c r="F1181" s="358"/>
      <c r="G1181" s="358"/>
      <c r="H1181" s="358"/>
      <c r="I1181" s="358"/>
      <c r="J1181" s="358"/>
      <c r="K1181" s="358"/>
      <c r="L1181" s="358"/>
    </row>
    <row r="1182" spans="1:12" x14ac:dyDescent="0.2">
      <c r="A1182" s="363"/>
      <c r="B1182" s="358"/>
      <c r="C1182" s="358"/>
      <c r="D1182" s="358"/>
      <c r="E1182" s="358"/>
      <c r="F1182" s="358"/>
      <c r="G1182" s="358"/>
      <c r="H1182" s="358"/>
      <c r="I1182" s="358"/>
      <c r="J1182" s="358"/>
      <c r="K1182" s="358"/>
      <c r="L1182" s="358"/>
    </row>
    <row r="1183" spans="1:12" x14ac:dyDescent="0.2">
      <c r="A1183" s="363"/>
      <c r="B1183" s="358"/>
      <c r="C1183" s="358"/>
      <c r="D1183" s="358"/>
      <c r="E1183" s="358"/>
      <c r="F1183" s="358"/>
      <c r="G1183" s="358"/>
      <c r="H1183" s="358"/>
      <c r="I1183" s="358"/>
      <c r="J1183" s="358"/>
      <c r="K1183" s="358"/>
      <c r="L1183" s="358"/>
    </row>
    <row r="1184" spans="1:12" x14ac:dyDescent="0.2">
      <c r="A1184" s="363"/>
      <c r="B1184" s="358"/>
      <c r="C1184" s="358"/>
      <c r="D1184" s="358"/>
      <c r="E1184" s="358"/>
      <c r="F1184" s="358"/>
      <c r="G1184" s="358"/>
      <c r="H1184" s="358"/>
      <c r="I1184" s="358"/>
      <c r="J1184" s="358"/>
      <c r="K1184" s="358"/>
      <c r="L1184" s="358"/>
    </row>
    <row r="1185" spans="1:12" x14ac:dyDescent="0.2">
      <c r="A1185" s="363"/>
      <c r="B1185" s="358"/>
      <c r="C1185" s="358"/>
      <c r="D1185" s="358"/>
      <c r="E1185" s="358"/>
      <c r="F1185" s="358"/>
      <c r="G1185" s="358"/>
      <c r="H1185" s="358"/>
      <c r="I1185" s="358"/>
      <c r="J1185" s="358"/>
      <c r="K1185" s="358"/>
      <c r="L1185" s="358"/>
    </row>
    <row r="1186" spans="1:12" x14ac:dyDescent="0.2">
      <c r="A1186" s="363"/>
      <c r="B1186" s="358"/>
      <c r="C1186" s="358"/>
      <c r="D1186" s="358"/>
      <c r="E1186" s="358"/>
      <c r="F1186" s="358"/>
      <c r="G1186" s="358"/>
      <c r="H1186" s="358"/>
      <c r="I1186" s="358"/>
      <c r="J1186" s="358"/>
      <c r="K1186" s="358"/>
      <c r="L1186" s="358"/>
    </row>
    <row r="1187" spans="1:12" x14ac:dyDescent="0.2">
      <c r="A1187" s="363"/>
      <c r="B1187" s="358"/>
      <c r="C1187" s="358"/>
      <c r="D1187" s="358"/>
      <c r="E1187" s="358"/>
      <c r="F1187" s="358"/>
      <c r="G1187" s="358"/>
      <c r="H1187" s="358"/>
      <c r="I1187" s="358"/>
      <c r="J1187" s="358"/>
      <c r="K1187" s="358"/>
      <c r="L1187" s="358"/>
    </row>
    <row r="1188" spans="1:12" x14ac:dyDescent="0.2">
      <c r="A1188" s="363"/>
      <c r="B1188" s="358"/>
      <c r="C1188" s="358"/>
      <c r="D1188" s="358"/>
      <c r="E1188" s="358"/>
      <c r="F1188" s="358"/>
      <c r="G1188" s="358"/>
      <c r="H1188" s="358"/>
      <c r="I1188" s="358"/>
      <c r="J1188" s="358"/>
      <c r="K1188" s="358"/>
      <c r="L1188" s="358"/>
    </row>
    <row r="1189" spans="1:12" x14ac:dyDescent="0.2">
      <c r="A1189" s="363"/>
      <c r="B1189" s="358"/>
      <c r="C1189" s="358"/>
      <c r="D1189" s="358"/>
      <c r="E1189" s="358"/>
      <c r="F1189" s="358"/>
      <c r="G1189" s="358"/>
      <c r="H1189" s="358"/>
      <c r="I1189" s="358"/>
      <c r="J1189" s="358"/>
      <c r="K1189" s="358"/>
      <c r="L1189" s="358"/>
    </row>
    <row r="1190" spans="1:12" x14ac:dyDescent="0.2">
      <c r="A1190" s="363"/>
      <c r="B1190" s="358"/>
      <c r="C1190" s="358"/>
      <c r="D1190" s="358"/>
      <c r="E1190" s="358"/>
      <c r="F1190" s="358"/>
      <c r="G1190" s="358"/>
      <c r="H1190" s="358"/>
      <c r="I1190" s="358"/>
      <c r="J1190" s="358"/>
      <c r="K1190" s="358"/>
      <c r="L1190" s="358"/>
    </row>
    <row r="1191" spans="1:12" x14ac:dyDescent="0.2">
      <c r="A1191" s="363"/>
      <c r="B1191" s="358"/>
      <c r="C1191" s="358"/>
      <c r="D1191" s="358"/>
      <c r="E1191" s="358"/>
      <c r="F1191" s="358"/>
      <c r="G1191" s="358"/>
      <c r="H1191" s="358"/>
      <c r="I1191" s="358"/>
      <c r="J1191" s="358"/>
      <c r="K1191" s="358"/>
      <c r="L1191" s="358"/>
    </row>
    <row r="1192" spans="1:12" x14ac:dyDescent="0.2">
      <c r="A1192" s="363"/>
      <c r="B1192" s="358"/>
      <c r="C1192" s="358"/>
      <c r="D1192" s="358"/>
      <c r="E1192" s="358"/>
      <c r="F1192" s="358"/>
      <c r="G1192" s="358"/>
      <c r="H1192" s="358"/>
      <c r="I1192" s="358"/>
      <c r="J1192" s="358"/>
      <c r="K1192" s="358"/>
      <c r="L1192" s="358"/>
    </row>
    <row r="1193" spans="1:12" x14ac:dyDescent="0.2">
      <c r="A1193" s="363"/>
      <c r="B1193" s="358"/>
      <c r="C1193" s="358"/>
      <c r="D1193" s="358"/>
      <c r="E1193" s="358"/>
      <c r="F1193" s="358"/>
      <c r="G1193" s="358"/>
      <c r="H1193" s="358"/>
      <c r="I1193" s="358"/>
      <c r="J1193" s="358"/>
      <c r="K1193" s="358"/>
      <c r="L1193" s="358"/>
    </row>
    <row r="1194" spans="1:12" x14ac:dyDescent="0.2">
      <c r="A1194" s="363"/>
      <c r="B1194" s="358"/>
      <c r="C1194" s="358"/>
      <c r="D1194" s="358"/>
      <c r="E1194" s="358"/>
      <c r="F1194" s="358"/>
      <c r="G1194" s="358"/>
      <c r="H1194" s="358"/>
      <c r="I1194" s="358"/>
      <c r="J1194" s="358"/>
      <c r="K1194" s="358"/>
      <c r="L1194" s="358"/>
    </row>
    <row r="1195" spans="1:12" x14ac:dyDescent="0.2">
      <c r="A1195" s="363"/>
      <c r="B1195" s="358"/>
      <c r="C1195" s="358"/>
      <c r="D1195" s="358"/>
      <c r="E1195" s="358"/>
      <c r="F1195" s="358"/>
      <c r="G1195" s="358"/>
      <c r="H1195" s="358"/>
      <c r="I1195" s="358"/>
      <c r="J1195" s="358"/>
      <c r="K1195" s="358"/>
      <c r="L1195" s="358"/>
    </row>
    <row r="1196" spans="1:12" x14ac:dyDescent="0.2">
      <c r="A1196" s="363"/>
      <c r="B1196" s="358"/>
      <c r="C1196" s="358"/>
      <c r="D1196" s="358"/>
      <c r="E1196" s="358"/>
      <c r="F1196" s="358"/>
      <c r="G1196" s="358"/>
      <c r="H1196" s="358"/>
      <c r="I1196" s="358"/>
      <c r="J1196" s="358"/>
      <c r="K1196" s="358"/>
      <c r="L1196" s="358"/>
    </row>
    <row r="1197" spans="1:12" x14ac:dyDescent="0.2">
      <c r="A1197" s="363"/>
      <c r="B1197" s="358"/>
      <c r="C1197" s="358"/>
      <c r="D1197" s="358"/>
      <c r="E1197" s="358"/>
      <c r="F1197" s="358"/>
      <c r="G1197" s="358"/>
      <c r="H1197" s="358"/>
      <c r="I1197" s="358"/>
      <c r="J1197" s="358"/>
      <c r="K1197" s="358"/>
      <c r="L1197" s="358"/>
    </row>
    <row r="1198" spans="1:12" x14ac:dyDescent="0.2">
      <c r="A1198" s="363"/>
      <c r="B1198" s="358"/>
      <c r="C1198" s="358"/>
      <c r="D1198" s="358"/>
      <c r="E1198" s="358"/>
      <c r="F1198" s="358"/>
      <c r="G1198" s="358"/>
      <c r="H1198" s="358"/>
      <c r="I1198" s="358"/>
      <c r="J1198" s="358"/>
      <c r="K1198" s="358"/>
      <c r="L1198" s="358"/>
    </row>
    <row r="1199" spans="1:12" x14ac:dyDescent="0.2">
      <c r="A1199" s="363"/>
      <c r="B1199" s="358"/>
      <c r="C1199" s="358"/>
      <c r="D1199" s="358"/>
      <c r="E1199" s="358"/>
      <c r="F1199" s="358"/>
      <c r="G1199" s="358"/>
      <c r="H1199" s="358"/>
      <c r="I1199" s="358"/>
      <c r="J1199" s="358"/>
      <c r="K1199" s="358"/>
      <c r="L1199" s="358"/>
    </row>
    <row r="1200" spans="1:12" x14ac:dyDescent="0.2">
      <c r="A1200" s="363"/>
      <c r="B1200" s="358"/>
      <c r="C1200" s="358"/>
      <c r="D1200" s="358"/>
      <c r="E1200" s="358"/>
      <c r="F1200" s="358"/>
      <c r="G1200" s="358"/>
      <c r="H1200" s="358"/>
      <c r="I1200" s="358"/>
      <c r="J1200" s="358"/>
      <c r="K1200" s="358"/>
      <c r="L1200" s="358"/>
    </row>
    <row r="1201" spans="1:12" x14ac:dyDescent="0.2">
      <c r="A1201" s="363"/>
      <c r="B1201" s="358"/>
      <c r="C1201" s="358"/>
      <c r="D1201" s="358"/>
      <c r="E1201" s="358"/>
      <c r="F1201" s="358"/>
      <c r="G1201" s="358"/>
      <c r="H1201" s="358"/>
      <c r="I1201" s="358"/>
      <c r="J1201" s="358"/>
      <c r="K1201" s="358"/>
      <c r="L1201" s="358"/>
    </row>
    <row r="1202" spans="1:12" x14ac:dyDescent="0.2">
      <c r="A1202" s="363"/>
      <c r="B1202" s="358"/>
      <c r="C1202" s="358"/>
      <c r="D1202" s="358"/>
      <c r="E1202" s="358"/>
      <c r="F1202" s="358"/>
      <c r="G1202" s="358"/>
      <c r="H1202" s="358"/>
      <c r="I1202" s="358"/>
      <c r="J1202" s="358"/>
      <c r="K1202" s="358"/>
      <c r="L1202" s="358"/>
    </row>
    <row r="1203" spans="1:12" x14ac:dyDescent="0.2">
      <c r="A1203" s="363"/>
      <c r="B1203" s="358"/>
      <c r="C1203" s="358"/>
      <c r="D1203" s="358"/>
      <c r="E1203" s="358"/>
      <c r="F1203" s="358"/>
      <c r="G1203" s="358"/>
      <c r="H1203" s="358"/>
      <c r="I1203" s="358"/>
      <c r="J1203" s="358"/>
      <c r="K1203" s="358"/>
      <c r="L1203" s="358"/>
    </row>
    <row r="1204" spans="1:12" x14ac:dyDescent="0.2">
      <c r="A1204" s="363"/>
      <c r="B1204" s="358"/>
      <c r="C1204" s="358"/>
      <c r="D1204" s="358"/>
      <c r="E1204" s="358"/>
      <c r="F1204" s="358"/>
      <c r="G1204" s="358"/>
      <c r="H1204" s="358"/>
      <c r="I1204" s="358"/>
      <c r="J1204" s="358"/>
      <c r="K1204" s="358"/>
      <c r="L1204" s="358"/>
    </row>
    <row r="1205" spans="1:12" x14ac:dyDescent="0.2">
      <c r="A1205" s="363"/>
      <c r="B1205" s="358"/>
      <c r="C1205" s="358"/>
      <c r="D1205" s="358"/>
      <c r="E1205" s="358"/>
      <c r="F1205" s="358"/>
      <c r="G1205" s="358"/>
      <c r="H1205" s="358"/>
      <c r="I1205" s="358"/>
      <c r="J1205" s="358"/>
      <c r="K1205" s="358"/>
      <c r="L1205" s="358"/>
    </row>
    <row r="1206" spans="1:12" x14ac:dyDescent="0.2">
      <c r="A1206" s="363"/>
      <c r="B1206" s="358"/>
      <c r="C1206" s="358"/>
      <c r="D1206" s="358"/>
      <c r="E1206" s="358"/>
      <c r="F1206" s="358"/>
      <c r="G1206" s="358"/>
      <c r="H1206" s="358"/>
      <c r="I1206" s="358"/>
      <c r="J1206" s="358"/>
      <c r="K1206" s="358"/>
      <c r="L1206" s="358"/>
    </row>
    <row r="1207" spans="1:12" x14ac:dyDescent="0.2">
      <c r="A1207" s="363"/>
      <c r="B1207" s="358"/>
      <c r="C1207" s="358"/>
      <c r="D1207" s="358"/>
      <c r="E1207" s="358"/>
      <c r="F1207" s="358"/>
      <c r="G1207" s="358"/>
      <c r="H1207" s="358"/>
      <c r="I1207" s="358"/>
      <c r="J1207" s="358"/>
      <c r="K1207" s="358"/>
      <c r="L1207" s="358"/>
    </row>
    <row r="1208" spans="1:12" x14ac:dyDescent="0.2">
      <c r="A1208" s="363"/>
      <c r="B1208" s="358"/>
      <c r="C1208" s="358"/>
      <c r="D1208" s="358"/>
      <c r="E1208" s="358"/>
      <c r="F1208" s="358"/>
      <c r="G1208" s="358"/>
      <c r="H1208" s="358"/>
      <c r="I1208" s="358"/>
      <c r="J1208" s="358"/>
      <c r="K1208" s="358"/>
      <c r="L1208" s="358"/>
    </row>
    <row r="1209" spans="1:12" x14ac:dyDescent="0.2">
      <c r="A1209" s="363"/>
      <c r="B1209" s="358"/>
      <c r="C1209" s="358"/>
      <c r="D1209" s="358"/>
      <c r="E1209" s="358"/>
      <c r="F1209" s="358"/>
      <c r="G1209" s="358"/>
      <c r="H1209" s="358"/>
      <c r="I1209" s="358"/>
      <c r="J1209" s="358"/>
      <c r="K1209" s="358"/>
      <c r="L1209" s="358"/>
    </row>
    <row r="1210" spans="1:12" x14ac:dyDescent="0.2">
      <c r="A1210" s="363"/>
      <c r="B1210" s="358"/>
      <c r="C1210" s="358"/>
      <c r="D1210" s="358"/>
      <c r="E1210" s="358"/>
      <c r="F1210" s="358"/>
      <c r="G1210" s="358"/>
      <c r="H1210" s="358"/>
      <c r="I1210" s="358"/>
      <c r="J1210" s="358"/>
      <c r="K1210" s="358"/>
      <c r="L1210" s="358"/>
    </row>
    <row r="1211" spans="1:12" x14ac:dyDescent="0.2">
      <c r="A1211" s="363"/>
      <c r="B1211" s="358"/>
      <c r="C1211" s="358"/>
      <c r="D1211" s="358"/>
      <c r="E1211" s="358"/>
      <c r="F1211" s="358"/>
      <c r="G1211" s="358"/>
      <c r="H1211" s="358"/>
      <c r="I1211" s="358"/>
      <c r="J1211" s="358"/>
      <c r="K1211" s="358"/>
      <c r="L1211" s="358"/>
    </row>
    <row r="1212" spans="1:12" x14ac:dyDescent="0.2">
      <c r="A1212" s="363"/>
      <c r="B1212" s="358"/>
      <c r="C1212" s="358"/>
      <c r="D1212" s="358"/>
      <c r="E1212" s="358"/>
      <c r="F1212" s="358"/>
      <c r="G1212" s="358"/>
      <c r="H1212" s="358"/>
      <c r="I1212" s="358"/>
      <c r="J1212" s="358"/>
      <c r="K1212" s="358"/>
      <c r="L1212" s="358"/>
    </row>
    <row r="1213" spans="1:12" x14ac:dyDescent="0.2">
      <c r="A1213" s="363"/>
      <c r="B1213" s="358"/>
      <c r="C1213" s="358"/>
      <c r="D1213" s="358"/>
      <c r="E1213" s="358"/>
      <c r="F1213" s="358"/>
      <c r="G1213" s="358"/>
      <c r="H1213" s="358"/>
      <c r="I1213" s="358"/>
      <c r="J1213" s="358"/>
      <c r="K1213" s="358"/>
      <c r="L1213" s="358"/>
    </row>
    <row r="1214" spans="1:12" x14ac:dyDescent="0.2">
      <c r="A1214" s="363"/>
      <c r="B1214" s="358"/>
      <c r="C1214" s="358"/>
      <c r="D1214" s="358"/>
      <c r="E1214" s="358"/>
      <c r="F1214" s="358"/>
      <c r="G1214" s="358"/>
      <c r="H1214" s="358"/>
      <c r="I1214" s="358"/>
      <c r="J1214" s="358"/>
      <c r="K1214" s="358"/>
      <c r="L1214" s="358"/>
    </row>
    <row r="1215" spans="1:12" x14ac:dyDescent="0.2">
      <c r="A1215" s="363"/>
      <c r="B1215" s="358"/>
      <c r="C1215" s="358"/>
      <c r="D1215" s="358"/>
      <c r="E1215" s="358"/>
      <c r="F1215" s="358"/>
      <c r="G1215" s="358"/>
      <c r="H1215" s="358"/>
      <c r="I1215" s="358"/>
      <c r="J1215" s="358"/>
      <c r="K1215" s="358"/>
      <c r="L1215" s="358"/>
    </row>
    <row r="1216" spans="1:12" x14ac:dyDescent="0.2">
      <c r="A1216" s="363"/>
      <c r="B1216" s="358"/>
      <c r="C1216" s="358"/>
      <c r="D1216" s="358"/>
      <c r="E1216" s="358"/>
      <c r="F1216" s="358"/>
      <c r="G1216" s="358"/>
      <c r="H1216" s="358"/>
      <c r="I1216" s="358"/>
      <c r="J1216" s="358"/>
      <c r="K1216" s="358"/>
      <c r="L1216" s="358"/>
    </row>
    <row r="1217" spans="1:12" x14ac:dyDescent="0.2">
      <c r="A1217" s="363"/>
      <c r="B1217" s="358"/>
      <c r="C1217" s="358"/>
      <c r="D1217" s="358"/>
      <c r="E1217" s="358"/>
      <c r="F1217" s="358"/>
      <c r="G1217" s="358"/>
      <c r="H1217" s="358"/>
      <c r="I1217" s="358"/>
      <c r="J1217" s="358"/>
      <c r="K1217" s="358"/>
      <c r="L1217" s="358"/>
    </row>
    <row r="1218" spans="1:12" x14ac:dyDescent="0.2">
      <c r="A1218" s="363"/>
      <c r="B1218" s="358"/>
      <c r="C1218" s="358"/>
      <c r="D1218" s="358"/>
      <c r="E1218" s="358"/>
      <c r="F1218" s="358"/>
      <c r="G1218" s="358"/>
      <c r="H1218" s="358"/>
      <c r="I1218" s="358"/>
      <c r="J1218" s="358"/>
      <c r="K1218" s="358"/>
      <c r="L1218" s="358"/>
    </row>
    <row r="1219" spans="1:12" x14ac:dyDescent="0.2">
      <c r="A1219" s="363"/>
      <c r="B1219" s="358"/>
      <c r="C1219" s="358"/>
      <c r="D1219" s="358"/>
      <c r="E1219" s="358"/>
      <c r="F1219" s="358"/>
      <c r="G1219" s="358"/>
      <c r="H1219" s="358"/>
      <c r="I1219" s="358"/>
      <c r="J1219" s="358"/>
      <c r="K1219" s="358"/>
      <c r="L1219" s="358"/>
    </row>
    <row r="1220" spans="1:12" x14ac:dyDescent="0.2">
      <c r="A1220" s="363"/>
      <c r="B1220" s="358"/>
      <c r="C1220" s="358"/>
      <c r="D1220" s="358"/>
      <c r="E1220" s="358"/>
      <c r="F1220" s="358"/>
      <c r="G1220" s="358"/>
      <c r="H1220" s="358"/>
      <c r="I1220" s="358"/>
      <c r="J1220" s="358"/>
      <c r="K1220" s="358"/>
      <c r="L1220" s="358"/>
    </row>
    <row r="1221" spans="1:12" x14ac:dyDescent="0.2">
      <c r="A1221" s="363"/>
      <c r="B1221" s="358"/>
      <c r="C1221" s="358"/>
      <c r="D1221" s="358"/>
      <c r="E1221" s="358"/>
      <c r="F1221" s="358"/>
      <c r="G1221" s="358"/>
      <c r="H1221" s="358"/>
      <c r="I1221" s="358"/>
      <c r="J1221" s="358"/>
      <c r="K1221" s="358"/>
      <c r="L1221" s="358"/>
    </row>
    <row r="1222" spans="1:12" x14ac:dyDescent="0.2">
      <c r="A1222" s="363"/>
      <c r="B1222" s="358"/>
      <c r="C1222" s="358"/>
      <c r="D1222" s="358"/>
      <c r="E1222" s="358"/>
      <c r="F1222" s="358"/>
      <c r="G1222" s="358"/>
      <c r="H1222" s="358"/>
      <c r="I1222" s="358"/>
      <c r="J1222" s="358"/>
      <c r="K1222" s="358"/>
      <c r="L1222" s="358"/>
    </row>
    <row r="1223" spans="1:12" x14ac:dyDescent="0.2">
      <c r="A1223" s="363"/>
      <c r="B1223" s="358"/>
      <c r="C1223" s="358"/>
      <c r="D1223" s="358"/>
      <c r="E1223" s="358"/>
      <c r="F1223" s="358"/>
      <c r="G1223" s="358"/>
      <c r="H1223" s="358"/>
      <c r="I1223" s="358"/>
      <c r="J1223" s="358"/>
      <c r="K1223" s="358"/>
      <c r="L1223" s="358"/>
    </row>
    <row r="1224" spans="1:12" x14ac:dyDescent="0.2">
      <c r="A1224" s="363"/>
      <c r="B1224" s="358"/>
      <c r="C1224" s="358"/>
      <c r="D1224" s="358"/>
      <c r="E1224" s="358"/>
      <c r="F1224" s="358"/>
      <c r="G1224" s="358"/>
      <c r="H1224" s="358"/>
      <c r="I1224" s="358"/>
      <c r="J1224" s="358"/>
      <c r="K1224" s="358"/>
      <c r="L1224" s="358"/>
    </row>
    <row r="1225" spans="1:12" x14ac:dyDescent="0.2">
      <c r="A1225" s="363"/>
      <c r="B1225" s="358"/>
      <c r="C1225" s="358"/>
      <c r="D1225" s="358"/>
      <c r="E1225" s="358"/>
      <c r="F1225" s="358"/>
      <c r="G1225" s="358"/>
      <c r="H1225" s="358"/>
      <c r="I1225" s="358"/>
      <c r="J1225" s="358"/>
      <c r="K1225" s="358"/>
      <c r="L1225" s="358"/>
    </row>
    <row r="1226" spans="1:12" x14ac:dyDescent="0.2">
      <c r="A1226" s="363"/>
      <c r="B1226" s="358"/>
      <c r="C1226" s="358"/>
      <c r="D1226" s="358"/>
      <c r="E1226" s="358"/>
      <c r="F1226" s="358"/>
      <c r="G1226" s="358"/>
      <c r="H1226" s="358"/>
      <c r="I1226" s="358"/>
      <c r="J1226" s="358"/>
      <c r="K1226" s="358"/>
      <c r="L1226" s="358"/>
    </row>
    <row r="1227" spans="1:12" x14ac:dyDescent="0.2">
      <c r="A1227" s="363"/>
      <c r="B1227" s="358"/>
      <c r="C1227" s="358"/>
      <c r="D1227" s="358"/>
      <c r="E1227" s="358"/>
      <c r="F1227" s="358"/>
      <c r="G1227" s="358"/>
      <c r="H1227" s="358"/>
      <c r="I1227" s="358"/>
      <c r="J1227" s="358"/>
      <c r="K1227" s="358"/>
      <c r="L1227" s="358"/>
    </row>
    <row r="1228" spans="1:12" x14ac:dyDescent="0.2">
      <c r="A1228" s="363"/>
      <c r="B1228" s="358"/>
      <c r="C1228" s="358"/>
      <c r="D1228" s="358"/>
      <c r="E1228" s="358"/>
      <c r="F1228" s="358"/>
      <c r="G1228" s="358"/>
      <c r="H1228" s="358"/>
      <c r="I1228" s="358"/>
      <c r="J1228" s="358"/>
      <c r="K1228" s="358"/>
      <c r="L1228" s="358"/>
    </row>
    <row r="1229" spans="1:12" x14ac:dyDescent="0.2">
      <c r="A1229" s="363"/>
      <c r="B1229" s="358"/>
      <c r="C1229" s="358"/>
      <c r="D1229" s="358"/>
      <c r="E1229" s="358"/>
      <c r="F1229" s="358"/>
      <c r="G1229" s="358"/>
      <c r="H1229" s="358"/>
      <c r="I1229" s="358"/>
      <c r="J1229" s="358"/>
      <c r="K1229" s="358"/>
      <c r="L1229" s="358"/>
    </row>
    <row r="1230" spans="1:12" x14ac:dyDescent="0.2">
      <c r="A1230" s="363"/>
      <c r="B1230" s="358"/>
      <c r="C1230" s="358"/>
      <c r="D1230" s="358"/>
      <c r="E1230" s="358"/>
      <c r="F1230" s="358"/>
      <c r="G1230" s="358"/>
      <c r="H1230" s="358"/>
      <c r="I1230" s="358"/>
      <c r="J1230" s="358"/>
      <c r="K1230" s="358"/>
      <c r="L1230" s="358"/>
    </row>
    <row r="1231" spans="1:12" x14ac:dyDescent="0.2">
      <c r="A1231" s="363"/>
      <c r="B1231" s="358"/>
      <c r="C1231" s="358"/>
      <c r="D1231" s="358"/>
      <c r="E1231" s="358"/>
      <c r="F1231" s="358"/>
      <c r="G1231" s="358"/>
      <c r="H1231" s="358"/>
      <c r="I1231" s="358"/>
      <c r="J1231" s="358"/>
      <c r="K1231" s="358"/>
      <c r="L1231" s="358"/>
    </row>
    <row r="1232" spans="1:12" x14ac:dyDescent="0.2">
      <c r="A1232" s="363"/>
      <c r="B1232" s="358"/>
      <c r="C1232" s="358"/>
      <c r="D1232" s="358"/>
      <c r="E1232" s="358"/>
      <c r="F1232" s="358"/>
      <c r="G1232" s="358"/>
      <c r="H1232" s="358"/>
      <c r="I1232" s="358"/>
      <c r="J1232" s="358"/>
      <c r="K1232" s="358"/>
      <c r="L1232" s="358"/>
    </row>
    <row r="1233" spans="1:12" x14ac:dyDescent="0.2">
      <c r="A1233" s="363"/>
      <c r="B1233" s="358"/>
      <c r="C1233" s="358"/>
      <c r="D1233" s="358"/>
      <c r="E1233" s="358"/>
      <c r="F1233" s="358"/>
      <c r="G1233" s="358"/>
      <c r="H1233" s="358"/>
      <c r="I1233" s="358"/>
      <c r="J1233" s="358"/>
      <c r="K1233" s="358"/>
      <c r="L1233" s="358"/>
    </row>
    <row r="1234" spans="1:12" x14ac:dyDescent="0.2">
      <c r="A1234" s="363"/>
      <c r="B1234" s="358"/>
      <c r="C1234" s="358"/>
      <c r="D1234" s="358"/>
      <c r="E1234" s="358"/>
      <c r="F1234" s="358"/>
      <c r="G1234" s="358"/>
      <c r="H1234" s="358"/>
      <c r="I1234" s="358"/>
      <c r="J1234" s="358"/>
      <c r="K1234" s="358"/>
      <c r="L1234" s="358"/>
    </row>
    <row r="1235" spans="1:12" x14ac:dyDescent="0.2">
      <c r="A1235" s="363"/>
      <c r="B1235" s="358"/>
      <c r="C1235" s="358"/>
      <c r="D1235" s="358"/>
      <c r="E1235" s="358"/>
      <c r="F1235" s="358"/>
      <c r="G1235" s="358"/>
      <c r="H1235" s="358"/>
      <c r="I1235" s="358"/>
      <c r="J1235" s="358"/>
      <c r="K1235" s="358"/>
      <c r="L1235" s="358"/>
    </row>
    <row r="1236" spans="1:12" x14ac:dyDescent="0.2">
      <c r="A1236" s="363"/>
      <c r="B1236" s="358"/>
      <c r="C1236" s="358"/>
      <c r="D1236" s="358"/>
      <c r="E1236" s="358"/>
      <c r="F1236" s="358"/>
      <c r="G1236" s="358"/>
      <c r="H1236" s="358"/>
      <c r="I1236" s="358"/>
      <c r="J1236" s="358"/>
      <c r="K1236" s="358"/>
      <c r="L1236" s="358"/>
    </row>
    <row r="1237" spans="1:12" x14ac:dyDescent="0.2">
      <c r="A1237" s="363"/>
      <c r="B1237" s="358"/>
      <c r="C1237" s="358"/>
      <c r="D1237" s="358"/>
      <c r="E1237" s="358"/>
      <c r="F1237" s="358"/>
      <c r="G1237" s="358"/>
      <c r="H1237" s="358"/>
      <c r="I1237" s="358"/>
      <c r="J1237" s="358"/>
      <c r="K1237" s="358"/>
      <c r="L1237" s="358"/>
    </row>
    <row r="1238" spans="1:12" x14ac:dyDescent="0.2">
      <c r="A1238" s="363"/>
      <c r="B1238" s="358"/>
      <c r="C1238" s="358"/>
      <c r="D1238" s="358"/>
      <c r="E1238" s="358"/>
      <c r="F1238" s="358"/>
      <c r="G1238" s="358"/>
      <c r="H1238" s="358"/>
      <c r="I1238" s="358"/>
      <c r="J1238" s="358"/>
      <c r="K1238" s="358"/>
      <c r="L1238" s="358"/>
    </row>
    <row r="1239" spans="1:12" x14ac:dyDescent="0.2">
      <c r="A1239" s="363"/>
      <c r="B1239" s="358"/>
      <c r="C1239" s="358"/>
      <c r="D1239" s="358"/>
      <c r="E1239" s="358"/>
      <c r="F1239" s="358"/>
      <c r="G1239" s="358"/>
      <c r="H1239" s="358"/>
      <c r="I1239" s="358"/>
      <c r="J1239" s="358"/>
      <c r="K1239" s="358"/>
      <c r="L1239" s="358"/>
    </row>
    <row r="1240" spans="1:12" x14ac:dyDescent="0.2">
      <c r="A1240" s="363"/>
      <c r="B1240" s="358"/>
      <c r="C1240" s="358"/>
      <c r="D1240" s="358"/>
      <c r="E1240" s="358"/>
      <c r="F1240" s="358"/>
      <c r="G1240" s="358"/>
      <c r="H1240" s="358"/>
      <c r="I1240" s="358"/>
      <c r="J1240" s="358"/>
      <c r="K1240" s="358"/>
      <c r="L1240" s="358"/>
    </row>
    <row r="1241" spans="1:12" x14ac:dyDescent="0.2">
      <c r="A1241" s="363"/>
      <c r="B1241" s="358"/>
      <c r="C1241" s="358"/>
      <c r="D1241" s="358"/>
      <c r="E1241" s="358"/>
      <c r="F1241" s="358"/>
      <c r="G1241" s="358"/>
      <c r="H1241" s="358"/>
      <c r="I1241" s="358"/>
      <c r="J1241" s="358"/>
      <c r="K1241" s="358"/>
      <c r="L1241" s="358"/>
    </row>
    <row r="1242" spans="1:12" x14ac:dyDescent="0.2">
      <c r="A1242" s="363"/>
      <c r="B1242" s="358"/>
      <c r="C1242" s="358"/>
      <c r="D1242" s="358"/>
      <c r="E1242" s="358"/>
      <c r="F1242" s="358"/>
      <c r="G1242" s="358"/>
      <c r="H1242" s="358"/>
      <c r="I1242" s="358"/>
      <c r="J1242" s="358"/>
      <c r="K1242" s="358"/>
      <c r="L1242" s="358"/>
    </row>
    <row r="1243" spans="1:12" x14ac:dyDescent="0.2">
      <c r="A1243" s="363"/>
      <c r="B1243" s="358"/>
      <c r="C1243" s="358"/>
      <c r="D1243" s="358"/>
      <c r="E1243" s="358"/>
      <c r="F1243" s="358"/>
      <c r="G1243" s="358"/>
      <c r="H1243" s="358"/>
      <c r="I1243" s="358"/>
      <c r="J1243" s="358"/>
      <c r="K1243" s="358"/>
      <c r="L1243" s="358"/>
    </row>
    <row r="1244" spans="1:12" x14ac:dyDescent="0.2">
      <c r="A1244" s="363"/>
      <c r="B1244" s="358"/>
      <c r="C1244" s="358"/>
      <c r="D1244" s="358"/>
      <c r="E1244" s="358"/>
      <c r="F1244" s="358"/>
      <c r="G1244" s="358"/>
      <c r="H1244" s="358"/>
      <c r="I1244" s="358"/>
      <c r="J1244" s="358"/>
      <c r="K1244" s="358"/>
      <c r="L1244" s="358"/>
    </row>
    <row r="1245" spans="1:12" x14ac:dyDescent="0.2">
      <c r="A1245" s="363"/>
      <c r="B1245" s="358"/>
      <c r="C1245" s="358"/>
      <c r="D1245" s="358"/>
      <c r="E1245" s="358"/>
      <c r="F1245" s="358"/>
      <c r="G1245" s="358"/>
      <c r="H1245" s="358"/>
      <c r="I1245" s="358"/>
      <c r="J1245" s="358"/>
      <c r="K1245" s="358"/>
      <c r="L1245" s="358"/>
    </row>
    <row r="1246" spans="1:12" x14ac:dyDescent="0.2">
      <c r="A1246" s="363"/>
      <c r="B1246" s="358"/>
      <c r="C1246" s="358"/>
      <c r="D1246" s="358"/>
      <c r="E1246" s="358"/>
      <c r="F1246" s="358"/>
      <c r="G1246" s="358"/>
      <c r="H1246" s="358"/>
      <c r="I1246" s="358"/>
      <c r="J1246" s="358"/>
      <c r="K1246" s="358"/>
      <c r="L1246" s="358"/>
    </row>
    <row r="1247" spans="1:12" x14ac:dyDescent="0.2">
      <c r="A1247" s="363"/>
      <c r="B1247" s="358"/>
      <c r="C1247" s="358"/>
      <c r="D1247" s="358"/>
      <c r="E1247" s="358"/>
      <c r="F1247" s="358"/>
      <c r="G1247" s="358"/>
      <c r="H1247" s="358"/>
      <c r="I1247" s="358"/>
      <c r="J1247" s="358"/>
      <c r="K1247" s="358"/>
      <c r="L1247" s="358"/>
    </row>
    <row r="1248" spans="1:12" x14ac:dyDescent="0.2">
      <c r="A1248" s="363"/>
      <c r="B1248" s="358"/>
      <c r="C1248" s="358"/>
      <c r="D1248" s="358"/>
      <c r="E1248" s="358"/>
      <c r="F1248" s="358"/>
      <c r="G1248" s="358"/>
      <c r="H1248" s="358"/>
      <c r="I1248" s="358"/>
      <c r="J1248" s="358"/>
      <c r="K1248" s="358"/>
      <c r="L1248" s="358"/>
    </row>
    <row r="1249" spans="1:12" x14ac:dyDescent="0.2">
      <c r="A1249" s="363"/>
      <c r="B1249" s="358"/>
      <c r="C1249" s="358"/>
      <c r="D1249" s="358"/>
      <c r="E1249" s="358"/>
      <c r="F1249" s="358"/>
      <c r="G1249" s="358"/>
      <c r="H1249" s="358"/>
      <c r="I1249" s="358"/>
      <c r="J1249" s="358"/>
      <c r="K1249" s="358"/>
      <c r="L1249" s="358"/>
    </row>
    <row r="1250" spans="1:12" x14ac:dyDescent="0.2">
      <c r="A1250" s="363"/>
      <c r="B1250" s="358"/>
      <c r="C1250" s="358"/>
      <c r="D1250" s="358"/>
      <c r="E1250" s="358"/>
      <c r="F1250" s="358"/>
      <c r="G1250" s="358"/>
      <c r="H1250" s="358"/>
      <c r="I1250" s="358"/>
      <c r="J1250" s="358"/>
      <c r="K1250" s="358"/>
      <c r="L1250" s="358"/>
    </row>
    <row r="1251" spans="1:12" x14ac:dyDescent="0.2">
      <c r="A1251" s="363"/>
      <c r="B1251" s="358"/>
      <c r="C1251" s="358"/>
      <c r="D1251" s="358"/>
      <c r="E1251" s="358"/>
      <c r="F1251" s="358"/>
      <c r="G1251" s="358"/>
      <c r="H1251" s="358"/>
      <c r="I1251" s="358"/>
      <c r="J1251" s="358"/>
      <c r="K1251" s="358"/>
      <c r="L1251" s="358"/>
    </row>
    <row r="1252" spans="1:12" x14ac:dyDescent="0.2">
      <c r="A1252" s="363"/>
      <c r="B1252" s="358"/>
      <c r="C1252" s="358"/>
      <c r="D1252" s="358"/>
      <c r="E1252" s="358"/>
      <c r="F1252" s="358"/>
      <c r="G1252" s="358"/>
      <c r="H1252" s="358"/>
      <c r="I1252" s="358"/>
      <c r="J1252" s="358"/>
      <c r="K1252" s="358"/>
      <c r="L1252" s="358"/>
    </row>
    <row r="1253" spans="1:12" x14ac:dyDescent="0.2">
      <c r="A1253" s="363"/>
      <c r="B1253" s="358"/>
      <c r="C1253" s="358"/>
      <c r="D1253" s="358"/>
      <c r="E1253" s="358"/>
      <c r="F1253" s="358"/>
      <c r="G1253" s="358"/>
      <c r="H1253" s="358"/>
      <c r="I1253" s="358"/>
      <c r="J1253" s="358"/>
      <c r="K1253" s="358"/>
      <c r="L1253" s="358"/>
    </row>
    <row r="1254" spans="1:12" x14ac:dyDescent="0.2">
      <c r="A1254" s="363"/>
      <c r="B1254" s="358"/>
      <c r="C1254" s="358"/>
      <c r="D1254" s="358"/>
      <c r="E1254" s="358"/>
      <c r="F1254" s="358"/>
      <c r="G1254" s="358"/>
      <c r="H1254" s="358"/>
      <c r="I1254" s="358"/>
      <c r="J1254" s="358"/>
      <c r="K1254" s="358"/>
      <c r="L1254" s="358"/>
    </row>
    <row r="1255" spans="1:12" x14ac:dyDescent="0.2">
      <c r="A1255" s="363"/>
      <c r="B1255" s="358"/>
      <c r="C1255" s="358"/>
      <c r="D1255" s="358"/>
      <c r="E1255" s="358"/>
      <c r="F1255" s="358"/>
      <c r="G1255" s="358"/>
      <c r="H1255" s="358"/>
      <c r="I1255" s="358"/>
      <c r="J1255" s="358"/>
      <c r="K1255" s="358"/>
      <c r="L1255" s="358"/>
    </row>
    <row r="1256" spans="1:12" x14ac:dyDescent="0.2">
      <c r="A1256" s="363"/>
      <c r="B1256" s="358"/>
      <c r="C1256" s="358"/>
      <c r="D1256" s="358"/>
      <c r="E1256" s="358"/>
      <c r="F1256" s="358"/>
      <c r="G1256" s="358"/>
      <c r="H1256" s="358"/>
      <c r="I1256" s="358"/>
      <c r="J1256" s="358"/>
      <c r="K1256" s="358"/>
      <c r="L1256" s="358"/>
    </row>
    <row r="1257" spans="1:12" x14ac:dyDescent="0.2">
      <c r="A1257" s="363"/>
      <c r="B1257" s="358"/>
      <c r="C1257" s="358"/>
      <c r="D1257" s="358"/>
      <c r="E1257" s="358"/>
      <c r="F1257" s="358"/>
      <c r="G1257" s="358"/>
      <c r="H1257" s="358"/>
      <c r="I1257" s="358"/>
      <c r="J1257" s="358"/>
      <c r="K1257" s="358"/>
      <c r="L1257" s="358"/>
    </row>
    <row r="1258" spans="1:12" x14ac:dyDescent="0.2">
      <c r="A1258" s="363"/>
      <c r="B1258" s="358"/>
      <c r="C1258" s="358"/>
      <c r="D1258" s="358"/>
      <c r="E1258" s="358"/>
      <c r="F1258" s="358"/>
      <c r="G1258" s="358"/>
      <c r="H1258" s="358"/>
      <c r="I1258" s="358"/>
      <c r="J1258" s="358"/>
      <c r="K1258" s="358"/>
      <c r="L1258" s="358"/>
    </row>
    <row r="1259" spans="1:12" x14ac:dyDescent="0.2">
      <c r="A1259" s="363"/>
      <c r="B1259" s="358"/>
      <c r="C1259" s="358"/>
      <c r="D1259" s="358"/>
      <c r="E1259" s="358"/>
      <c r="F1259" s="358"/>
      <c r="G1259" s="358"/>
      <c r="H1259" s="358"/>
      <c r="I1259" s="358"/>
      <c r="J1259" s="358"/>
      <c r="K1259" s="358"/>
      <c r="L1259" s="358"/>
    </row>
    <row r="1260" spans="1:12" x14ac:dyDescent="0.2">
      <c r="A1260" s="363"/>
      <c r="B1260" s="358"/>
      <c r="C1260" s="358"/>
      <c r="D1260" s="358"/>
      <c r="E1260" s="358"/>
      <c r="F1260" s="358"/>
      <c r="G1260" s="358"/>
      <c r="H1260" s="358"/>
      <c r="I1260" s="358"/>
      <c r="J1260" s="358"/>
      <c r="K1260" s="358"/>
      <c r="L1260" s="358"/>
    </row>
    <row r="1261" spans="1:12" x14ac:dyDescent="0.2">
      <c r="A1261" s="363"/>
      <c r="B1261" s="358"/>
      <c r="C1261" s="358"/>
      <c r="D1261" s="358"/>
      <c r="E1261" s="358"/>
      <c r="F1261" s="358"/>
      <c r="G1261" s="358"/>
      <c r="H1261" s="358"/>
      <c r="I1261" s="358"/>
      <c r="J1261" s="358"/>
      <c r="K1261" s="358"/>
      <c r="L1261" s="358"/>
    </row>
    <row r="1262" spans="1:12" x14ac:dyDescent="0.2">
      <c r="A1262" s="363"/>
      <c r="B1262" s="358"/>
      <c r="C1262" s="358"/>
      <c r="D1262" s="358"/>
      <c r="E1262" s="358"/>
      <c r="F1262" s="358"/>
      <c r="G1262" s="358"/>
      <c r="H1262" s="358"/>
      <c r="I1262" s="358"/>
      <c r="J1262" s="358"/>
      <c r="K1262" s="358"/>
      <c r="L1262" s="358"/>
    </row>
    <row r="1263" spans="1:12" x14ac:dyDescent="0.2">
      <c r="A1263" s="363"/>
      <c r="B1263" s="358"/>
      <c r="C1263" s="358"/>
      <c r="D1263" s="358"/>
      <c r="E1263" s="358"/>
      <c r="F1263" s="358"/>
      <c r="G1263" s="358"/>
      <c r="H1263" s="358"/>
      <c r="I1263" s="358"/>
      <c r="J1263" s="358"/>
      <c r="K1263" s="358"/>
      <c r="L1263" s="358"/>
    </row>
    <row r="1264" spans="1:12" x14ac:dyDescent="0.2">
      <c r="A1264" s="363"/>
      <c r="B1264" s="358"/>
      <c r="C1264" s="358"/>
      <c r="D1264" s="358"/>
      <c r="E1264" s="358"/>
      <c r="F1264" s="358"/>
      <c r="G1264" s="358"/>
      <c r="H1264" s="358"/>
      <c r="I1264" s="358"/>
      <c r="J1264" s="358"/>
      <c r="K1264" s="358"/>
      <c r="L1264" s="358"/>
    </row>
    <row r="1265" spans="1:12" x14ac:dyDescent="0.2">
      <c r="A1265" s="363"/>
      <c r="B1265" s="358"/>
      <c r="C1265" s="358"/>
      <c r="D1265" s="358"/>
      <c r="E1265" s="358"/>
      <c r="F1265" s="358"/>
      <c r="G1265" s="358"/>
      <c r="H1265" s="358"/>
      <c r="I1265" s="358"/>
      <c r="J1265" s="358"/>
      <c r="K1265" s="358"/>
      <c r="L1265" s="358"/>
    </row>
    <row r="1266" spans="1:12" x14ac:dyDescent="0.2">
      <c r="A1266" s="363"/>
      <c r="B1266" s="358"/>
      <c r="C1266" s="358"/>
      <c r="D1266" s="358"/>
      <c r="E1266" s="358"/>
      <c r="F1266" s="358"/>
      <c r="G1266" s="358"/>
      <c r="H1266" s="358"/>
      <c r="I1266" s="358"/>
      <c r="J1266" s="358"/>
      <c r="K1266" s="358"/>
      <c r="L1266" s="358"/>
    </row>
    <row r="1267" spans="1:12" x14ac:dyDescent="0.2">
      <c r="A1267" s="363"/>
      <c r="B1267" s="358"/>
      <c r="C1267" s="358"/>
      <c r="D1267" s="358"/>
      <c r="E1267" s="358"/>
      <c r="F1267" s="358"/>
      <c r="G1267" s="358"/>
      <c r="H1267" s="358"/>
      <c r="I1267" s="358"/>
      <c r="J1267" s="358"/>
      <c r="K1267" s="358"/>
      <c r="L1267" s="358"/>
    </row>
    <row r="1268" spans="1:12" x14ac:dyDescent="0.2">
      <c r="A1268" s="363"/>
      <c r="B1268" s="358"/>
      <c r="C1268" s="358"/>
      <c r="D1268" s="358"/>
      <c r="E1268" s="358"/>
      <c r="F1268" s="358"/>
      <c r="G1268" s="358"/>
      <c r="H1268" s="358"/>
      <c r="I1268" s="358"/>
      <c r="J1268" s="358"/>
      <c r="K1268" s="358"/>
      <c r="L1268" s="358"/>
    </row>
    <row r="1269" spans="1:12" x14ac:dyDescent="0.2">
      <c r="A1269" s="363"/>
      <c r="B1269" s="358"/>
      <c r="C1269" s="358"/>
      <c r="D1269" s="358"/>
      <c r="E1269" s="358"/>
      <c r="F1269" s="358"/>
      <c r="G1269" s="358"/>
      <c r="H1269" s="358"/>
      <c r="I1269" s="358"/>
      <c r="J1269" s="358"/>
      <c r="K1269" s="358"/>
      <c r="L1269" s="358"/>
    </row>
    <row r="1270" spans="1:12" x14ac:dyDescent="0.2">
      <c r="A1270" s="363"/>
      <c r="B1270" s="358"/>
      <c r="C1270" s="358"/>
      <c r="D1270" s="358"/>
      <c r="E1270" s="358"/>
      <c r="F1270" s="358"/>
      <c r="G1270" s="358"/>
      <c r="H1270" s="358"/>
      <c r="I1270" s="358"/>
      <c r="J1270" s="358"/>
      <c r="K1270" s="358"/>
      <c r="L1270" s="358"/>
    </row>
    <row r="1271" spans="1:12" x14ac:dyDescent="0.2">
      <c r="A1271" s="363"/>
      <c r="B1271" s="358"/>
      <c r="C1271" s="358"/>
      <c r="D1271" s="358"/>
      <c r="E1271" s="358"/>
      <c r="F1271" s="358"/>
      <c r="G1271" s="358"/>
      <c r="H1271" s="358"/>
      <c r="I1271" s="358"/>
      <c r="J1271" s="358"/>
      <c r="K1271" s="358"/>
      <c r="L1271" s="358"/>
    </row>
    <row r="1272" spans="1:12" x14ac:dyDescent="0.2">
      <c r="A1272" s="363"/>
      <c r="B1272" s="358"/>
      <c r="C1272" s="358"/>
      <c r="D1272" s="358"/>
      <c r="E1272" s="358"/>
      <c r="F1272" s="358"/>
      <c r="G1272" s="358"/>
      <c r="H1272" s="358"/>
      <c r="I1272" s="358"/>
      <c r="J1272" s="358"/>
      <c r="K1272" s="358"/>
      <c r="L1272" s="358"/>
    </row>
    <row r="1273" spans="1:12" x14ac:dyDescent="0.2">
      <c r="A1273" s="363"/>
      <c r="B1273" s="358"/>
      <c r="C1273" s="358"/>
      <c r="D1273" s="358"/>
      <c r="E1273" s="358"/>
      <c r="F1273" s="358"/>
      <c r="G1273" s="358"/>
      <c r="H1273" s="358"/>
      <c r="I1273" s="358"/>
      <c r="J1273" s="358"/>
      <c r="K1273" s="358"/>
      <c r="L1273" s="358"/>
    </row>
    <row r="1274" spans="1:12" x14ac:dyDescent="0.2">
      <c r="A1274" s="363"/>
      <c r="B1274" s="358"/>
      <c r="C1274" s="358"/>
      <c r="D1274" s="358"/>
      <c r="E1274" s="358"/>
      <c r="F1274" s="358"/>
      <c r="G1274" s="358"/>
      <c r="H1274" s="358"/>
      <c r="I1274" s="358"/>
      <c r="J1274" s="358"/>
      <c r="K1274" s="358"/>
      <c r="L1274" s="358"/>
    </row>
    <row r="1275" spans="1:12" x14ac:dyDescent="0.2">
      <c r="A1275" s="363"/>
      <c r="B1275" s="358"/>
      <c r="C1275" s="358"/>
      <c r="D1275" s="358"/>
      <c r="E1275" s="358"/>
      <c r="F1275" s="358"/>
      <c r="G1275" s="358"/>
      <c r="H1275" s="358"/>
      <c r="I1275" s="358"/>
      <c r="J1275" s="358"/>
      <c r="K1275" s="358"/>
      <c r="L1275" s="358"/>
    </row>
    <row r="1276" spans="1:12" x14ac:dyDescent="0.2">
      <c r="A1276" s="363"/>
      <c r="B1276" s="358"/>
      <c r="C1276" s="358"/>
      <c r="D1276" s="358"/>
      <c r="E1276" s="358"/>
      <c r="F1276" s="358"/>
      <c r="G1276" s="358"/>
      <c r="H1276" s="358"/>
      <c r="I1276" s="358"/>
      <c r="J1276" s="358"/>
      <c r="K1276" s="358"/>
      <c r="L1276" s="358"/>
    </row>
    <row r="1277" spans="1:12" x14ac:dyDescent="0.2">
      <c r="A1277" s="363"/>
      <c r="B1277" s="358"/>
      <c r="C1277" s="358"/>
      <c r="D1277" s="358"/>
      <c r="E1277" s="358"/>
      <c r="F1277" s="358"/>
      <c r="G1277" s="358"/>
      <c r="H1277" s="358"/>
      <c r="I1277" s="358"/>
      <c r="J1277" s="358"/>
      <c r="K1277" s="358"/>
      <c r="L1277" s="358"/>
    </row>
    <row r="1278" spans="1:12" x14ac:dyDescent="0.2">
      <c r="A1278" s="363"/>
      <c r="B1278" s="358"/>
      <c r="C1278" s="358"/>
      <c r="D1278" s="358"/>
      <c r="E1278" s="358"/>
      <c r="F1278" s="358"/>
      <c r="G1278" s="358"/>
      <c r="H1278" s="358"/>
      <c r="I1278" s="358"/>
      <c r="J1278" s="358"/>
      <c r="K1278" s="358"/>
      <c r="L1278" s="358"/>
    </row>
    <row r="1279" spans="1:12" x14ac:dyDescent="0.2">
      <c r="A1279" s="363"/>
      <c r="B1279" s="358"/>
      <c r="C1279" s="358"/>
      <c r="D1279" s="358"/>
      <c r="E1279" s="358"/>
      <c r="F1279" s="358"/>
      <c r="G1279" s="358"/>
      <c r="H1279" s="358"/>
      <c r="I1279" s="358"/>
      <c r="J1279" s="358"/>
      <c r="K1279" s="358"/>
      <c r="L1279" s="358"/>
    </row>
    <row r="1280" spans="1:12" x14ac:dyDescent="0.2">
      <c r="A1280" s="363"/>
      <c r="B1280" s="358"/>
      <c r="C1280" s="358"/>
      <c r="D1280" s="358"/>
      <c r="E1280" s="358"/>
      <c r="F1280" s="358"/>
      <c r="G1280" s="358"/>
      <c r="H1280" s="358"/>
      <c r="I1280" s="358"/>
      <c r="J1280" s="358"/>
      <c r="K1280" s="358"/>
      <c r="L1280" s="358"/>
    </row>
    <row r="1281" spans="1:12" x14ac:dyDescent="0.2">
      <c r="A1281" s="363"/>
      <c r="B1281" s="358"/>
      <c r="C1281" s="358"/>
      <c r="D1281" s="358"/>
      <c r="E1281" s="358"/>
      <c r="F1281" s="358"/>
      <c r="G1281" s="358"/>
      <c r="H1281" s="358"/>
      <c r="I1281" s="358"/>
      <c r="J1281" s="358"/>
      <c r="K1281" s="358"/>
      <c r="L1281" s="358"/>
    </row>
    <row r="1282" spans="1:12" x14ac:dyDescent="0.2">
      <c r="A1282" s="363"/>
      <c r="B1282" s="358"/>
      <c r="C1282" s="358"/>
      <c r="D1282" s="358"/>
      <c r="E1282" s="358"/>
      <c r="F1282" s="358"/>
      <c r="G1282" s="358"/>
      <c r="H1282" s="358"/>
      <c r="I1282" s="358"/>
      <c r="J1282" s="358"/>
      <c r="K1282" s="358"/>
      <c r="L1282" s="358"/>
    </row>
    <row r="1283" spans="1:12" x14ac:dyDescent="0.2">
      <c r="A1283" s="363"/>
      <c r="B1283" s="358"/>
      <c r="C1283" s="358"/>
      <c r="D1283" s="358"/>
      <c r="E1283" s="358"/>
      <c r="F1283" s="358"/>
      <c r="G1283" s="358"/>
      <c r="H1283" s="358"/>
      <c r="I1283" s="358"/>
      <c r="J1283" s="358"/>
      <c r="K1283" s="358"/>
      <c r="L1283" s="358"/>
    </row>
    <row r="1284" spans="1:12" x14ac:dyDescent="0.2">
      <c r="A1284" s="363"/>
      <c r="B1284" s="358"/>
      <c r="C1284" s="358"/>
      <c r="D1284" s="358"/>
      <c r="E1284" s="358"/>
      <c r="F1284" s="358"/>
      <c r="G1284" s="358"/>
      <c r="H1284" s="358"/>
      <c r="I1284" s="358"/>
      <c r="J1284" s="358"/>
      <c r="K1284" s="358"/>
      <c r="L1284" s="358"/>
    </row>
    <row r="1285" spans="1:12" x14ac:dyDescent="0.2">
      <c r="A1285" s="363"/>
      <c r="B1285" s="358"/>
      <c r="C1285" s="358"/>
      <c r="D1285" s="358"/>
      <c r="E1285" s="358"/>
      <c r="F1285" s="358"/>
      <c r="G1285" s="358"/>
      <c r="H1285" s="358"/>
      <c r="I1285" s="358"/>
      <c r="J1285" s="358"/>
      <c r="K1285" s="358"/>
      <c r="L1285" s="358"/>
    </row>
    <row r="1286" spans="1:12" x14ac:dyDescent="0.2">
      <c r="A1286" s="363"/>
      <c r="B1286" s="358"/>
      <c r="C1286" s="358"/>
      <c r="D1286" s="358"/>
      <c r="E1286" s="358"/>
      <c r="F1286" s="358"/>
      <c r="G1286" s="358"/>
      <c r="H1286" s="358"/>
      <c r="I1286" s="358"/>
      <c r="J1286" s="358"/>
      <c r="K1286" s="358"/>
      <c r="L1286" s="358"/>
    </row>
    <row r="1287" spans="1:12" x14ac:dyDescent="0.2">
      <c r="A1287" s="363"/>
      <c r="B1287" s="358"/>
      <c r="C1287" s="358"/>
      <c r="D1287" s="358"/>
      <c r="E1287" s="358"/>
      <c r="F1287" s="358"/>
      <c r="G1287" s="358"/>
      <c r="H1287" s="358"/>
      <c r="I1287" s="358"/>
      <c r="J1287" s="358"/>
      <c r="K1287" s="358"/>
      <c r="L1287" s="358"/>
    </row>
    <row r="1288" spans="1:12" x14ac:dyDescent="0.2">
      <c r="A1288" s="363"/>
      <c r="B1288" s="358"/>
      <c r="C1288" s="358"/>
      <c r="D1288" s="358"/>
      <c r="E1288" s="358"/>
      <c r="F1288" s="358"/>
      <c r="G1288" s="358"/>
      <c r="H1288" s="358"/>
      <c r="I1288" s="358"/>
      <c r="J1288" s="358"/>
      <c r="K1288" s="358"/>
      <c r="L1288" s="358"/>
    </row>
    <row r="1289" spans="1:12" x14ac:dyDescent="0.2">
      <c r="A1289" s="363"/>
      <c r="B1289" s="358"/>
      <c r="C1289" s="358"/>
      <c r="D1289" s="358"/>
      <c r="E1289" s="358"/>
      <c r="F1289" s="358"/>
      <c r="G1289" s="358"/>
      <c r="H1289" s="358"/>
      <c r="I1289" s="358"/>
      <c r="J1289" s="358"/>
      <c r="K1289" s="358"/>
      <c r="L1289" s="358"/>
    </row>
    <row r="1290" spans="1:12" x14ac:dyDescent="0.2">
      <c r="A1290" s="363"/>
      <c r="B1290" s="358"/>
      <c r="C1290" s="358"/>
      <c r="D1290" s="358"/>
      <c r="E1290" s="358"/>
      <c r="F1290" s="358"/>
      <c r="G1290" s="358"/>
      <c r="H1290" s="358"/>
      <c r="I1290" s="358"/>
      <c r="J1290" s="358"/>
      <c r="K1290" s="358"/>
      <c r="L1290" s="358"/>
    </row>
    <row r="1291" spans="1:12" x14ac:dyDescent="0.2">
      <c r="A1291" s="363"/>
      <c r="B1291" s="358"/>
      <c r="C1291" s="358"/>
      <c r="D1291" s="358"/>
      <c r="E1291" s="358"/>
      <c r="F1291" s="358"/>
      <c r="G1291" s="358"/>
      <c r="H1291" s="358"/>
      <c r="I1291" s="358"/>
      <c r="J1291" s="358"/>
      <c r="K1291" s="358"/>
      <c r="L1291" s="358"/>
    </row>
    <row r="1292" spans="1:12" x14ac:dyDescent="0.2">
      <c r="A1292" s="363"/>
      <c r="B1292" s="358"/>
      <c r="C1292" s="358"/>
      <c r="D1292" s="358"/>
      <c r="E1292" s="358"/>
      <c r="F1292" s="358"/>
      <c r="G1292" s="358"/>
      <c r="H1292" s="358"/>
      <c r="I1292" s="358"/>
      <c r="J1292" s="358"/>
      <c r="K1292" s="358"/>
      <c r="L1292" s="358"/>
    </row>
    <row r="1293" spans="1:12" x14ac:dyDescent="0.2">
      <c r="A1293" s="363"/>
      <c r="B1293" s="358"/>
      <c r="C1293" s="358"/>
      <c r="D1293" s="358"/>
      <c r="E1293" s="358"/>
      <c r="F1293" s="358"/>
      <c r="G1293" s="358"/>
      <c r="H1293" s="358"/>
      <c r="I1293" s="358"/>
      <c r="J1293" s="358"/>
      <c r="K1293" s="358"/>
      <c r="L1293" s="358"/>
    </row>
    <row r="1294" spans="1:12" x14ac:dyDescent="0.2">
      <c r="A1294" s="363"/>
      <c r="B1294" s="358"/>
      <c r="C1294" s="358"/>
      <c r="D1294" s="358"/>
      <c r="E1294" s="358"/>
      <c r="F1294" s="358"/>
      <c r="G1294" s="358"/>
      <c r="H1294" s="358"/>
      <c r="I1294" s="358"/>
      <c r="J1294" s="358"/>
      <c r="K1294" s="358"/>
      <c r="L1294" s="358"/>
    </row>
    <row r="1295" spans="1:12" x14ac:dyDescent="0.2">
      <c r="A1295" s="363"/>
      <c r="B1295" s="358"/>
      <c r="C1295" s="358"/>
      <c r="D1295" s="358"/>
      <c r="E1295" s="358"/>
      <c r="F1295" s="358"/>
      <c r="G1295" s="358"/>
      <c r="H1295" s="358"/>
      <c r="I1295" s="358"/>
      <c r="J1295" s="358"/>
      <c r="K1295" s="358"/>
      <c r="L1295" s="358"/>
    </row>
    <row r="1296" spans="1:12" x14ac:dyDescent="0.2">
      <c r="A1296" s="363"/>
      <c r="B1296" s="358"/>
      <c r="C1296" s="358"/>
      <c r="D1296" s="358"/>
      <c r="E1296" s="358"/>
      <c r="F1296" s="358"/>
      <c r="G1296" s="358"/>
      <c r="H1296" s="358"/>
      <c r="I1296" s="358"/>
      <c r="J1296" s="358"/>
      <c r="K1296" s="358"/>
      <c r="L1296" s="358"/>
    </row>
    <row r="1297" spans="1:12" x14ac:dyDescent="0.2">
      <c r="A1297" s="363"/>
      <c r="B1297" s="358"/>
      <c r="C1297" s="358"/>
      <c r="D1297" s="358"/>
      <c r="E1297" s="358"/>
      <c r="F1297" s="358"/>
      <c r="G1297" s="358"/>
      <c r="H1297" s="358"/>
      <c r="I1297" s="358"/>
      <c r="J1297" s="358"/>
      <c r="K1297" s="358"/>
      <c r="L1297" s="358"/>
    </row>
    <row r="1298" spans="1:12" x14ac:dyDescent="0.2">
      <c r="A1298" s="363"/>
      <c r="B1298" s="358"/>
      <c r="C1298" s="358"/>
      <c r="D1298" s="358"/>
      <c r="E1298" s="358"/>
      <c r="F1298" s="358"/>
      <c r="G1298" s="358"/>
      <c r="H1298" s="358"/>
      <c r="I1298" s="358"/>
      <c r="J1298" s="358"/>
      <c r="K1298" s="358"/>
      <c r="L1298" s="358"/>
    </row>
    <row r="1299" spans="1:12" x14ac:dyDescent="0.2">
      <c r="A1299" s="363"/>
      <c r="B1299" s="358"/>
      <c r="C1299" s="358"/>
      <c r="D1299" s="358"/>
      <c r="E1299" s="358"/>
      <c r="F1299" s="358"/>
      <c r="G1299" s="358"/>
      <c r="H1299" s="358"/>
      <c r="I1299" s="358"/>
      <c r="J1299" s="358"/>
      <c r="K1299" s="358"/>
      <c r="L1299" s="358"/>
    </row>
    <row r="1300" spans="1:12" x14ac:dyDescent="0.2">
      <c r="A1300" s="363"/>
      <c r="B1300" s="358"/>
      <c r="C1300" s="358"/>
      <c r="D1300" s="358"/>
      <c r="E1300" s="358"/>
      <c r="F1300" s="358"/>
      <c r="G1300" s="358"/>
      <c r="H1300" s="358"/>
      <c r="I1300" s="358"/>
      <c r="J1300" s="358"/>
      <c r="K1300" s="358"/>
      <c r="L1300" s="358"/>
    </row>
    <row r="1301" spans="1:12" x14ac:dyDescent="0.2">
      <c r="A1301" s="363"/>
      <c r="B1301" s="358"/>
      <c r="C1301" s="358"/>
      <c r="D1301" s="358"/>
      <c r="E1301" s="358"/>
      <c r="F1301" s="358"/>
      <c r="G1301" s="358"/>
      <c r="H1301" s="358"/>
      <c r="I1301" s="358"/>
      <c r="J1301" s="358"/>
      <c r="K1301" s="358"/>
      <c r="L1301" s="358"/>
    </row>
    <row r="1302" spans="1:12" x14ac:dyDescent="0.2">
      <c r="A1302" s="363"/>
      <c r="B1302" s="358"/>
      <c r="C1302" s="358"/>
      <c r="D1302" s="358"/>
      <c r="E1302" s="358"/>
      <c r="F1302" s="358"/>
      <c r="G1302" s="358"/>
      <c r="H1302" s="358"/>
      <c r="I1302" s="358"/>
      <c r="J1302" s="358"/>
      <c r="K1302" s="358"/>
      <c r="L1302" s="358"/>
    </row>
    <row r="1303" spans="1:12" x14ac:dyDescent="0.2">
      <c r="A1303" s="363"/>
      <c r="B1303" s="358"/>
      <c r="C1303" s="358"/>
      <c r="D1303" s="358"/>
      <c r="E1303" s="358"/>
      <c r="F1303" s="358"/>
      <c r="G1303" s="358"/>
      <c r="H1303" s="358"/>
      <c r="I1303" s="358"/>
      <c r="J1303" s="358"/>
      <c r="K1303" s="358"/>
      <c r="L1303" s="358"/>
    </row>
    <row r="1304" spans="1:12" x14ac:dyDescent="0.2">
      <c r="A1304" s="363"/>
      <c r="B1304" s="358"/>
      <c r="C1304" s="358"/>
      <c r="D1304" s="358"/>
      <c r="E1304" s="358"/>
      <c r="F1304" s="358"/>
      <c r="G1304" s="358"/>
      <c r="H1304" s="358"/>
      <c r="I1304" s="358"/>
      <c r="J1304" s="358"/>
      <c r="K1304" s="358"/>
      <c r="L1304" s="358"/>
    </row>
    <row r="1305" spans="1:12" x14ac:dyDescent="0.2">
      <c r="A1305" s="363"/>
      <c r="B1305" s="358"/>
      <c r="C1305" s="358"/>
      <c r="D1305" s="358"/>
      <c r="E1305" s="358"/>
      <c r="F1305" s="358"/>
      <c r="G1305" s="358"/>
      <c r="H1305" s="358"/>
      <c r="I1305" s="358"/>
      <c r="J1305" s="358"/>
      <c r="K1305" s="358"/>
      <c r="L1305" s="358"/>
    </row>
    <row r="1306" spans="1:12" x14ac:dyDescent="0.2">
      <c r="A1306" s="363"/>
      <c r="B1306" s="358"/>
      <c r="C1306" s="358"/>
      <c r="D1306" s="358"/>
      <c r="E1306" s="358"/>
      <c r="F1306" s="358"/>
      <c r="G1306" s="358"/>
      <c r="H1306" s="358"/>
      <c r="I1306" s="358"/>
      <c r="J1306" s="358"/>
      <c r="K1306" s="358"/>
      <c r="L1306" s="358"/>
    </row>
    <row r="1307" spans="1:12" x14ac:dyDescent="0.2">
      <c r="A1307" s="363"/>
      <c r="B1307" s="358"/>
      <c r="C1307" s="358"/>
      <c r="D1307" s="358"/>
      <c r="E1307" s="358"/>
      <c r="F1307" s="358"/>
      <c r="G1307" s="358"/>
      <c r="H1307" s="358"/>
      <c r="I1307" s="358"/>
      <c r="J1307" s="358"/>
      <c r="K1307" s="358"/>
      <c r="L1307" s="358"/>
    </row>
    <row r="1308" spans="1:12" x14ac:dyDescent="0.2">
      <c r="A1308" s="363"/>
      <c r="B1308" s="358"/>
      <c r="C1308" s="358"/>
      <c r="D1308" s="358"/>
      <c r="E1308" s="358"/>
      <c r="F1308" s="358"/>
      <c r="G1308" s="358"/>
      <c r="H1308" s="358"/>
      <c r="I1308" s="358"/>
      <c r="J1308" s="358"/>
      <c r="K1308" s="358"/>
      <c r="L1308" s="358"/>
    </row>
    <row r="1309" spans="1:12" x14ac:dyDescent="0.2">
      <c r="A1309" s="363"/>
      <c r="B1309" s="358"/>
      <c r="C1309" s="358"/>
      <c r="D1309" s="358"/>
      <c r="E1309" s="358"/>
      <c r="F1309" s="358"/>
      <c r="G1309" s="358"/>
      <c r="H1309" s="358"/>
      <c r="I1309" s="358"/>
      <c r="J1309" s="358"/>
      <c r="K1309" s="358"/>
      <c r="L1309" s="358"/>
    </row>
    <row r="1310" spans="1:12" x14ac:dyDescent="0.2">
      <c r="A1310" s="363"/>
      <c r="B1310" s="358"/>
      <c r="C1310" s="358"/>
      <c r="D1310" s="358"/>
      <c r="E1310" s="358"/>
      <c r="F1310" s="358"/>
      <c r="G1310" s="358"/>
      <c r="H1310" s="358"/>
      <c r="I1310" s="358"/>
      <c r="J1310" s="358"/>
      <c r="K1310" s="358"/>
      <c r="L1310" s="358"/>
    </row>
    <row r="1311" spans="1:12" x14ac:dyDescent="0.2">
      <c r="A1311" s="363"/>
      <c r="B1311" s="358"/>
      <c r="C1311" s="358"/>
      <c r="D1311" s="358"/>
      <c r="E1311" s="358"/>
      <c r="F1311" s="358"/>
      <c r="G1311" s="358"/>
      <c r="H1311" s="358"/>
      <c r="I1311" s="358"/>
      <c r="J1311" s="358"/>
      <c r="K1311" s="358"/>
      <c r="L1311" s="358"/>
    </row>
    <row r="1312" spans="1:12" x14ac:dyDescent="0.2">
      <c r="A1312" s="363"/>
      <c r="B1312" s="358"/>
      <c r="C1312" s="358"/>
      <c r="D1312" s="358"/>
      <c r="E1312" s="358"/>
      <c r="F1312" s="358"/>
      <c r="G1312" s="358"/>
      <c r="H1312" s="358"/>
      <c r="I1312" s="358"/>
      <c r="J1312" s="358"/>
      <c r="K1312" s="358"/>
      <c r="L1312" s="358"/>
    </row>
    <row r="1313" spans="1:12" x14ac:dyDescent="0.2">
      <c r="A1313" s="363"/>
      <c r="B1313" s="358"/>
      <c r="C1313" s="358"/>
      <c r="D1313" s="358"/>
      <c r="E1313" s="358"/>
      <c r="F1313" s="358"/>
      <c r="G1313" s="358"/>
      <c r="H1313" s="358"/>
      <c r="I1313" s="358"/>
      <c r="J1313" s="358"/>
      <c r="K1313" s="358"/>
      <c r="L1313" s="358"/>
    </row>
    <row r="1314" spans="1:12" x14ac:dyDescent="0.2">
      <c r="A1314" s="363"/>
      <c r="B1314" s="358"/>
      <c r="C1314" s="358"/>
      <c r="D1314" s="358"/>
      <c r="E1314" s="358"/>
      <c r="F1314" s="358"/>
      <c r="G1314" s="358"/>
      <c r="H1314" s="358"/>
      <c r="I1314" s="358"/>
      <c r="J1314" s="358"/>
      <c r="K1314" s="358"/>
      <c r="L1314" s="358"/>
    </row>
    <row r="1315" spans="1:12" x14ac:dyDescent="0.2">
      <c r="A1315" s="363"/>
      <c r="B1315" s="358"/>
      <c r="C1315" s="358"/>
      <c r="D1315" s="358"/>
      <c r="E1315" s="358"/>
      <c r="F1315" s="358"/>
      <c r="G1315" s="358"/>
      <c r="H1315" s="358"/>
      <c r="I1315" s="358"/>
      <c r="J1315" s="358"/>
      <c r="K1315" s="358"/>
      <c r="L1315" s="358"/>
    </row>
    <row r="1316" spans="1:12" x14ac:dyDescent="0.2">
      <c r="A1316" s="363"/>
      <c r="B1316" s="358"/>
      <c r="C1316" s="358"/>
      <c r="D1316" s="358"/>
      <c r="E1316" s="358"/>
      <c r="F1316" s="358"/>
      <c r="G1316" s="358"/>
      <c r="H1316" s="358"/>
      <c r="I1316" s="358"/>
      <c r="J1316" s="358"/>
      <c r="K1316" s="358"/>
      <c r="L1316" s="358"/>
    </row>
    <row r="1317" spans="1:12" x14ac:dyDescent="0.2">
      <c r="A1317" s="363"/>
      <c r="B1317" s="358"/>
      <c r="C1317" s="358"/>
      <c r="D1317" s="358"/>
      <c r="E1317" s="358"/>
      <c r="F1317" s="358"/>
      <c r="G1317" s="358"/>
      <c r="H1317" s="358"/>
      <c r="I1317" s="358"/>
      <c r="J1317" s="358"/>
      <c r="K1317" s="358"/>
      <c r="L1317" s="358"/>
    </row>
    <row r="1318" spans="1:12" x14ac:dyDescent="0.2">
      <c r="A1318" s="363"/>
      <c r="B1318" s="358"/>
      <c r="C1318" s="358"/>
      <c r="D1318" s="358"/>
      <c r="E1318" s="358"/>
      <c r="F1318" s="358"/>
      <c r="G1318" s="358"/>
      <c r="H1318" s="358"/>
      <c r="I1318" s="358"/>
      <c r="J1318" s="358"/>
      <c r="K1318" s="358"/>
      <c r="L1318" s="358"/>
    </row>
    <row r="1319" spans="1:12" x14ac:dyDescent="0.2">
      <c r="A1319" s="363"/>
      <c r="B1319" s="358"/>
      <c r="C1319" s="358"/>
      <c r="D1319" s="358"/>
      <c r="E1319" s="358"/>
      <c r="F1319" s="358"/>
      <c r="G1319" s="358"/>
      <c r="H1319" s="358"/>
      <c r="I1319" s="358"/>
      <c r="J1319" s="358"/>
      <c r="K1319" s="358"/>
      <c r="L1319" s="358"/>
    </row>
    <row r="1320" spans="1:12" x14ac:dyDescent="0.2">
      <c r="A1320" s="363"/>
      <c r="B1320" s="358"/>
      <c r="C1320" s="358"/>
      <c r="D1320" s="358"/>
      <c r="E1320" s="358"/>
      <c r="F1320" s="358"/>
      <c r="G1320" s="358"/>
      <c r="H1320" s="358"/>
      <c r="I1320" s="358"/>
      <c r="J1320" s="358"/>
      <c r="K1320" s="358"/>
      <c r="L1320" s="358"/>
    </row>
    <row r="1321" spans="1:12" x14ac:dyDescent="0.2">
      <c r="A1321" s="363"/>
      <c r="B1321" s="358"/>
      <c r="C1321" s="358"/>
      <c r="D1321" s="358"/>
      <c r="E1321" s="358"/>
      <c r="F1321" s="358"/>
      <c r="G1321" s="358"/>
      <c r="H1321" s="358"/>
      <c r="I1321" s="358"/>
      <c r="J1321" s="358"/>
      <c r="K1321" s="358"/>
      <c r="L1321" s="358"/>
    </row>
    <row r="1322" spans="1:12" x14ac:dyDescent="0.2">
      <c r="A1322" s="363"/>
      <c r="B1322" s="358"/>
      <c r="C1322" s="358"/>
      <c r="D1322" s="358"/>
      <c r="E1322" s="358"/>
      <c r="F1322" s="358"/>
      <c r="G1322" s="358"/>
      <c r="H1322" s="358"/>
      <c r="I1322" s="358"/>
      <c r="J1322" s="358"/>
      <c r="K1322" s="358"/>
      <c r="L1322" s="358"/>
    </row>
    <row r="1323" spans="1:12" x14ac:dyDescent="0.2">
      <c r="A1323" s="363"/>
      <c r="B1323" s="358"/>
      <c r="C1323" s="358"/>
      <c r="D1323" s="358"/>
      <c r="E1323" s="358"/>
      <c r="F1323" s="358"/>
      <c r="G1323" s="358"/>
      <c r="H1323" s="358"/>
      <c r="I1323" s="358"/>
      <c r="J1323" s="358"/>
      <c r="K1323" s="358"/>
      <c r="L1323" s="358"/>
    </row>
    <row r="1324" spans="1:12" x14ac:dyDescent="0.2">
      <c r="A1324" s="363"/>
      <c r="B1324" s="358"/>
      <c r="C1324" s="358"/>
      <c r="D1324" s="358"/>
      <c r="E1324" s="358"/>
      <c r="F1324" s="358"/>
      <c r="G1324" s="358"/>
      <c r="H1324" s="358"/>
      <c r="I1324" s="358"/>
      <c r="J1324" s="358"/>
      <c r="K1324" s="358"/>
      <c r="L1324" s="358"/>
    </row>
    <row r="1325" spans="1:12" x14ac:dyDescent="0.2">
      <c r="A1325" s="363"/>
      <c r="B1325" s="358"/>
      <c r="C1325" s="358"/>
      <c r="D1325" s="358"/>
      <c r="E1325" s="358"/>
      <c r="F1325" s="358"/>
      <c r="G1325" s="358"/>
      <c r="H1325" s="358"/>
      <c r="I1325" s="358"/>
      <c r="J1325" s="358"/>
      <c r="K1325" s="358"/>
      <c r="L1325" s="358"/>
    </row>
    <row r="1326" spans="1:12" x14ac:dyDescent="0.2">
      <c r="A1326" s="363"/>
      <c r="B1326" s="358"/>
      <c r="C1326" s="358"/>
      <c r="D1326" s="358"/>
      <c r="E1326" s="358"/>
      <c r="F1326" s="358"/>
      <c r="G1326" s="358"/>
      <c r="H1326" s="358"/>
      <c r="I1326" s="358"/>
      <c r="J1326" s="358"/>
      <c r="K1326" s="358"/>
      <c r="L1326" s="358"/>
    </row>
    <row r="1327" spans="1:12" x14ac:dyDescent="0.2">
      <c r="A1327" s="363"/>
      <c r="B1327" s="358"/>
      <c r="C1327" s="358"/>
      <c r="D1327" s="358"/>
      <c r="E1327" s="358"/>
      <c r="F1327" s="358"/>
      <c r="G1327" s="358"/>
      <c r="H1327" s="358"/>
      <c r="I1327" s="358"/>
      <c r="J1327" s="358"/>
      <c r="K1327" s="358"/>
      <c r="L1327" s="358"/>
    </row>
    <row r="1328" spans="1:12" x14ac:dyDescent="0.2">
      <c r="A1328" s="363"/>
      <c r="B1328" s="358"/>
      <c r="C1328" s="358"/>
      <c r="D1328" s="358"/>
      <c r="E1328" s="358"/>
      <c r="F1328" s="358"/>
      <c r="G1328" s="358"/>
      <c r="H1328" s="358"/>
      <c r="I1328" s="358"/>
      <c r="J1328" s="358"/>
      <c r="K1328" s="358"/>
      <c r="L1328" s="358"/>
    </row>
    <row r="1329" spans="1:12" x14ac:dyDescent="0.2">
      <c r="A1329" s="363"/>
      <c r="B1329" s="358"/>
      <c r="C1329" s="358"/>
      <c r="D1329" s="358"/>
      <c r="E1329" s="358"/>
      <c r="F1329" s="358"/>
      <c r="G1329" s="358"/>
      <c r="H1329" s="358"/>
      <c r="I1329" s="358"/>
      <c r="J1329" s="358"/>
      <c r="K1329" s="358"/>
      <c r="L1329" s="358"/>
    </row>
    <row r="1330" spans="1:12" x14ac:dyDescent="0.2">
      <c r="A1330" s="363"/>
      <c r="B1330" s="358"/>
      <c r="C1330" s="358"/>
      <c r="D1330" s="358"/>
      <c r="E1330" s="358"/>
      <c r="F1330" s="358"/>
      <c r="G1330" s="358"/>
      <c r="H1330" s="358"/>
      <c r="I1330" s="358"/>
      <c r="J1330" s="358"/>
      <c r="K1330" s="358"/>
      <c r="L1330" s="358"/>
    </row>
    <row r="1331" spans="1:12" x14ac:dyDescent="0.2">
      <c r="A1331" s="363"/>
      <c r="B1331" s="358"/>
      <c r="C1331" s="358"/>
      <c r="D1331" s="358"/>
      <c r="E1331" s="358"/>
      <c r="F1331" s="358"/>
      <c r="G1331" s="358"/>
      <c r="H1331" s="358"/>
      <c r="I1331" s="358"/>
      <c r="J1331" s="358"/>
      <c r="K1331" s="358"/>
      <c r="L1331" s="358"/>
    </row>
    <row r="1332" spans="1:12" x14ac:dyDescent="0.2">
      <c r="A1332" s="363"/>
      <c r="B1332" s="358"/>
      <c r="C1332" s="358"/>
      <c r="D1332" s="358"/>
      <c r="E1332" s="358"/>
      <c r="F1332" s="358"/>
      <c r="G1332" s="358"/>
      <c r="H1332" s="358"/>
      <c r="I1332" s="358"/>
      <c r="J1332" s="358"/>
      <c r="K1332" s="358"/>
      <c r="L1332" s="358"/>
    </row>
    <row r="1333" spans="1:12" x14ac:dyDescent="0.2">
      <c r="A1333" s="363"/>
      <c r="B1333" s="358"/>
      <c r="C1333" s="358"/>
      <c r="D1333" s="358"/>
      <c r="E1333" s="358"/>
      <c r="F1333" s="358"/>
      <c r="G1333" s="358"/>
      <c r="H1333" s="358"/>
      <c r="I1333" s="358"/>
      <c r="J1333" s="358"/>
      <c r="K1333" s="358"/>
      <c r="L1333" s="358"/>
    </row>
    <row r="1334" spans="1:12" x14ac:dyDescent="0.2">
      <c r="A1334" s="363"/>
      <c r="B1334" s="358"/>
      <c r="C1334" s="358"/>
      <c r="D1334" s="358"/>
      <c r="E1334" s="358"/>
      <c r="F1334" s="358"/>
      <c r="G1334" s="358"/>
      <c r="H1334" s="358"/>
      <c r="I1334" s="358"/>
      <c r="J1334" s="358"/>
      <c r="K1334" s="358"/>
      <c r="L1334" s="358"/>
    </row>
    <row r="1335" spans="1:12" x14ac:dyDescent="0.2">
      <c r="A1335" s="363"/>
      <c r="B1335" s="358"/>
      <c r="C1335" s="358"/>
      <c r="D1335" s="358"/>
      <c r="E1335" s="358"/>
      <c r="F1335" s="358"/>
      <c r="G1335" s="358"/>
      <c r="H1335" s="358"/>
      <c r="I1335" s="358"/>
      <c r="J1335" s="358"/>
      <c r="K1335" s="358"/>
      <c r="L1335" s="358"/>
    </row>
    <row r="1336" spans="1:12" x14ac:dyDescent="0.2">
      <c r="A1336" s="363"/>
      <c r="B1336" s="358"/>
      <c r="C1336" s="358"/>
      <c r="D1336" s="358"/>
      <c r="E1336" s="358"/>
      <c r="F1336" s="358"/>
      <c r="G1336" s="358"/>
      <c r="H1336" s="358"/>
      <c r="I1336" s="358"/>
      <c r="J1336" s="358"/>
      <c r="K1336" s="358"/>
      <c r="L1336" s="358"/>
    </row>
    <row r="1337" spans="1:12" x14ac:dyDescent="0.2">
      <c r="A1337" s="363"/>
      <c r="B1337" s="358"/>
      <c r="C1337" s="358"/>
      <c r="D1337" s="358"/>
      <c r="E1337" s="358"/>
      <c r="F1337" s="358"/>
      <c r="G1337" s="358"/>
      <c r="H1337" s="358"/>
      <c r="I1337" s="358"/>
      <c r="J1337" s="358"/>
      <c r="K1337" s="358"/>
      <c r="L1337" s="358"/>
    </row>
    <row r="1338" spans="1:12" x14ac:dyDescent="0.2">
      <c r="A1338" s="363"/>
      <c r="B1338" s="358"/>
      <c r="C1338" s="358"/>
      <c r="D1338" s="358"/>
      <c r="E1338" s="358"/>
      <c r="F1338" s="358"/>
      <c r="G1338" s="358"/>
      <c r="H1338" s="358"/>
      <c r="I1338" s="358"/>
      <c r="J1338" s="358"/>
      <c r="K1338" s="358"/>
      <c r="L1338" s="358"/>
    </row>
    <row r="1339" spans="1:12" x14ac:dyDescent="0.2">
      <c r="A1339" s="363"/>
      <c r="B1339" s="358"/>
      <c r="C1339" s="358"/>
      <c r="D1339" s="358"/>
      <c r="E1339" s="358"/>
      <c r="F1339" s="358"/>
      <c r="G1339" s="358"/>
      <c r="H1339" s="358"/>
      <c r="I1339" s="358"/>
      <c r="J1339" s="358"/>
      <c r="K1339" s="358"/>
      <c r="L1339" s="358"/>
    </row>
    <row r="1340" spans="1:12" x14ac:dyDescent="0.2">
      <c r="A1340" s="363"/>
      <c r="B1340" s="358"/>
      <c r="C1340" s="358"/>
      <c r="D1340" s="358"/>
      <c r="E1340" s="358"/>
      <c r="F1340" s="358"/>
      <c r="G1340" s="358"/>
      <c r="H1340" s="358"/>
      <c r="I1340" s="358"/>
      <c r="J1340" s="358"/>
      <c r="K1340" s="358"/>
      <c r="L1340" s="358"/>
    </row>
    <row r="1341" spans="1:12" x14ac:dyDescent="0.2">
      <c r="A1341" s="363"/>
      <c r="B1341" s="358"/>
      <c r="C1341" s="358"/>
      <c r="D1341" s="358"/>
      <c r="E1341" s="358"/>
      <c r="F1341" s="358"/>
      <c r="G1341" s="358"/>
      <c r="H1341" s="358"/>
      <c r="I1341" s="358"/>
      <c r="J1341" s="358"/>
      <c r="K1341" s="358"/>
      <c r="L1341" s="358"/>
    </row>
    <row r="1342" spans="1:12" x14ac:dyDescent="0.2">
      <c r="A1342" s="363"/>
      <c r="B1342" s="358"/>
      <c r="C1342" s="358"/>
      <c r="D1342" s="358"/>
      <c r="E1342" s="358"/>
      <c r="F1342" s="358"/>
      <c r="G1342" s="358"/>
      <c r="H1342" s="358"/>
      <c r="I1342" s="358"/>
      <c r="J1342" s="358"/>
      <c r="K1342" s="358"/>
      <c r="L1342" s="358"/>
    </row>
    <row r="1343" spans="1:12" x14ac:dyDescent="0.2">
      <c r="A1343" s="363"/>
      <c r="B1343" s="358"/>
      <c r="C1343" s="358"/>
      <c r="D1343" s="358"/>
      <c r="E1343" s="358"/>
      <c r="F1343" s="358"/>
      <c r="G1343" s="358"/>
      <c r="H1343" s="358"/>
      <c r="I1343" s="358"/>
      <c r="J1343" s="358"/>
      <c r="K1343" s="358"/>
      <c r="L1343" s="358"/>
    </row>
    <row r="1344" spans="1:12" x14ac:dyDescent="0.2">
      <c r="A1344" s="363"/>
      <c r="B1344" s="358"/>
      <c r="C1344" s="358"/>
      <c r="D1344" s="358"/>
      <c r="E1344" s="358"/>
      <c r="F1344" s="358"/>
      <c r="G1344" s="358"/>
      <c r="H1344" s="358"/>
      <c r="I1344" s="358"/>
      <c r="J1344" s="358"/>
      <c r="K1344" s="358"/>
      <c r="L1344" s="358"/>
    </row>
    <row r="1345" spans="1:12" x14ac:dyDescent="0.2">
      <c r="A1345" s="363"/>
      <c r="B1345" s="358"/>
      <c r="C1345" s="358"/>
      <c r="D1345" s="358"/>
      <c r="E1345" s="358"/>
      <c r="F1345" s="358"/>
      <c r="G1345" s="358"/>
      <c r="H1345" s="358"/>
      <c r="I1345" s="358"/>
      <c r="J1345" s="358"/>
      <c r="K1345" s="358"/>
      <c r="L1345" s="358"/>
    </row>
    <row r="1346" spans="1:12" x14ac:dyDescent="0.2">
      <c r="A1346" s="363"/>
      <c r="B1346" s="358"/>
      <c r="C1346" s="358"/>
      <c r="D1346" s="358"/>
      <c r="E1346" s="358"/>
      <c r="F1346" s="358"/>
      <c r="G1346" s="358"/>
      <c r="H1346" s="358"/>
      <c r="I1346" s="358"/>
      <c r="J1346" s="358"/>
      <c r="K1346" s="358"/>
      <c r="L1346" s="358"/>
    </row>
    <row r="1347" spans="1:12" x14ac:dyDescent="0.2">
      <c r="A1347" s="363"/>
      <c r="B1347" s="358"/>
      <c r="C1347" s="358"/>
      <c r="D1347" s="358"/>
      <c r="E1347" s="358"/>
      <c r="F1347" s="358"/>
      <c r="G1347" s="358"/>
      <c r="H1347" s="358"/>
      <c r="I1347" s="358"/>
      <c r="J1347" s="358"/>
      <c r="K1347" s="358"/>
      <c r="L1347" s="358"/>
    </row>
    <row r="1348" spans="1:12" x14ac:dyDescent="0.2">
      <c r="A1348" s="363"/>
      <c r="B1348" s="358"/>
      <c r="C1348" s="358"/>
      <c r="D1348" s="358"/>
      <c r="E1348" s="358"/>
      <c r="F1348" s="358"/>
      <c r="G1348" s="358"/>
      <c r="H1348" s="358"/>
      <c r="I1348" s="358"/>
      <c r="J1348" s="358"/>
      <c r="K1348" s="358"/>
      <c r="L1348" s="358"/>
    </row>
    <row r="1349" spans="1:12" x14ac:dyDescent="0.2">
      <c r="A1349" s="363"/>
      <c r="B1349" s="358"/>
      <c r="C1349" s="358"/>
      <c r="D1349" s="358"/>
      <c r="E1349" s="358"/>
      <c r="F1349" s="358"/>
      <c r="G1349" s="358"/>
      <c r="H1349" s="358"/>
      <c r="I1349" s="358"/>
      <c r="J1349" s="358"/>
      <c r="K1349" s="358"/>
      <c r="L1349" s="358"/>
    </row>
    <row r="1350" spans="1:12" x14ac:dyDescent="0.2">
      <c r="A1350" s="363"/>
      <c r="B1350" s="358"/>
      <c r="C1350" s="358"/>
      <c r="D1350" s="358"/>
      <c r="E1350" s="358"/>
      <c r="F1350" s="358"/>
      <c r="G1350" s="358"/>
      <c r="H1350" s="358"/>
      <c r="I1350" s="358"/>
      <c r="J1350" s="358"/>
      <c r="K1350" s="358"/>
      <c r="L1350" s="358"/>
    </row>
    <row r="1351" spans="1:12" x14ac:dyDescent="0.2">
      <c r="A1351" s="363"/>
      <c r="B1351" s="358"/>
      <c r="C1351" s="358"/>
      <c r="D1351" s="358"/>
      <c r="E1351" s="358"/>
      <c r="F1351" s="358"/>
      <c r="G1351" s="358"/>
      <c r="H1351" s="358"/>
      <c r="I1351" s="358"/>
      <c r="J1351" s="358"/>
      <c r="K1351" s="358"/>
      <c r="L1351" s="358"/>
    </row>
    <row r="1352" spans="1:12" x14ac:dyDescent="0.2">
      <c r="A1352" s="363"/>
      <c r="B1352" s="358"/>
      <c r="C1352" s="358"/>
      <c r="D1352" s="358"/>
      <c r="E1352" s="358"/>
      <c r="F1352" s="358"/>
      <c r="G1352" s="358"/>
      <c r="H1352" s="358"/>
      <c r="I1352" s="358"/>
      <c r="J1352" s="358"/>
      <c r="K1352" s="358"/>
      <c r="L1352" s="358"/>
    </row>
    <row r="1353" spans="1:12" x14ac:dyDescent="0.2">
      <c r="A1353" s="363"/>
      <c r="B1353" s="358"/>
      <c r="C1353" s="358"/>
      <c r="D1353" s="358"/>
      <c r="E1353" s="358"/>
      <c r="F1353" s="358"/>
      <c r="G1353" s="358"/>
      <c r="H1353" s="358"/>
      <c r="I1353" s="358"/>
      <c r="J1353" s="358"/>
      <c r="K1353" s="358"/>
      <c r="L1353" s="358"/>
    </row>
    <row r="1354" spans="1:12" x14ac:dyDescent="0.2">
      <c r="A1354" s="363"/>
      <c r="B1354" s="358"/>
      <c r="C1354" s="358"/>
      <c r="D1354" s="358"/>
      <c r="E1354" s="358"/>
      <c r="F1354" s="358"/>
      <c r="G1354" s="358"/>
      <c r="H1354" s="358"/>
      <c r="I1354" s="358"/>
      <c r="J1354" s="358"/>
      <c r="K1354" s="358"/>
      <c r="L1354" s="358"/>
    </row>
    <row r="1355" spans="1:12" x14ac:dyDescent="0.2">
      <c r="A1355" s="363"/>
      <c r="B1355" s="358"/>
      <c r="C1355" s="358"/>
      <c r="D1355" s="358"/>
      <c r="E1355" s="358"/>
      <c r="F1355" s="358"/>
      <c r="G1355" s="358"/>
      <c r="H1355" s="358"/>
      <c r="I1355" s="358"/>
      <c r="J1355" s="358"/>
      <c r="K1355" s="358"/>
      <c r="L1355" s="358"/>
    </row>
    <row r="1356" spans="1:12" x14ac:dyDescent="0.2">
      <c r="A1356" s="363"/>
      <c r="B1356" s="358"/>
      <c r="C1356" s="358"/>
      <c r="D1356" s="358"/>
      <c r="E1356" s="358"/>
      <c r="F1356" s="358"/>
      <c r="G1356" s="358"/>
      <c r="H1356" s="358"/>
      <c r="I1356" s="358"/>
      <c r="J1356" s="358"/>
      <c r="K1356" s="358"/>
      <c r="L1356" s="358"/>
    </row>
    <row r="1357" spans="1:12" x14ac:dyDescent="0.2">
      <c r="A1357" s="363"/>
      <c r="B1357" s="358"/>
      <c r="C1357" s="358"/>
      <c r="D1357" s="358"/>
      <c r="E1357" s="358"/>
      <c r="F1357" s="358"/>
      <c r="G1357" s="358"/>
      <c r="H1357" s="358"/>
      <c r="I1357" s="358"/>
      <c r="J1357" s="358"/>
      <c r="K1357" s="358"/>
      <c r="L1357" s="358"/>
    </row>
    <row r="1358" spans="1:12" x14ac:dyDescent="0.2">
      <c r="A1358" s="363"/>
      <c r="B1358" s="358"/>
      <c r="C1358" s="358"/>
      <c r="D1358" s="358"/>
      <c r="E1358" s="358"/>
      <c r="F1358" s="358"/>
      <c r="G1358" s="358"/>
      <c r="H1358" s="358"/>
      <c r="I1358" s="358"/>
      <c r="J1358" s="358"/>
      <c r="K1358" s="358"/>
      <c r="L1358" s="358"/>
    </row>
    <row r="1359" spans="1:12" x14ac:dyDescent="0.2">
      <c r="A1359" s="363"/>
      <c r="B1359" s="358"/>
      <c r="C1359" s="358"/>
      <c r="D1359" s="358"/>
      <c r="E1359" s="358"/>
      <c r="F1359" s="358"/>
      <c r="G1359" s="358"/>
      <c r="H1359" s="358"/>
      <c r="I1359" s="358"/>
      <c r="J1359" s="358"/>
      <c r="K1359" s="358"/>
      <c r="L1359" s="358"/>
    </row>
    <row r="1360" spans="1:12" x14ac:dyDescent="0.2">
      <c r="A1360" s="363"/>
      <c r="B1360" s="358"/>
      <c r="C1360" s="358"/>
      <c r="D1360" s="358"/>
      <c r="E1360" s="358"/>
      <c r="F1360" s="358"/>
      <c r="G1360" s="358"/>
      <c r="H1360" s="358"/>
      <c r="I1360" s="358"/>
      <c r="J1360" s="358"/>
      <c r="K1360" s="358"/>
      <c r="L1360" s="358"/>
    </row>
    <row r="1361" spans="1:12" x14ac:dyDescent="0.2">
      <c r="A1361" s="363"/>
      <c r="B1361" s="358"/>
      <c r="C1361" s="358"/>
      <c r="D1361" s="358"/>
      <c r="E1361" s="358"/>
      <c r="F1361" s="358"/>
      <c r="G1361" s="358"/>
      <c r="H1361" s="358"/>
      <c r="I1361" s="358"/>
      <c r="J1361" s="358"/>
      <c r="K1361" s="358"/>
      <c r="L1361" s="358"/>
    </row>
    <row r="1362" spans="1:12" x14ac:dyDescent="0.2">
      <c r="A1362" s="363"/>
      <c r="B1362" s="358"/>
      <c r="C1362" s="358"/>
      <c r="D1362" s="358"/>
      <c r="E1362" s="358"/>
      <c r="F1362" s="358"/>
      <c r="G1362" s="358"/>
      <c r="H1362" s="358"/>
      <c r="I1362" s="358"/>
      <c r="J1362" s="358"/>
      <c r="K1362" s="358"/>
      <c r="L1362" s="358"/>
    </row>
    <row r="1363" spans="1:12" x14ac:dyDescent="0.2">
      <c r="A1363" s="363"/>
      <c r="B1363" s="358"/>
      <c r="C1363" s="358"/>
      <c r="D1363" s="358"/>
      <c r="E1363" s="358"/>
      <c r="F1363" s="358"/>
      <c r="G1363" s="358"/>
      <c r="H1363" s="358"/>
      <c r="I1363" s="358"/>
      <c r="J1363" s="358"/>
      <c r="K1363" s="358"/>
      <c r="L1363" s="358"/>
    </row>
    <row r="1364" spans="1:12" x14ac:dyDescent="0.2">
      <c r="A1364" s="363"/>
      <c r="B1364" s="358"/>
      <c r="C1364" s="358"/>
      <c r="D1364" s="358"/>
      <c r="E1364" s="358"/>
      <c r="F1364" s="358"/>
      <c r="G1364" s="358"/>
      <c r="H1364" s="358"/>
      <c r="I1364" s="358"/>
      <c r="J1364" s="358"/>
      <c r="K1364" s="358"/>
      <c r="L1364" s="358"/>
    </row>
    <row r="1365" spans="1:12" x14ac:dyDescent="0.2">
      <c r="A1365" s="363"/>
      <c r="B1365" s="358"/>
      <c r="C1365" s="358"/>
      <c r="D1365" s="358"/>
      <c r="E1365" s="358"/>
      <c r="F1365" s="358"/>
      <c r="G1365" s="358"/>
      <c r="H1365" s="358"/>
      <c r="I1365" s="358"/>
      <c r="J1365" s="358"/>
      <c r="K1365" s="358"/>
      <c r="L1365" s="358"/>
    </row>
    <row r="1366" spans="1:12" x14ac:dyDescent="0.2">
      <c r="A1366" s="363"/>
      <c r="B1366" s="358"/>
      <c r="C1366" s="358"/>
      <c r="D1366" s="358"/>
      <c r="E1366" s="358"/>
      <c r="F1366" s="358"/>
      <c r="G1366" s="358"/>
      <c r="H1366" s="358"/>
      <c r="I1366" s="358"/>
      <c r="J1366" s="358"/>
      <c r="K1366" s="358"/>
      <c r="L1366" s="358"/>
    </row>
    <row r="1367" spans="1:12" x14ac:dyDescent="0.2">
      <c r="A1367" s="363"/>
      <c r="B1367" s="358"/>
      <c r="C1367" s="358"/>
      <c r="D1367" s="358"/>
      <c r="E1367" s="358"/>
      <c r="F1367" s="358"/>
      <c r="G1367" s="358"/>
      <c r="H1367" s="358"/>
      <c r="I1367" s="358"/>
      <c r="J1367" s="358"/>
      <c r="K1367" s="358"/>
      <c r="L1367" s="358"/>
    </row>
    <row r="1368" spans="1:12" x14ac:dyDescent="0.2">
      <c r="A1368" s="363"/>
      <c r="B1368" s="358"/>
      <c r="C1368" s="358"/>
      <c r="D1368" s="358"/>
      <c r="E1368" s="358"/>
      <c r="F1368" s="358"/>
      <c r="G1368" s="358"/>
      <c r="H1368" s="358"/>
      <c r="I1368" s="358"/>
      <c r="J1368" s="358"/>
      <c r="K1368" s="358"/>
      <c r="L1368" s="358"/>
    </row>
    <row r="1369" spans="1:12" x14ac:dyDescent="0.2">
      <c r="A1369" s="363"/>
      <c r="B1369" s="358"/>
      <c r="C1369" s="358"/>
      <c r="D1369" s="358"/>
      <c r="E1369" s="358"/>
      <c r="F1369" s="358"/>
      <c r="G1369" s="358"/>
      <c r="H1369" s="358"/>
      <c r="I1369" s="358"/>
      <c r="J1369" s="358"/>
      <c r="K1369" s="358"/>
      <c r="L1369" s="358"/>
    </row>
    <row r="1370" spans="1:12" x14ac:dyDescent="0.2">
      <c r="A1370" s="363"/>
      <c r="B1370" s="358"/>
      <c r="C1370" s="358"/>
      <c r="D1370" s="358"/>
      <c r="E1370" s="358"/>
      <c r="F1370" s="358"/>
      <c r="G1370" s="358"/>
      <c r="H1370" s="358"/>
      <c r="I1370" s="358"/>
      <c r="J1370" s="358"/>
      <c r="K1370" s="358"/>
      <c r="L1370" s="358"/>
    </row>
    <row r="1371" spans="1:12" x14ac:dyDescent="0.2">
      <c r="A1371" s="363"/>
      <c r="B1371" s="358"/>
      <c r="C1371" s="358"/>
      <c r="D1371" s="358"/>
      <c r="E1371" s="358"/>
      <c r="F1371" s="358"/>
      <c r="G1371" s="358"/>
      <c r="H1371" s="358"/>
      <c r="I1371" s="358"/>
      <c r="J1371" s="358"/>
      <c r="K1371" s="358"/>
      <c r="L1371" s="358"/>
    </row>
    <row r="1372" spans="1:12" x14ac:dyDescent="0.2">
      <c r="A1372" s="363"/>
      <c r="B1372" s="358"/>
      <c r="C1372" s="358"/>
      <c r="D1372" s="358"/>
      <c r="E1372" s="358"/>
      <c r="F1372" s="358"/>
      <c r="G1372" s="358"/>
      <c r="H1372" s="358"/>
      <c r="I1372" s="358"/>
      <c r="J1372" s="358"/>
      <c r="K1372" s="358"/>
      <c r="L1372" s="358"/>
    </row>
    <row r="1373" spans="1:12" x14ac:dyDescent="0.2">
      <c r="A1373" s="363"/>
      <c r="B1373" s="358"/>
      <c r="C1373" s="358"/>
      <c r="D1373" s="358"/>
      <c r="E1373" s="358"/>
      <c r="F1373" s="358"/>
      <c r="G1373" s="358"/>
      <c r="H1373" s="358"/>
      <c r="I1373" s="358"/>
      <c r="J1373" s="358"/>
      <c r="K1373" s="358"/>
      <c r="L1373" s="358"/>
    </row>
    <row r="1374" spans="1:12" x14ac:dyDescent="0.2">
      <c r="A1374" s="363"/>
      <c r="B1374" s="358"/>
      <c r="C1374" s="358"/>
      <c r="D1374" s="358"/>
      <c r="E1374" s="358"/>
      <c r="F1374" s="358"/>
      <c r="G1374" s="358"/>
      <c r="H1374" s="358"/>
      <c r="I1374" s="358"/>
      <c r="J1374" s="358"/>
      <c r="K1374" s="358"/>
      <c r="L1374" s="358"/>
    </row>
    <row r="1375" spans="1:12" x14ac:dyDescent="0.2">
      <c r="A1375" s="363"/>
      <c r="B1375" s="358"/>
      <c r="C1375" s="358"/>
      <c r="D1375" s="358"/>
      <c r="E1375" s="358"/>
      <c r="F1375" s="358"/>
      <c r="G1375" s="358"/>
      <c r="H1375" s="358"/>
      <c r="I1375" s="358"/>
      <c r="J1375" s="358"/>
      <c r="K1375" s="358"/>
      <c r="L1375" s="358"/>
    </row>
    <row r="1376" spans="1:12" x14ac:dyDescent="0.2">
      <c r="A1376" s="363"/>
      <c r="B1376" s="358"/>
      <c r="C1376" s="358"/>
      <c r="D1376" s="358"/>
      <c r="E1376" s="358"/>
      <c r="F1376" s="358"/>
      <c r="G1376" s="358"/>
      <c r="H1376" s="358"/>
      <c r="I1376" s="358"/>
      <c r="J1376" s="358"/>
      <c r="K1376" s="358"/>
      <c r="L1376" s="358"/>
    </row>
    <row r="1377" spans="1:12" x14ac:dyDescent="0.2">
      <c r="A1377" s="363"/>
      <c r="B1377" s="358"/>
      <c r="C1377" s="358"/>
      <c r="D1377" s="358"/>
      <c r="E1377" s="358"/>
      <c r="F1377" s="358"/>
      <c r="G1377" s="358"/>
      <c r="H1377" s="358"/>
      <c r="I1377" s="358"/>
      <c r="J1377" s="358"/>
      <c r="K1377" s="358"/>
      <c r="L1377" s="358"/>
    </row>
    <row r="1378" spans="1:12" x14ac:dyDescent="0.2">
      <c r="A1378" s="363"/>
      <c r="B1378" s="358"/>
      <c r="C1378" s="358"/>
      <c r="D1378" s="358"/>
      <c r="E1378" s="358"/>
      <c r="F1378" s="358"/>
      <c r="G1378" s="358"/>
      <c r="H1378" s="358"/>
      <c r="I1378" s="358"/>
      <c r="J1378" s="358"/>
      <c r="K1378" s="358"/>
      <c r="L1378" s="358"/>
    </row>
    <row r="1379" spans="1:12" x14ac:dyDescent="0.2">
      <c r="A1379" s="363"/>
      <c r="B1379" s="358"/>
      <c r="C1379" s="358"/>
      <c r="D1379" s="358"/>
      <c r="E1379" s="358"/>
      <c r="F1379" s="358"/>
      <c r="G1379" s="358"/>
      <c r="H1379" s="358"/>
      <c r="I1379" s="358"/>
      <c r="J1379" s="358"/>
      <c r="K1379" s="358"/>
      <c r="L1379" s="358"/>
    </row>
    <row r="1380" spans="1:12" x14ac:dyDescent="0.2">
      <c r="A1380" s="363"/>
      <c r="B1380" s="358"/>
      <c r="C1380" s="358"/>
      <c r="D1380" s="358"/>
      <c r="E1380" s="358"/>
      <c r="F1380" s="358"/>
      <c r="G1380" s="358"/>
      <c r="H1380" s="358"/>
      <c r="I1380" s="358"/>
      <c r="J1380" s="358"/>
      <c r="K1380" s="358"/>
      <c r="L1380" s="358"/>
    </row>
    <row r="1381" spans="1:12" x14ac:dyDescent="0.2">
      <c r="A1381" s="363"/>
      <c r="B1381" s="358"/>
      <c r="C1381" s="358"/>
      <c r="D1381" s="358"/>
      <c r="E1381" s="358"/>
      <c r="F1381" s="358"/>
      <c r="G1381" s="358"/>
      <c r="H1381" s="358"/>
      <c r="I1381" s="358"/>
      <c r="J1381" s="358"/>
      <c r="K1381" s="358"/>
      <c r="L1381" s="358"/>
    </row>
    <row r="1382" spans="1:12" x14ac:dyDescent="0.2">
      <c r="A1382" s="363"/>
      <c r="B1382" s="358"/>
      <c r="C1382" s="358"/>
      <c r="D1382" s="358"/>
      <c r="E1382" s="358"/>
      <c r="F1382" s="358"/>
      <c r="G1382" s="358"/>
      <c r="H1382" s="358"/>
      <c r="I1382" s="358"/>
      <c r="J1382" s="358"/>
      <c r="K1382" s="358"/>
      <c r="L1382" s="358"/>
    </row>
    <row r="1383" spans="1:12" x14ac:dyDescent="0.2">
      <c r="A1383" s="363"/>
      <c r="B1383" s="358"/>
      <c r="C1383" s="358"/>
      <c r="D1383" s="358"/>
      <c r="E1383" s="358"/>
      <c r="F1383" s="358"/>
      <c r="G1383" s="358"/>
      <c r="H1383" s="358"/>
      <c r="I1383" s="358"/>
      <c r="J1383" s="358"/>
      <c r="K1383" s="358"/>
      <c r="L1383" s="358"/>
    </row>
    <row r="1384" spans="1:12" x14ac:dyDescent="0.2">
      <c r="A1384" s="363"/>
      <c r="B1384" s="358"/>
      <c r="C1384" s="358"/>
      <c r="D1384" s="358"/>
      <c r="E1384" s="358"/>
      <c r="F1384" s="358"/>
      <c r="G1384" s="358"/>
      <c r="H1384" s="358"/>
      <c r="I1384" s="358"/>
      <c r="J1384" s="358"/>
      <c r="K1384" s="358"/>
      <c r="L1384" s="358"/>
    </row>
    <row r="1385" spans="1:12" x14ac:dyDescent="0.2">
      <c r="A1385" s="363"/>
      <c r="B1385" s="358"/>
      <c r="C1385" s="358"/>
      <c r="D1385" s="358"/>
      <c r="E1385" s="358"/>
      <c r="F1385" s="358"/>
      <c r="G1385" s="358"/>
      <c r="H1385" s="358"/>
      <c r="I1385" s="358"/>
      <c r="J1385" s="358"/>
      <c r="K1385" s="358"/>
      <c r="L1385" s="358"/>
    </row>
    <row r="1386" spans="1:12" x14ac:dyDescent="0.2">
      <c r="A1386" s="363"/>
      <c r="B1386" s="358"/>
      <c r="C1386" s="358"/>
      <c r="D1386" s="358"/>
      <c r="E1386" s="358"/>
      <c r="F1386" s="358"/>
      <c r="G1386" s="358"/>
      <c r="H1386" s="358"/>
      <c r="I1386" s="358"/>
      <c r="J1386" s="358"/>
      <c r="K1386" s="358"/>
      <c r="L1386" s="358"/>
    </row>
    <row r="1387" spans="1:12" x14ac:dyDescent="0.2">
      <c r="A1387" s="363"/>
      <c r="B1387" s="358"/>
      <c r="C1387" s="358"/>
      <c r="D1387" s="358"/>
      <c r="E1387" s="358"/>
      <c r="F1387" s="358"/>
      <c r="G1387" s="358"/>
      <c r="H1387" s="358"/>
      <c r="I1387" s="358"/>
      <c r="J1387" s="358"/>
      <c r="K1387" s="358"/>
      <c r="L1387" s="358"/>
    </row>
    <row r="1388" spans="1:12" x14ac:dyDescent="0.2">
      <c r="A1388" s="363"/>
      <c r="B1388" s="358"/>
      <c r="C1388" s="358"/>
      <c r="D1388" s="358"/>
      <c r="E1388" s="358"/>
      <c r="F1388" s="358"/>
      <c r="G1388" s="358"/>
      <c r="H1388" s="358"/>
      <c r="I1388" s="358"/>
      <c r="J1388" s="358"/>
      <c r="K1388" s="358"/>
      <c r="L1388" s="358"/>
    </row>
    <row r="1389" spans="1:12" x14ac:dyDescent="0.2">
      <c r="A1389" s="363"/>
      <c r="B1389" s="358"/>
      <c r="C1389" s="358"/>
      <c r="D1389" s="358"/>
      <c r="E1389" s="358"/>
      <c r="F1389" s="358"/>
      <c r="G1389" s="358"/>
      <c r="H1389" s="358"/>
      <c r="I1389" s="358"/>
      <c r="J1389" s="358"/>
      <c r="K1389" s="358"/>
      <c r="L1389" s="358"/>
    </row>
    <row r="1390" spans="1:12" x14ac:dyDescent="0.2">
      <c r="A1390" s="363"/>
      <c r="B1390" s="358"/>
      <c r="C1390" s="358"/>
      <c r="D1390" s="358"/>
      <c r="E1390" s="358"/>
      <c r="F1390" s="358"/>
      <c r="G1390" s="358"/>
      <c r="H1390" s="358"/>
      <c r="I1390" s="358"/>
      <c r="J1390" s="358"/>
      <c r="K1390" s="358"/>
      <c r="L1390" s="358"/>
    </row>
    <row r="1391" spans="1:12" x14ac:dyDescent="0.2">
      <c r="A1391" s="363"/>
      <c r="B1391" s="358"/>
      <c r="C1391" s="358"/>
      <c r="D1391" s="358"/>
      <c r="E1391" s="358"/>
      <c r="F1391" s="358"/>
      <c r="G1391" s="358"/>
      <c r="H1391" s="358"/>
      <c r="I1391" s="358"/>
      <c r="J1391" s="358"/>
      <c r="K1391" s="358"/>
      <c r="L1391" s="358"/>
    </row>
    <row r="1392" spans="1:12" x14ac:dyDescent="0.2">
      <c r="A1392" s="363"/>
      <c r="B1392" s="358"/>
      <c r="C1392" s="358"/>
      <c r="D1392" s="358"/>
      <c r="E1392" s="358"/>
      <c r="F1392" s="358"/>
      <c r="G1392" s="358"/>
      <c r="H1392" s="358"/>
      <c r="I1392" s="358"/>
      <c r="J1392" s="358"/>
      <c r="K1392" s="358"/>
      <c r="L1392" s="358"/>
    </row>
    <row r="1393" spans="1:12" x14ac:dyDescent="0.2">
      <c r="A1393" s="363"/>
      <c r="B1393" s="358"/>
      <c r="C1393" s="358"/>
      <c r="D1393" s="358"/>
      <c r="E1393" s="358"/>
      <c r="F1393" s="358"/>
      <c r="G1393" s="358"/>
      <c r="H1393" s="358"/>
      <c r="I1393" s="358"/>
      <c r="J1393" s="358"/>
      <c r="K1393" s="358"/>
      <c r="L1393" s="358"/>
    </row>
    <row r="1394" spans="1:12" x14ac:dyDescent="0.2">
      <c r="A1394" s="363"/>
      <c r="B1394" s="358"/>
      <c r="C1394" s="358"/>
      <c r="D1394" s="358"/>
      <c r="E1394" s="358"/>
      <c r="F1394" s="358"/>
      <c r="G1394" s="358"/>
      <c r="H1394" s="358"/>
      <c r="I1394" s="358"/>
      <c r="J1394" s="358"/>
      <c r="K1394" s="358"/>
      <c r="L1394" s="358"/>
    </row>
    <row r="1395" spans="1:12" x14ac:dyDescent="0.2">
      <c r="A1395" s="363"/>
      <c r="B1395" s="358"/>
      <c r="C1395" s="358"/>
      <c r="D1395" s="358"/>
      <c r="E1395" s="358"/>
      <c r="F1395" s="358"/>
      <c r="G1395" s="358"/>
      <c r="H1395" s="358"/>
      <c r="I1395" s="358"/>
      <c r="J1395" s="358"/>
      <c r="K1395" s="358"/>
      <c r="L1395" s="358"/>
    </row>
    <row r="1396" spans="1:12" x14ac:dyDescent="0.2">
      <c r="A1396" s="363"/>
      <c r="B1396" s="358"/>
      <c r="C1396" s="358"/>
      <c r="D1396" s="358"/>
      <c r="E1396" s="358"/>
      <c r="F1396" s="358"/>
      <c r="G1396" s="358"/>
      <c r="H1396" s="358"/>
      <c r="I1396" s="358"/>
      <c r="J1396" s="358"/>
      <c r="K1396" s="358"/>
      <c r="L1396" s="358"/>
    </row>
    <row r="1397" spans="1:12" x14ac:dyDescent="0.2">
      <c r="A1397" s="363"/>
      <c r="B1397" s="358"/>
      <c r="C1397" s="358"/>
      <c r="D1397" s="358"/>
      <c r="E1397" s="358"/>
      <c r="F1397" s="358"/>
      <c r="G1397" s="358"/>
      <c r="H1397" s="358"/>
      <c r="I1397" s="358"/>
      <c r="J1397" s="358"/>
      <c r="K1397" s="358"/>
      <c r="L1397" s="358"/>
    </row>
    <row r="1398" spans="1:12" x14ac:dyDescent="0.2">
      <c r="A1398" s="363"/>
      <c r="B1398" s="358"/>
      <c r="C1398" s="358"/>
      <c r="D1398" s="358"/>
      <c r="E1398" s="358"/>
      <c r="F1398" s="358"/>
      <c r="G1398" s="358"/>
      <c r="H1398" s="358"/>
      <c r="I1398" s="358"/>
      <c r="J1398" s="358"/>
      <c r="K1398" s="358"/>
      <c r="L1398" s="358"/>
    </row>
    <row r="1399" spans="1:12" x14ac:dyDescent="0.2">
      <c r="A1399" s="363"/>
      <c r="B1399" s="358"/>
      <c r="C1399" s="358"/>
      <c r="D1399" s="358"/>
      <c r="E1399" s="358"/>
      <c r="F1399" s="358"/>
      <c r="G1399" s="358"/>
      <c r="H1399" s="358"/>
      <c r="I1399" s="358"/>
      <c r="J1399" s="358"/>
      <c r="K1399" s="358"/>
      <c r="L1399" s="358"/>
    </row>
    <row r="1400" spans="1:12" x14ac:dyDescent="0.2">
      <c r="A1400" s="363"/>
      <c r="B1400" s="358"/>
      <c r="C1400" s="358"/>
      <c r="D1400" s="358"/>
      <c r="E1400" s="358"/>
      <c r="F1400" s="358"/>
      <c r="G1400" s="358"/>
      <c r="H1400" s="358"/>
      <c r="I1400" s="358"/>
      <c r="J1400" s="358"/>
      <c r="K1400" s="358"/>
      <c r="L1400" s="358"/>
    </row>
    <row r="1401" spans="1:12" x14ac:dyDescent="0.2">
      <c r="A1401" s="363"/>
      <c r="B1401" s="358"/>
      <c r="C1401" s="358"/>
      <c r="D1401" s="358"/>
      <c r="E1401" s="358"/>
      <c r="F1401" s="358"/>
      <c r="G1401" s="358"/>
      <c r="H1401" s="358"/>
      <c r="I1401" s="358"/>
      <c r="J1401" s="358"/>
      <c r="K1401" s="358"/>
      <c r="L1401" s="358"/>
    </row>
    <row r="1402" spans="1:12" x14ac:dyDescent="0.2">
      <c r="A1402" s="363"/>
      <c r="B1402" s="358"/>
      <c r="C1402" s="358"/>
      <c r="D1402" s="358"/>
      <c r="E1402" s="358"/>
      <c r="F1402" s="358"/>
      <c r="G1402" s="358"/>
      <c r="H1402" s="358"/>
      <c r="I1402" s="358"/>
      <c r="J1402" s="358"/>
      <c r="K1402" s="358"/>
      <c r="L1402" s="358"/>
    </row>
    <row r="1403" spans="1:12" x14ac:dyDescent="0.2">
      <c r="A1403" s="363"/>
      <c r="B1403" s="358"/>
      <c r="C1403" s="358"/>
      <c r="D1403" s="358"/>
      <c r="E1403" s="358"/>
      <c r="F1403" s="358"/>
      <c r="G1403" s="358"/>
      <c r="H1403" s="358"/>
      <c r="I1403" s="358"/>
      <c r="J1403" s="358"/>
      <c r="K1403" s="358"/>
      <c r="L1403" s="358"/>
    </row>
    <row r="1404" spans="1:12" x14ac:dyDescent="0.2">
      <c r="A1404" s="363"/>
      <c r="B1404" s="358"/>
      <c r="C1404" s="358"/>
      <c r="D1404" s="358"/>
      <c r="E1404" s="358"/>
      <c r="F1404" s="358"/>
      <c r="G1404" s="358"/>
      <c r="H1404" s="358"/>
      <c r="I1404" s="358"/>
      <c r="J1404" s="358"/>
      <c r="K1404" s="358"/>
      <c r="L1404" s="358"/>
    </row>
    <row r="1405" spans="1:12" x14ac:dyDescent="0.2">
      <c r="A1405" s="363"/>
      <c r="B1405" s="358"/>
      <c r="C1405" s="358"/>
      <c r="D1405" s="358"/>
      <c r="E1405" s="358"/>
      <c r="F1405" s="358"/>
      <c r="G1405" s="358"/>
      <c r="H1405" s="358"/>
      <c r="I1405" s="358"/>
      <c r="J1405" s="358"/>
      <c r="K1405" s="358"/>
      <c r="L1405" s="358"/>
    </row>
    <row r="1406" spans="1:12" x14ac:dyDescent="0.2">
      <c r="A1406" s="363"/>
      <c r="B1406" s="358"/>
      <c r="C1406" s="358"/>
      <c r="D1406" s="358"/>
      <c r="E1406" s="358"/>
      <c r="F1406" s="358"/>
      <c r="G1406" s="358"/>
      <c r="H1406" s="358"/>
      <c r="I1406" s="358"/>
      <c r="J1406" s="358"/>
      <c r="K1406" s="358"/>
      <c r="L1406" s="358"/>
    </row>
    <row r="1407" spans="1:12" x14ac:dyDescent="0.2">
      <c r="A1407" s="363"/>
      <c r="B1407" s="358"/>
      <c r="C1407" s="358"/>
      <c r="D1407" s="358"/>
      <c r="E1407" s="358"/>
      <c r="F1407" s="358"/>
      <c r="G1407" s="358"/>
      <c r="H1407" s="358"/>
      <c r="I1407" s="358"/>
      <c r="J1407" s="358"/>
      <c r="K1407" s="358"/>
      <c r="L1407" s="358"/>
    </row>
    <row r="1408" spans="1:12" x14ac:dyDescent="0.2">
      <c r="A1408" s="363"/>
      <c r="B1408" s="358"/>
      <c r="C1408" s="358"/>
      <c r="D1408" s="358"/>
      <c r="E1408" s="358"/>
      <c r="F1408" s="358"/>
      <c r="G1408" s="358"/>
      <c r="H1408" s="358"/>
      <c r="I1408" s="358"/>
      <c r="J1408" s="358"/>
      <c r="K1408" s="358"/>
      <c r="L1408" s="358"/>
    </row>
    <row r="1409" spans="1:12" x14ac:dyDescent="0.2">
      <c r="A1409" s="363"/>
      <c r="B1409" s="358"/>
      <c r="C1409" s="358"/>
      <c r="D1409" s="358"/>
      <c r="E1409" s="358"/>
      <c r="F1409" s="358"/>
      <c r="G1409" s="358"/>
      <c r="H1409" s="358"/>
      <c r="I1409" s="358"/>
      <c r="J1409" s="358"/>
      <c r="K1409" s="358"/>
      <c r="L1409" s="358"/>
    </row>
    <row r="1410" spans="1:12" x14ac:dyDescent="0.2">
      <c r="A1410" s="363"/>
      <c r="B1410" s="358"/>
      <c r="C1410" s="358"/>
      <c r="D1410" s="358"/>
      <c r="E1410" s="358"/>
      <c r="F1410" s="358"/>
      <c r="G1410" s="358"/>
      <c r="H1410" s="358"/>
      <c r="I1410" s="358"/>
      <c r="J1410" s="358"/>
      <c r="K1410" s="358"/>
      <c r="L1410" s="358"/>
    </row>
    <row r="1411" spans="1:12" x14ac:dyDescent="0.2">
      <c r="A1411" s="363"/>
      <c r="B1411" s="358"/>
      <c r="C1411" s="358"/>
      <c r="D1411" s="358"/>
      <c r="E1411" s="358"/>
      <c r="F1411" s="358"/>
      <c r="G1411" s="358"/>
      <c r="H1411" s="358"/>
      <c r="I1411" s="358"/>
      <c r="J1411" s="358"/>
      <c r="K1411" s="358"/>
      <c r="L1411" s="358"/>
    </row>
    <row r="1412" spans="1:12" x14ac:dyDescent="0.2">
      <c r="A1412" s="363"/>
      <c r="B1412" s="358"/>
      <c r="C1412" s="358"/>
      <c r="D1412" s="358"/>
      <c r="E1412" s="358"/>
      <c r="F1412" s="358"/>
      <c r="G1412" s="358"/>
      <c r="H1412" s="358"/>
      <c r="I1412" s="358"/>
      <c r="J1412" s="358"/>
      <c r="K1412" s="358"/>
      <c r="L1412" s="358"/>
    </row>
    <row r="1413" spans="1:12" x14ac:dyDescent="0.2">
      <c r="A1413" s="363"/>
      <c r="B1413" s="358"/>
      <c r="C1413" s="358"/>
      <c r="D1413" s="358"/>
      <c r="E1413" s="358"/>
      <c r="F1413" s="358"/>
      <c r="G1413" s="358"/>
      <c r="H1413" s="358"/>
      <c r="I1413" s="358"/>
      <c r="J1413" s="358"/>
      <c r="K1413" s="358"/>
      <c r="L1413" s="358"/>
    </row>
    <row r="1414" spans="1:12" x14ac:dyDescent="0.2">
      <c r="A1414" s="363"/>
      <c r="B1414" s="358"/>
      <c r="C1414" s="358"/>
      <c r="D1414" s="358"/>
      <c r="E1414" s="358"/>
      <c r="F1414" s="358"/>
      <c r="G1414" s="358"/>
      <c r="H1414" s="358"/>
      <c r="I1414" s="358"/>
      <c r="J1414" s="358"/>
      <c r="K1414" s="358"/>
      <c r="L1414" s="358"/>
    </row>
    <row r="1415" spans="1:12" x14ac:dyDescent="0.2">
      <c r="A1415" s="363"/>
      <c r="B1415" s="358"/>
      <c r="C1415" s="358"/>
      <c r="D1415" s="358"/>
      <c r="E1415" s="358"/>
      <c r="F1415" s="358"/>
      <c r="G1415" s="358"/>
      <c r="H1415" s="358"/>
      <c r="I1415" s="358"/>
      <c r="J1415" s="358"/>
      <c r="K1415" s="358"/>
      <c r="L1415" s="358"/>
    </row>
    <row r="1416" spans="1:12" x14ac:dyDescent="0.2">
      <c r="A1416" s="363"/>
      <c r="B1416" s="358"/>
      <c r="C1416" s="358"/>
      <c r="D1416" s="358"/>
      <c r="E1416" s="358"/>
      <c r="F1416" s="358"/>
      <c r="G1416" s="358"/>
      <c r="H1416" s="358"/>
      <c r="I1416" s="358"/>
      <c r="J1416" s="358"/>
      <c r="K1416" s="358"/>
      <c r="L1416" s="358"/>
    </row>
    <row r="1417" spans="1:12" x14ac:dyDescent="0.2">
      <c r="A1417" s="363"/>
      <c r="B1417" s="358"/>
      <c r="C1417" s="358"/>
      <c r="D1417" s="358"/>
      <c r="E1417" s="358"/>
      <c r="F1417" s="358"/>
      <c r="G1417" s="358"/>
      <c r="H1417" s="358"/>
      <c r="I1417" s="358"/>
      <c r="J1417" s="358"/>
      <c r="K1417" s="358"/>
      <c r="L1417" s="358"/>
    </row>
    <row r="1418" spans="1:12" x14ac:dyDescent="0.2">
      <c r="A1418" s="363"/>
      <c r="B1418" s="358"/>
      <c r="C1418" s="358"/>
      <c r="D1418" s="358"/>
      <c r="E1418" s="358"/>
      <c r="F1418" s="358"/>
      <c r="G1418" s="358"/>
      <c r="H1418" s="358"/>
      <c r="I1418" s="358"/>
      <c r="J1418" s="358"/>
      <c r="K1418" s="358"/>
      <c r="L1418" s="358"/>
    </row>
    <row r="1419" spans="1:12" x14ac:dyDescent="0.2">
      <c r="A1419" s="363"/>
      <c r="B1419" s="358"/>
      <c r="C1419" s="358"/>
      <c r="D1419" s="358"/>
      <c r="E1419" s="358"/>
      <c r="F1419" s="358"/>
      <c r="G1419" s="358"/>
      <c r="H1419" s="358"/>
      <c r="I1419" s="358"/>
      <c r="J1419" s="358"/>
      <c r="K1419" s="358"/>
      <c r="L1419" s="358"/>
    </row>
    <row r="1420" spans="1:12" x14ac:dyDescent="0.2">
      <c r="A1420" s="363"/>
      <c r="B1420" s="358"/>
      <c r="C1420" s="358"/>
      <c r="D1420" s="358"/>
      <c r="E1420" s="358"/>
      <c r="F1420" s="358"/>
      <c r="G1420" s="358"/>
      <c r="H1420" s="358"/>
      <c r="I1420" s="358"/>
      <c r="J1420" s="358"/>
      <c r="K1420" s="358"/>
      <c r="L1420" s="358"/>
    </row>
    <row r="1421" spans="1:12" x14ac:dyDescent="0.2">
      <c r="A1421" s="363"/>
      <c r="B1421" s="358"/>
      <c r="C1421" s="358"/>
      <c r="D1421" s="358"/>
      <c r="E1421" s="358"/>
      <c r="F1421" s="358"/>
      <c r="G1421" s="358"/>
      <c r="H1421" s="358"/>
      <c r="I1421" s="358"/>
      <c r="J1421" s="358"/>
      <c r="K1421" s="358"/>
      <c r="L1421" s="358"/>
    </row>
    <row r="1422" spans="1:12" x14ac:dyDescent="0.2">
      <c r="A1422" s="363"/>
      <c r="B1422" s="358"/>
      <c r="C1422" s="358"/>
      <c r="D1422" s="358"/>
      <c r="E1422" s="358"/>
      <c r="F1422" s="358"/>
      <c r="G1422" s="358"/>
      <c r="H1422" s="358"/>
      <c r="I1422" s="358"/>
      <c r="J1422" s="358"/>
      <c r="K1422" s="358"/>
      <c r="L1422" s="358"/>
    </row>
    <row r="1423" spans="1:12" x14ac:dyDescent="0.2">
      <c r="A1423" s="363"/>
      <c r="B1423" s="358"/>
      <c r="C1423" s="358"/>
      <c r="D1423" s="358"/>
      <c r="E1423" s="358"/>
      <c r="F1423" s="358"/>
      <c r="G1423" s="358"/>
      <c r="H1423" s="358"/>
      <c r="I1423" s="358"/>
      <c r="J1423" s="358"/>
      <c r="K1423" s="358"/>
      <c r="L1423" s="358"/>
    </row>
    <row r="1424" spans="1:12" x14ac:dyDescent="0.2">
      <c r="A1424" s="363"/>
      <c r="B1424" s="358"/>
      <c r="C1424" s="358"/>
      <c r="D1424" s="358"/>
      <c r="E1424" s="358"/>
      <c r="F1424" s="358"/>
      <c r="G1424" s="358"/>
      <c r="H1424" s="358"/>
      <c r="I1424" s="358"/>
      <c r="J1424" s="358"/>
      <c r="K1424" s="358"/>
      <c r="L1424" s="358"/>
    </row>
    <row r="1425" spans="1:12" x14ac:dyDescent="0.2">
      <c r="A1425" s="363"/>
      <c r="B1425" s="358"/>
      <c r="C1425" s="358"/>
      <c r="D1425" s="358"/>
      <c r="E1425" s="358"/>
      <c r="F1425" s="358"/>
      <c r="G1425" s="358"/>
      <c r="H1425" s="358"/>
      <c r="I1425" s="358"/>
      <c r="J1425" s="358"/>
      <c r="K1425" s="358"/>
      <c r="L1425" s="358"/>
    </row>
    <row r="1426" spans="1:12" x14ac:dyDescent="0.2">
      <c r="A1426" s="363"/>
      <c r="B1426" s="358"/>
      <c r="C1426" s="358"/>
      <c r="D1426" s="358"/>
      <c r="E1426" s="358"/>
      <c r="F1426" s="358"/>
      <c r="G1426" s="358"/>
      <c r="H1426" s="358"/>
      <c r="I1426" s="358"/>
      <c r="J1426" s="358"/>
      <c r="K1426" s="358"/>
      <c r="L1426" s="358"/>
    </row>
    <row r="1427" spans="1:12" x14ac:dyDescent="0.2">
      <c r="A1427" s="363"/>
      <c r="B1427" s="358"/>
      <c r="C1427" s="358"/>
      <c r="D1427" s="358"/>
      <c r="E1427" s="358"/>
      <c r="F1427" s="358"/>
      <c r="G1427" s="358"/>
      <c r="H1427" s="358"/>
      <c r="I1427" s="358"/>
      <c r="J1427" s="358"/>
      <c r="K1427" s="358"/>
      <c r="L1427" s="358"/>
    </row>
    <row r="1428" spans="1:12" x14ac:dyDescent="0.2">
      <c r="A1428" s="363"/>
      <c r="B1428" s="358"/>
      <c r="C1428" s="358"/>
      <c r="D1428" s="358"/>
      <c r="E1428" s="358"/>
      <c r="F1428" s="358"/>
      <c r="G1428" s="358"/>
      <c r="H1428" s="358"/>
      <c r="I1428" s="358"/>
      <c r="J1428" s="358"/>
      <c r="K1428" s="358"/>
      <c r="L1428" s="358"/>
    </row>
    <row r="1429" spans="1:12" x14ac:dyDescent="0.2">
      <c r="A1429" s="363"/>
      <c r="B1429" s="358"/>
      <c r="C1429" s="358"/>
      <c r="D1429" s="358"/>
      <c r="E1429" s="358"/>
      <c r="F1429" s="358"/>
      <c r="G1429" s="358"/>
      <c r="H1429" s="358"/>
      <c r="I1429" s="358"/>
      <c r="J1429" s="358"/>
      <c r="K1429" s="358"/>
      <c r="L1429" s="358"/>
    </row>
    <row r="1430" spans="1:12" x14ac:dyDescent="0.2">
      <c r="A1430" s="363"/>
      <c r="B1430" s="358"/>
      <c r="C1430" s="358"/>
      <c r="D1430" s="358"/>
      <c r="E1430" s="358"/>
      <c r="F1430" s="358"/>
      <c r="G1430" s="358"/>
      <c r="H1430" s="358"/>
      <c r="I1430" s="358"/>
      <c r="J1430" s="358"/>
      <c r="K1430" s="358"/>
      <c r="L1430" s="358"/>
    </row>
    <row r="1431" spans="1:12" x14ac:dyDescent="0.2">
      <c r="A1431" s="363"/>
      <c r="B1431" s="358"/>
      <c r="C1431" s="358"/>
      <c r="D1431" s="358"/>
      <c r="E1431" s="358"/>
      <c r="F1431" s="358"/>
      <c r="G1431" s="358"/>
      <c r="H1431" s="358"/>
      <c r="I1431" s="358"/>
      <c r="J1431" s="358"/>
      <c r="K1431" s="358"/>
      <c r="L1431" s="358"/>
    </row>
    <row r="1432" spans="1:12" x14ac:dyDescent="0.2">
      <c r="A1432" s="363"/>
      <c r="B1432" s="358"/>
      <c r="C1432" s="358"/>
      <c r="D1432" s="358"/>
      <c r="E1432" s="358"/>
      <c r="F1432" s="358"/>
      <c r="G1432" s="358"/>
      <c r="H1432" s="358"/>
      <c r="I1432" s="358"/>
      <c r="J1432" s="358"/>
      <c r="K1432" s="358"/>
      <c r="L1432" s="358"/>
    </row>
    <row r="1433" spans="1:12" x14ac:dyDescent="0.2">
      <c r="A1433" s="363"/>
      <c r="B1433" s="358"/>
      <c r="C1433" s="358"/>
      <c r="D1433" s="358"/>
      <c r="E1433" s="358"/>
      <c r="F1433" s="358"/>
      <c r="G1433" s="358"/>
      <c r="H1433" s="358"/>
      <c r="I1433" s="358"/>
      <c r="J1433" s="358"/>
      <c r="K1433" s="358"/>
      <c r="L1433" s="358"/>
    </row>
    <row r="1434" spans="1:12" x14ac:dyDescent="0.2">
      <c r="A1434" s="363"/>
      <c r="B1434" s="358"/>
      <c r="C1434" s="358"/>
      <c r="D1434" s="358"/>
      <c r="E1434" s="358"/>
      <c r="F1434" s="358"/>
      <c r="G1434" s="358"/>
      <c r="H1434" s="358"/>
      <c r="I1434" s="358"/>
      <c r="J1434" s="358"/>
      <c r="K1434" s="358"/>
      <c r="L1434" s="358"/>
    </row>
    <row r="1435" spans="1:12" x14ac:dyDescent="0.2">
      <c r="A1435" s="363"/>
      <c r="B1435" s="358"/>
      <c r="C1435" s="358"/>
      <c r="D1435" s="358"/>
      <c r="E1435" s="358"/>
      <c r="F1435" s="358"/>
      <c r="G1435" s="358"/>
      <c r="H1435" s="358"/>
      <c r="I1435" s="358"/>
      <c r="J1435" s="358"/>
      <c r="K1435" s="358"/>
      <c r="L1435" s="358"/>
    </row>
    <row r="1436" spans="1:12" x14ac:dyDescent="0.2">
      <c r="A1436" s="363"/>
      <c r="B1436" s="358"/>
      <c r="C1436" s="358"/>
      <c r="D1436" s="358"/>
      <c r="E1436" s="358"/>
      <c r="F1436" s="358"/>
      <c r="G1436" s="358"/>
      <c r="H1436" s="358"/>
      <c r="I1436" s="358"/>
      <c r="J1436" s="358"/>
      <c r="K1436" s="358"/>
      <c r="L1436" s="358"/>
    </row>
    <row r="1437" spans="1:12" x14ac:dyDescent="0.2">
      <c r="A1437" s="363"/>
      <c r="B1437" s="358"/>
      <c r="C1437" s="358"/>
      <c r="D1437" s="358"/>
      <c r="E1437" s="358"/>
      <c r="F1437" s="358"/>
      <c r="G1437" s="358"/>
      <c r="H1437" s="358"/>
      <c r="I1437" s="358"/>
      <c r="J1437" s="358"/>
      <c r="K1437" s="358"/>
      <c r="L1437" s="358"/>
    </row>
    <row r="1438" spans="1:12" x14ac:dyDescent="0.2">
      <c r="A1438" s="363"/>
      <c r="B1438" s="358"/>
      <c r="C1438" s="358"/>
      <c r="D1438" s="358"/>
      <c r="E1438" s="358"/>
      <c r="F1438" s="358"/>
      <c r="G1438" s="358"/>
      <c r="H1438" s="358"/>
      <c r="I1438" s="358"/>
      <c r="J1438" s="358"/>
      <c r="K1438" s="358"/>
      <c r="L1438" s="358"/>
    </row>
    <row r="1439" spans="1:12" x14ac:dyDescent="0.2">
      <c r="A1439" s="363"/>
      <c r="B1439" s="358"/>
      <c r="C1439" s="358"/>
      <c r="D1439" s="358"/>
      <c r="E1439" s="358"/>
      <c r="F1439" s="358"/>
      <c r="G1439" s="358"/>
      <c r="H1439" s="358"/>
      <c r="I1439" s="358"/>
      <c r="J1439" s="358"/>
      <c r="K1439" s="358"/>
      <c r="L1439" s="358"/>
    </row>
    <row r="1440" spans="1:12" x14ac:dyDescent="0.2">
      <c r="A1440" s="363"/>
      <c r="B1440" s="358"/>
      <c r="C1440" s="358"/>
      <c r="D1440" s="358"/>
      <c r="E1440" s="358"/>
      <c r="F1440" s="358"/>
      <c r="G1440" s="358"/>
      <c r="H1440" s="358"/>
      <c r="I1440" s="358"/>
      <c r="J1440" s="358"/>
      <c r="K1440" s="358"/>
      <c r="L1440" s="358"/>
    </row>
    <row r="1441" spans="1:12" x14ac:dyDescent="0.2">
      <c r="A1441" s="363"/>
      <c r="B1441" s="358"/>
      <c r="C1441" s="358"/>
      <c r="D1441" s="358"/>
      <c r="E1441" s="358"/>
      <c r="F1441" s="358"/>
      <c r="G1441" s="358"/>
      <c r="H1441" s="358"/>
      <c r="I1441" s="358"/>
      <c r="J1441" s="358"/>
      <c r="K1441" s="358"/>
      <c r="L1441" s="358"/>
    </row>
    <row r="1442" spans="1:12" x14ac:dyDescent="0.2">
      <c r="A1442" s="363"/>
      <c r="B1442" s="358"/>
      <c r="C1442" s="358"/>
      <c r="D1442" s="358"/>
      <c r="E1442" s="358"/>
      <c r="F1442" s="358"/>
      <c r="G1442" s="358"/>
      <c r="H1442" s="358"/>
      <c r="I1442" s="358"/>
      <c r="J1442" s="358"/>
      <c r="K1442" s="358"/>
      <c r="L1442" s="358"/>
    </row>
    <row r="1443" spans="1:12" x14ac:dyDescent="0.2">
      <c r="A1443" s="363"/>
      <c r="B1443" s="358"/>
      <c r="C1443" s="358"/>
      <c r="D1443" s="358"/>
      <c r="E1443" s="358"/>
      <c r="F1443" s="358"/>
      <c r="G1443" s="358"/>
      <c r="H1443" s="358"/>
      <c r="I1443" s="358"/>
      <c r="J1443" s="358"/>
      <c r="K1443" s="358"/>
      <c r="L1443" s="358"/>
    </row>
    <row r="1444" spans="1:12" x14ac:dyDescent="0.2">
      <c r="A1444" s="363"/>
      <c r="B1444" s="358"/>
      <c r="C1444" s="358"/>
      <c r="D1444" s="358"/>
      <c r="E1444" s="358"/>
      <c r="F1444" s="358"/>
      <c r="G1444" s="358"/>
      <c r="H1444" s="358"/>
      <c r="I1444" s="358"/>
      <c r="J1444" s="358"/>
      <c r="K1444" s="358"/>
      <c r="L1444" s="358"/>
    </row>
    <row r="1445" spans="1:12" x14ac:dyDescent="0.2">
      <c r="A1445" s="363"/>
      <c r="B1445" s="358"/>
      <c r="C1445" s="358"/>
      <c r="D1445" s="358"/>
      <c r="E1445" s="358"/>
      <c r="F1445" s="358"/>
      <c r="G1445" s="358"/>
      <c r="H1445" s="358"/>
      <c r="I1445" s="358"/>
      <c r="J1445" s="358"/>
      <c r="K1445" s="358"/>
      <c r="L1445" s="358"/>
    </row>
    <row r="1446" spans="1:12" x14ac:dyDescent="0.2">
      <c r="A1446" s="363"/>
      <c r="B1446" s="358"/>
      <c r="C1446" s="358"/>
      <c r="D1446" s="358"/>
      <c r="E1446" s="358"/>
      <c r="F1446" s="358"/>
      <c r="G1446" s="358"/>
      <c r="H1446" s="358"/>
      <c r="I1446" s="358"/>
      <c r="J1446" s="358"/>
      <c r="K1446" s="358"/>
      <c r="L1446" s="358"/>
    </row>
    <row r="1447" spans="1:12" x14ac:dyDescent="0.2">
      <c r="A1447" s="363"/>
      <c r="B1447" s="358"/>
      <c r="C1447" s="358"/>
      <c r="D1447" s="358"/>
      <c r="E1447" s="358"/>
      <c r="F1447" s="358"/>
      <c r="G1447" s="358"/>
      <c r="H1447" s="358"/>
      <c r="I1447" s="358"/>
      <c r="J1447" s="358"/>
      <c r="K1447" s="358"/>
      <c r="L1447" s="358"/>
    </row>
    <row r="1448" spans="1:12" x14ac:dyDescent="0.2">
      <c r="A1448" s="363"/>
      <c r="B1448" s="358"/>
      <c r="C1448" s="358"/>
      <c r="D1448" s="358"/>
      <c r="E1448" s="358"/>
      <c r="F1448" s="358"/>
      <c r="G1448" s="358"/>
      <c r="H1448" s="358"/>
      <c r="I1448" s="358"/>
      <c r="J1448" s="358"/>
      <c r="K1448" s="358"/>
      <c r="L1448" s="358"/>
    </row>
    <row r="1449" spans="1:12" x14ac:dyDescent="0.2">
      <c r="A1449" s="363"/>
      <c r="B1449" s="358"/>
      <c r="C1449" s="358"/>
      <c r="D1449" s="358"/>
      <c r="E1449" s="358"/>
      <c r="F1449" s="358"/>
      <c r="G1449" s="358"/>
      <c r="H1449" s="358"/>
      <c r="I1449" s="358"/>
      <c r="J1449" s="358"/>
      <c r="K1449" s="358"/>
      <c r="L1449" s="358"/>
    </row>
    <row r="1450" spans="1:12" x14ac:dyDescent="0.2">
      <c r="A1450" s="363"/>
      <c r="B1450" s="358"/>
      <c r="C1450" s="358"/>
      <c r="D1450" s="358"/>
      <c r="E1450" s="358"/>
      <c r="F1450" s="358"/>
      <c r="G1450" s="358"/>
      <c r="H1450" s="358"/>
      <c r="I1450" s="358"/>
      <c r="J1450" s="358"/>
      <c r="K1450" s="358"/>
      <c r="L1450" s="358"/>
    </row>
    <row r="1451" spans="1:12" x14ac:dyDescent="0.2">
      <c r="A1451" s="363"/>
      <c r="B1451" s="358"/>
      <c r="C1451" s="358"/>
      <c r="D1451" s="358"/>
      <c r="E1451" s="358"/>
      <c r="F1451" s="358"/>
      <c r="G1451" s="358"/>
      <c r="H1451" s="358"/>
      <c r="I1451" s="358"/>
      <c r="J1451" s="358"/>
      <c r="K1451" s="358"/>
      <c r="L1451" s="358"/>
    </row>
    <row r="1452" spans="1:12" x14ac:dyDescent="0.2">
      <c r="A1452" s="363"/>
      <c r="B1452" s="358"/>
      <c r="C1452" s="358"/>
      <c r="D1452" s="358"/>
      <c r="E1452" s="358"/>
      <c r="F1452" s="358"/>
      <c r="G1452" s="358"/>
      <c r="H1452" s="358"/>
      <c r="I1452" s="358"/>
      <c r="J1452" s="358"/>
      <c r="K1452" s="358"/>
      <c r="L1452" s="358"/>
    </row>
    <row r="1453" spans="1:12" x14ac:dyDescent="0.2">
      <c r="A1453" s="363"/>
      <c r="B1453" s="358"/>
      <c r="C1453" s="358"/>
      <c r="D1453" s="358"/>
      <c r="E1453" s="358"/>
      <c r="F1453" s="358"/>
      <c r="G1453" s="358"/>
      <c r="H1453" s="358"/>
      <c r="I1453" s="358"/>
      <c r="J1453" s="358"/>
      <c r="K1453" s="358"/>
      <c r="L1453" s="358"/>
    </row>
    <row r="1454" spans="1:12" x14ac:dyDescent="0.2">
      <c r="A1454" s="363"/>
      <c r="B1454" s="358"/>
      <c r="C1454" s="358"/>
      <c r="D1454" s="358"/>
      <c r="E1454" s="358"/>
      <c r="F1454" s="358"/>
      <c r="G1454" s="358"/>
      <c r="H1454" s="358"/>
      <c r="I1454" s="358"/>
      <c r="J1454" s="358"/>
      <c r="K1454" s="358"/>
      <c r="L1454" s="358"/>
    </row>
    <row r="1455" spans="1:12" x14ac:dyDescent="0.2">
      <c r="A1455" s="363"/>
      <c r="B1455" s="358"/>
      <c r="C1455" s="358"/>
      <c r="D1455" s="358"/>
      <c r="E1455" s="358"/>
      <c r="F1455" s="358"/>
      <c r="G1455" s="358"/>
      <c r="H1455" s="358"/>
      <c r="I1455" s="358"/>
      <c r="J1455" s="358"/>
      <c r="K1455" s="358"/>
      <c r="L1455" s="358"/>
    </row>
    <row r="1456" spans="1:12" x14ac:dyDescent="0.2">
      <c r="A1456" s="363"/>
      <c r="B1456" s="358"/>
      <c r="C1456" s="358"/>
      <c r="D1456" s="358"/>
      <c r="E1456" s="358"/>
      <c r="F1456" s="358"/>
      <c r="G1456" s="358"/>
      <c r="H1456" s="358"/>
      <c r="I1456" s="358"/>
      <c r="J1456" s="358"/>
      <c r="K1456" s="358"/>
      <c r="L1456" s="358"/>
    </row>
    <row r="1457" spans="1:12" x14ac:dyDescent="0.2">
      <c r="A1457" s="363"/>
      <c r="B1457" s="358"/>
      <c r="C1457" s="358"/>
      <c r="D1457" s="358"/>
      <c r="E1457" s="358"/>
      <c r="F1457" s="358"/>
      <c r="G1457" s="358"/>
      <c r="H1457" s="358"/>
      <c r="I1457" s="358"/>
      <c r="J1457" s="358"/>
      <c r="K1457" s="358"/>
      <c r="L1457" s="358"/>
    </row>
    <row r="1458" spans="1:12" x14ac:dyDescent="0.2">
      <c r="A1458" s="363"/>
      <c r="B1458" s="358"/>
      <c r="C1458" s="358"/>
      <c r="D1458" s="358"/>
      <c r="E1458" s="358"/>
      <c r="F1458" s="358"/>
      <c r="G1458" s="358"/>
      <c r="H1458" s="358"/>
      <c r="I1458" s="358"/>
      <c r="J1458" s="358"/>
      <c r="K1458" s="358"/>
      <c r="L1458" s="358"/>
    </row>
    <row r="1459" spans="1:12" x14ac:dyDescent="0.2">
      <c r="A1459" s="363"/>
      <c r="B1459" s="358"/>
      <c r="C1459" s="358"/>
      <c r="D1459" s="358"/>
      <c r="E1459" s="358"/>
      <c r="F1459" s="358"/>
      <c r="G1459" s="358"/>
      <c r="H1459" s="358"/>
      <c r="I1459" s="358"/>
      <c r="J1459" s="358"/>
      <c r="K1459" s="358"/>
      <c r="L1459" s="358"/>
    </row>
    <row r="1460" spans="1:12" x14ac:dyDescent="0.2">
      <c r="A1460" s="363"/>
      <c r="B1460" s="358"/>
      <c r="C1460" s="358"/>
      <c r="D1460" s="358"/>
      <c r="E1460" s="358"/>
      <c r="F1460" s="358"/>
      <c r="G1460" s="358"/>
      <c r="H1460" s="358"/>
      <c r="I1460" s="358"/>
      <c r="J1460" s="358"/>
      <c r="K1460" s="358"/>
      <c r="L1460" s="358"/>
    </row>
    <row r="1461" spans="1:12" x14ac:dyDescent="0.2">
      <c r="A1461" s="363"/>
      <c r="B1461" s="358"/>
      <c r="C1461" s="358"/>
      <c r="D1461" s="358"/>
      <c r="E1461" s="358"/>
      <c r="F1461" s="358"/>
      <c r="G1461" s="358"/>
      <c r="H1461" s="358"/>
      <c r="I1461" s="358"/>
      <c r="J1461" s="358"/>
      <c r="K1461" s="358"/>
      <c r="L1461" s="358"/>
    </row>
    <row r="1462" spans="1:12" x14ac:dyDescent="0.2">
      <c r="A1462" s="363"/>
      <c r="B1462" s="358"/>
      <c r="C1462" s="358"/>
      <c r="D1462" s="358"/>
      <c r="E1462" s="358"/>
      <c r="F1462" s="358"/>
      <c r="G1462" s="358"/>
      <c r="H1462" s="358"/>
      <c r="I1462" s="358"/>
      <c r="J1462" s="358"/>
      <c r="K1462" s="358"/>
      <c r="L1462" s="358"/>
    </row>
    <row r="1463" spans="1:12" x14ac:dyDescent="0.2">
      <c r="A1463" s="363"/>
      <c r="B1463" s="358"/>
      <c r="C1463" s="358"/>
      <c r="D1463" s="358"/>
      <c r="E1463" s="358"/>
      <c r="F1463" s="358"/>
      <c r="G1463" s="358"/>
      <c r="H1463" s="358"/>
      <c r="I1463" s="358"/>
      <c r="J1463" s="358"/>
      <c r="K1463" s="358"/>
      <c r="L1463" s="358"/>
    </row>
    <row r="1464" spans="1:12" x14ac:dyDescent="0.2">
      <c r="A1464" s="363"/>
      <c r="B1464" s="358"/>
      <c r="C1464" s="358"/>
      <c r="D1464" s="358"/>
      <c r="E1464" s="358"/>
      <c r="F1464" s="358"/>
      <c r="G1464" s="358"/>
      <c r="H1464" s="358"/>
      <c r="I1464" s="358"/>
      <c r="J1464" s="358"/>
      <c r="K1464" s="358"/>
      <c r="L1464" s="358"/>
    </row>
    <row r="1465" spans="1:12" x14ac:dyDescent="0.2">
      <c r="A1465" s="363"/>
      <c r="B1465" s="358"/>
      <c r="C1465" s="358"/>
      <c r="D1465" s="358"/>
      <c r="E1465" s="358"/>
      <c r="F1465" s="358"/>
      <c r="G1465" s="358"/>
      <c r="H1465" s="358"/>
      <c r="I1465" s="358"/>
      <c r="J1465" s="358"/>
      <c r="K1465" s="358"/>
      <c r="L1465" s="358"/>
    </row>
    <row r="1466" spans="1:12" x14ac:dyDescent="0.2">
      <c r="A1466" s="363"/>
      <c r="B1466" s="358"/>
      <c r="C1466" s="358"/>
      <c r="D1466" s="358"/>
      <c r="E1466" s="358"/>
      <c r="F1466" s="358"/>
      <c r="G1466" s="358"/>
      <c r="H1466" s="358"/>
      <c r="I1466" s="358"/>
      <c r="J1466" s="358"/>
      <c r="K1466" s="358"/>
      <c r="L1466" s="358"/>
    </row>
    <row r="1467" spans="1:12" x14ac:dyDescent="0.2">
      <c r="A1467" s="363"/>
      <c r="B1467" s="358"/>
      <c r="C1467" s="358"/>
      <c r="D1467" s="358"/>
      <c r="E1467" s="358"/>
      <c r="F1467" s="358"/>
      <c r="G1467" s="358"/>
      <c r="H1467" s="358"/>
      <c r="I1467" s="358"/>
      <c r="J1467" s="358"/>
      <c r="K1467" s="358"/>
      <c r="L1467" s="358"/>
    </row>
    <row r="1468" spans="1:12" x14ac:dyDescent="0.2">
      <c r="A1468" s="363"/>
      <c r="B1468" s="358"/>
      <c r="C1468" s="358"/>
      <c r="D1468" s="358"/>
      <c r="E1468" s="358"/>
      <c r="F1468" s="358"/>
      <c r="G1468" s="358"/>
      <c r="H1468" s="358"/>
      <c r="I1468" s="358"/>
      <c r="J1468" s="358"/>
      <c r="K1468" s="358"/>
      <c r="L1468" s="358"/>
    </row>
    <row r="1469" spans="1:12" x14ac:dyDescent="0.2">
      <c r="A1469" s="363"/>
      <c r="B1469" s="358"/>
      <c r="C1469" s="358"/>
      <c r="D1469" s="358"/>
      <c r="E1469" s="358"/>
      <c r="F1469" s="358"/>
      <c r="G1469" s="358"/>
      <c r="H1469" s="358"/>
      <c r="I1469" s="358"/>
      <c r="J1469" s="358"/>
      <c r="K1469" s="358"/>
      <c r="L1469" s="358"/>
    </row>
    <row r="1470" spans="1:12" x14ac:dyDescent="0.2">
      <c r="A1470" s="363"/>
      <c r="B1470" s="358"/>
      <c r="C1470" s="358"/>
      <c r="D1470" s="358"/>
      <c r="E1470" s="358"/>
      <c r="F1470" s="358"/>
      <c r="G1470" s="358"/>
      <c r="H1470" s="358"/>
      <c r="I1470" s="358"/>
      <c r="J1470" s="358"/>
      <c r="K1470" s="358"/>
      <c r="L1470" s="358"/>
    </row>
    <row r="1471" spans="1:12" x14ac:dyDescent="0.2">
      <c r="A1471" s="363"/>
      <c r="B1471" s="358"/>
      <c r="C1471" s="358"/>
      <c r="D1471" s="358"/>
      <c r="E1471" s="358"/>
      <c r="F1471" s="358"/>
      <c r="G1471" s="358"/>
      <c r="H1471" s="358"/>
      <c r="I1471" s="358"/>
      <c r="J1471" s="358"/>
      <c r="K1471" s="358"/>
      <c r="L1471" s="358"/>
    </row>
    <row r="1472" spans="1:12" x14ac:dyDescent="0.2">
      <c r="A1472" s="363"/>
      <c r="B1472" s="358"/>
      <c r="C1472" s="358"/>
      <c r="D1472" s="358"/>
      <c r="E1472" s="358"/>
      <c r="F1472" s="358"/>
      <c r="G1472" s="358"/>
      <c r="H1472" s="358"/>
      <c r="I1472" s="358"/>
      <c r="J1472" s="358"/>
      <c r="K1472" s="358"/>
      <c r="L1472" s="358"/>
    </row>
    <row r="1473" spans="1:12" x14ac:dyDescent="0.2">
      <c r="A1473" s="363"/>
      <c r="B1473" s="358"/>
      <c r="C1473" s="358"/>
      <c r="D1473" s="358"/>
      <c r="E1473" s="358"/>
      <c r="F1473" s="358"/>
      <c r="G1473" s="358"/>
      <c r="H1473" s="358"/>
      <c r="I1473" s="358"/>
      <c r="J1473" s="358"/>
      <c r="K1473" s="358"/>
      <c r="L1473" s="358"/>
    </row>
    <row r="1474" spans="1:12" x14ac:dyDescent="0.2">
      <c r="A1474" s="363"/>
      <c r="B1474" s="358"/>
      <c r="C1474" s="358"/>
      <c r="D1474" s="358"/>
      <c r="E1474" s="358"/>
      <c r="F1474" s="358"/>
      <c r="G1474" s="358"/>
      <c r="H1474" s="358"/>
      <c r="I1474" s="358"/>
      <c r="J1474" s="358"/>
      <c r="K1474" s="358"/>
      <c r="L1474" s="358"/>
    </row>
    <row r="1475" spans="1:12" x14ac:dyDescent="0.2">
      <c r="A1475" s="363"/>
      <c r="B1475" s="358"/>
      <c r="C1475" s="358"/>
      <c r="D1475" s="358"/>
      <c r="E1475" s="358"/>
      <c r="F1475" s="358"/>
      <c r="G1475" s="358"/>
      <c r="H1475" s="358"/>
      <c r="I1475" s="358"/>
      <c r="J1475" s="358"/>
      <c r="K1475" s="358"/>
      <c r="L1475" s="358"/>
    </row>
    <row r="1476" spans="1:12" x14ac:dyDescent="0.2">
      <c r="A1476" s="363"/>
      <c r="B1476" s="358"/>
      <c r="C1476" s="358"/>
      <c r="D1476" s="358"/>
      <c r="E1476" s="358"/>
      <c r="F1476" s="358"/>
      <c r="G1476" s="358"/>
      <c r="H1476" s="358"/>
      <c r="I1476" s="358"/>
      <c r="J1476" s="358"/>
      <c r="K1476" s="358"/>
      <c r="L1476" s="358"/>
    </row>
    <row r="1477" spans="1:12" x14ac:dyDescent="0.2">
      <c r="A1477" s="363"/>
      <c r="B1477" s="358"/>
      <c r="C1477" s="358"/>
      <c r="D1477" s="358"/>
      <c r="E1477" s="358"/>
      <c r="F1477" s="358"/>
      <c r="G1477" s="358"/>
      <c r="H1477" s="358"/>
      <c r="I1477" s="358"/>
      <c r="J1477" s="358"/>
      <c r="K1477" s="358"/>
      <c r="L1477" s="358"/>
    </row>
    <row r="1478" spans="1:12" x14ac:dyDescent="0.2">
      <c r="A1478" s="363"/>
      <c r="B1478" s="358"/>
      <c r="C1478" s="358"/>
      <c r="D1478" s="358"/>
      <c r="E1478" s="358"/>
      <c r="F1478" s="358"/>
      <c r="G1478" s="358"/>
      <c r="H1478" s="358"/>
      <c r="I1478" s="358"/>
      <c r="J1478" s="358"/>
      <c r="K1478" s="358"/>
      <c r="L1478" s="358"/>
    </row>
    <row r="1479" spans="1:12" x14ac:dyDescent="0.2">
      <c r="A1479" s="363"/>
      <c r="B1479" s="358"/>
      <c r="C1479" s="358"/>
      <c r="D1479" s="358"/>
      <c r="E1479" s="358"/>
      <c r="F1479" s="358"/>
      <c r="G1479" s="358"/>
      <c r="H1479" s="358"/>
      <c r="I1479" s="358"/>
      <c r="J1479" s="358"/>
      <c r="K1479" s="358"/>
      <c r="L1479" s="358"/>
    </row>
    <row r="1480" spans="1:12" x14ac:dyDescent="0.2">
      <c r="A1480" s="363"/>
      <c r="B1480" s="358"/>
      <c r="C1480" s="358"/>
      <c r="D1480" s="358"/>
      <c r="E1480" s="358"/>
      <c r="F1480" s="358"/>
      <c r="G1480" s="358"/>
      <c r="H1480" s="358"/>
      <c r="I1480" s="358"/>
      <c r="J1480" s="358"/>
      <c r="K1480" s="358"/>
      <c r="L1480" s="358"/>
    </row>
    <row r="1481" spans="1:12" x14ac:dyDescent="0.2">
      <c r="A1481" s="363"/>
      <c r="B1481" s="358"/>
      <c r="C1481" s="358"/>
      <c r="D1481" s="358"/>
      <c r="E1481" s="358"/>
      <c r="F1481" s="358"/>
      <c r="G1481" s="358"/>
      <c r="H1481" s="358"/>
      <c r="I1481" s="358"/>
      <c r="J1481" s="358"/>
      <c r="K1481" s="358"/>
      <c r="L1481" s="358"/>
    </row>
    <row r="1482" spans="1:12" x14ac:dyDescent="0.2">
      <c r="A1482" s="363"/>
      <c r="B1482" s="358"/>
      <c r="C1482" s="358"/>
      <c r="D1482" s="358"/>
      <c r="E1482" s="358"/>
      <c r="F1482" s="358"/>
      <c r="G1482" s="358"/>
      <c r="H1482" s="358"/>
      <c r="I1482" s="358"/>
      <c r="J1482" s="358"/>
      <c r="K1482" s="358"/>
      <c r="L1482" s="358"/>
    </row>
    <row r="1483" spans="1:12" x14ac:dyDescent="0.2">
      <c r="A1483" s="363"/>
      <c r="B1483" s="358"/>
      <c r="C1483" s="358"/>
      <c r="D1483" s="358"/>
      <c r="E1483" s="358"/>
      <c r="F1483" s="358"/>
      <c r="G1483" s="358"/>
      <c r="H1483" s="358"/>
      <c r="I1483" s="358"/>
      <c r="J1483" s="358"/>
      <c r="K1483" s="358"/>
      <c r="L1483" s="358"/>
    </row>
    <row r="1484" spans="1:12" x14ac:dyDescent="0.2">
      <c r="A1484" s="363"/>
      <c r="B1484" s="358"/>
      <c r="C1484" s="358"/>
      <c r="D1484" s="358"/>
      <c r="E1484" s="358"/>
      <c r="F1484" s="358"/>
      <c r="G1484" s="358"/>
      <c r="H1484" s="358"/>
      <c r="I1484" s="358"/>
      <c r="J1484" s="358"/>
      <c r="K1484" s="358"/>
      <c r="L1484" s="358"/>
    </row>
    <row r="1485" spans="1:12" x14ac:dyDescent="0.2">
      <c r="A1485" s="363"/>
      <c r="B1485" s="358"/>
      <c r="C1485" s="358"/>
      <c r="D1485" s="358"/>
      <c r="E1485" s="358"/>
      <c r="F1485" s="358"/>
      <c r="G1485" s="358"/>
      <c r="H1485" s="358"/>
      <c r="I1485" s="358"/>
      <c r="J1485" s="358"/>
      <c r="K1485" s="358"/>
      <c r="L1485" s="358"/>
    </row>
    <row r="1486" spans="1:12" x14ac:dyDescent="0.2">
      <c r="A1486" s="363"/>
      <c r="B1486" s="358"/>
      <c r="C1486" s="358"/>
      <c r="D1486" s="358"/>
      <c r="E1486" s="358"/>
      <c r="F1486" s="358"/>
      <c r="G1486" s="358"/>
      <c r="H1486" s="358"/>
      <c r="I1486" s="358"/>
      <c r="J1486" s="358"/>
      <c r="K1486" s="358"/>
      <c r="L1486" s="358"/>
    </row>
    <row r="1487" spans="1:12" x14ac:dyDescent="0.2">
      <c r="A1487" s="363"/>
      <c r="B1487" s="358"/>
      <c r="C1487" s="358"/>
      <c r="D1487" s="358"/>
      <c r="E1487" s="358"/>
      <c r="F1487" s="358"/>
      <c r="G1487" s="358"/>
      <c r="H1487" s="358"/>
      <c r="I1487" s="358"/>
      <c r="J1487" s="358"/>
      <c r="K1487" s="358"/>
      <c r="L1487" s="358"/>
    </row>
    <row r="1488" spans="1:12" x14ac:dyDescent="0.2">
      <c r="A1488" s="363"/>
      <c r="B1488" s="358"/>
      <c r="C1488" s="358"/>
      <c r="D1488" s="358"/>
      <c r="E1488" s="358"/>
      <c r="F1488" s="358"/>
      <c r="G1488" s="358"/>
      <c r="H1488" s="358"/>
      <c r="I1488" s="358"/>
      <c r="J1488" s="358"/>
      <c r="K1488" s="358"/>
      <c r="L1488" s="358"/>
    </row>
    <row r="1489" spans="1:12" x14ac:dyDescent="0.2">
      <c r="A1489" s="363"/>
      <c r="B1489" s="358"/>
      <c r="C1489" s="358"/>
      <c r="D1489" s="358"/>
      <c r="E1489" s="358"/>
      <c r="F1489" s="358"/>
      <c r="G1489" s="358"/>
      <c r="H1489" s="358"/>
      <c r="I1489" s="358"/>
      <c r="J1489" s="358"/>
      <c r="K1489" s="358"/>
      <c r="L1489" s="358"/>
    </row>
    <row r="1490" spans="1:12" x14ac:dyDescent="0.2">
      <c r="A1490" s="363"/>
      <c r="B1490" s="358"/>
      <c r="C1490" s="358"/>
      <c r="D1490" s="358"/>
      <c r="E1490" s="358"/>
      <c r="F1490" s="358"/>
      <c r="G1490" s="358"/>
      <c r="H1490" s="358"/>
      <c r="I1490" s="358"/>
      <c r="J1490" s="358"/>
      <c r="K1490" s="358"/>
      <c r="L1490" s="358"/>
    </row>
    <row r="1491" spans="1:12" x14ac:dyDescent="0.2">
      <c r="A1491" s="363"/>
      <c r="B1491" s="358"/>
      <c r="C1491" s="358"/>
      <c r="D1491" s="358"/>
      <c r="E1491" s="358"/>
      <c r="F1491" s="358"/>
      <c r="G1491" s="358"/>
      <c r="H1491" s="358"/>
      <c r="I1491" s="358"/>
      <c r="J1491" s="358"/>
      <c r="K1491" s="358"/>
      <c r="L1491" s="358"/>
    </row>
    <row r="1492" spans="1:12" x14ac:dyDescent="0.2">
      <c r="A1492" s="363"/>
      <c r="B1492" s="358"/>
      <c r="C1492" s="358"/>
      <c r="D1492" s="358"/>
      <c r="E1492" s="358"/>
      <c r="F1492" s="358"/>
      <c r="G1492" s="358"/>
      <c r="H1492" s="358"/>
      <c r="I1492" s="358"/>
      <c r="J1492" s="358"/>
      <c r="K1492" s="358"/>
      <c r="L1492" s="358"/>
    </row>
    <row r="1493" spans="1:12" x14ac:dyDescent="0.2">
      <c r="A1493" s="363"/>
      <c r="B1493" s="358"/>
      <c r="C1493" s="358"/>
      <c r="D1493" s="358"/>
      <c r="E1493" s="358"/>
      <c r="F1493" s="358"/>
      <c r="G1493" s="358"/>
      <c r="H1493" s="358"/>
      <c r="I1493" s="358"/>
      <c r="J1493" s="358"/>
      <c r="K1493" s="358"/>
      <c r="L1493" s="358"/>
    </row>
    <row r="1494" spans="1:12" x14ac:dyDescent="0.2">
      <c r="A1494" s="363"/>
      <c r="B1494" s="358"/>
      <c r="C1494" s="358"/>
      <c r="D1494" s="358"/>
      <c r="E1494" s="358"/>
      <c r="F1494" s="358"/>
      <c r="G1494" s="358"/>
      <c r="H1494" s="358"/>
      <c r="I1494" s="358"/>
      <c r="J1494" s="358"/>
      <c r="K1494" s="358"/>
      <c r="L1494" s="358"/>
    </row>
    <row r="1495" spans="1:12" x14ac:dyDescent="0.2">
      <c r="A1495" s="363"/>
      <c r="B1495" s="358"/>
      <c r="C1495" s="358"/>
      <c r="D1495" s="358"/>
      <c r="E1495" s="358"/>
      <c r="F1495" s="358"/>
      <c r="G1495" s="358"/>
      <c r="H1495" s="358"/>
      <c r="I1495" s="358"/>
      <c r="J1495" s="358"/>
      <c r="K1495" s="358"/>
      <c r="L1495" s="358"/>
    </row>
    <row r="1496" spans="1:12" x14ac:dyDescent="0.2">
      <c r="A1496" s="363"/>
      <c r="B1496" s="358"/>
      <c r="C1496" s="358"/>
      <c r="D1496" s="358"/>
      <c r="E1496" s="358"/>
      <c r="F1496" s="358"/>
      <c r="G1496" s="358"/>
      <c r="H1496" s="358"/>
      <c r="I1496" s="358"/>
      <c r="J1496" s="358"/>
      <c r="K1496" s="358"/>
      <c r="L1496" s="358"/>
    </row>
    <row r="1497" spans="1:12" x14ac:dyDescent="0.2">
      <c r="A1497" s="363"/>
      <c r="B1497" s="358"/>
      <c r="C1497" s="358"/>
      <c r="D1497" s="358"/>
      <c r="E1497" s="358"/>
      <c r="F1497" s="358"/>
      <c r="G1497" s="358"/>
      <c r="H1497" s="358"/>
      <c r="I1497" s="358"/>
      <c r="J1497" s="358"/>
      <c r="K1497" s="358"/>
      <c r="L1497" s="358"/>
    </row>
    <row r="1498" spans="1:12" x14ac:dyDescent="0.2">
      <c r="A1498" s="363"/>
      <c r="B1498" s="358"/>
      <c r="C1498" s="358"/>
      <c r="D1498" s="358"/>
      <c r="E1498" s="358"/>
      <c r="F1498" s="358"/>
      <c r="G1498" s="358"/>
      <c r="H1498" s="358"/>
      <c r="I1498" s="358"/>
      <c r="J1498" s="358"/>
      <c r="K1498" s="358"/>
      <c r="L1498" s="358"/>
    </row>
    <row r="1499" spans="1:12" x14ac:dyDescent="0.2">
      <c r="A1499" s="363"/>
      <c r="B1499" s="358"/>
      <c r="C1499" s="358"/>
      <c r="D1499" s="358"/>
      <c r="E1499" s="358"/>
      <c r="F1499" s="358"/>
      <c r="G1499" s="358"/>
      <c r="H1499" s="358"/>
      <c r="I1499" s="358"/>
      <c r="J1499" s="358"/>
      <c r="K1499" s="358"/>
      <c r="L1499" s="358"/>
    </row>
    <row r="1500" spans="1:12" x14ac:dyDescent="0.2">
      <c r="A1500" s="363"/>
      <c r="B1500" s="358"/>
      <c r="C1500" s="358"/>
      <c r="D1500" s="358"/>
      <c r="E1500" s="358"/>
      <c r="F1500" s="358"/>
      <c r="G1500" s="358"/>
      <c r="H1500" s="358"/>
      <c r="I1500" s="358"/>
      <c r="J1500" s="358"/>
      <c r="K1500" s="358"/>
      <c r="L1500" s="358"/>
    </row>
    <row r="1501" spans="1:12" x14ac:dyDescent="0.2">
      <c r="A1501" s="363"/>
      <c r="B1501" s="358"/>
      <c r="C1501" s="358"/>
      <c r="D1501" s="358"/>
      <c r="E1501" s="358"/>
      <c r="F1501" s="358"/>
      <c r="G1501" s="358"/>
      <c r="H1501" s="358"/>
      <c r="I1501" s="358"/>
      <c r="J1501" s="358"/>
      <c r="K1501" s="358"/>
      <c r="L1501" s="358"/>
    </row>
    <row r="1502" spans="1:12" x14ac:dyDescent="0.2">
      <c r="A1502" s="363"/>
      <c r="B1502" s="358"/>
      <c r="C1502" s="358"/>
      <c r="D1502" s="358"/>
      <c r="E1502" s="358"/>
      <c r="F1502" s="358"/>
      <c r="G1502" s="358"/>
      <c r="H1502" s="358"/>
      <c r="I1502" s="358"/>
      <c r="J1502" s="358"/>
      <c r="K1502" s="358"/>
      <c r="L1502" s="358"/>
    </row>
    <row r="1503" spans="1:12" x14ac:dyDescent="0.2">
      <c r="A1503" s="363"/>
      <c r="B1503" s="358"/>
      <c r="C1503" s="358"/>
      <c r="D1503" s="358"/>
      <c r="E1503" s="358"/>
      <c r="F1503" s="358"/>
      <c r="G1503" s="358"/>
      <c r="H1503" s="358"/>
      <c r="I1503" s="358"/>
      <c r="J1503" s="358"/>
      <c r="K1503" s="358"/>
      <c r="L1503" s="358"/>
    </row>
    <row r="1504" spans="1:12" x14ac:dyDescent="0.2">
      <c r="A1504" s="363"/>
      <c r="B1504" s="358"/>
      <c r="C1504" s="358"/>
      <c r="D1504" s="358"/>
      <c r="E1504" s="358"/>
      <c r="F1504" s="358"/>
      <c r="G1504" s="358"/>
      <c r="H1504" s="358"/>
      <c r="I1504" s="358"/>
      <c r="J1504" s="358"/>
      <c r="K1504" s="358"/>
      <c r="L1504" s="358"/>
    </row>
    <row r="1505" spans="1:12" x14ac:dyDescent="0.2">
      <c r="A1505" s="363"/>
      <c r="B1505" s="358"/>
      <c r="C1505" s="358"/>
      <c r="D1505" s="358"/>
      <c r="E1505" s="358"/>
      <c r="F1505" s="358"/>
      <c r="G1505" s="358"/>
      <c r="H1505" s="358"/>
      <c r="I1505" s="358"/>
      <c r="J1505" s="358"/>
      <c r="K1505" s="358"/>
      <c r="L1505" s="358"/>
    </row>
    <row r="1506" spans="1:12" x14ac:dyDescent="0.2">
      <c r="A1506" s="363"/>
      <c r="B1506" s="358"/>
      <c r="C1506" s="358"/>
      <c r="D1506" s="358"/>
      <c r="E1506" s="358"/>
      <c r="F1506" s="358"/>
      <c r="G1506" s="358"/>
      <c r="H1506" s="358"/>
      <c r="I1506" s="358"/>
      <c r="J1506" s="358"/>
      <c r="K1506" s="358"/>
      <c r="L1506" s="358"/>
    </row>
    <row r="1507" spans="1:12" x14ac:dyDescent="0.2">
      <c r="A1507" s="363"/>
      <c r="B1507" s="358"/>
      <c r="C1507" s="358"/>
      <c r="D1507" s="358"/>
      <c r="E1507" s="358"/>
      <c r="F1507" s="358"/>
      <c r="G1507" s="358"/>
      <c r="H1507" s="358"/>
      <c r="I1507" s="358"/>
      <c r="J1507" s="358"/>
      <c r="K1507" s="358"/>
      <c r="L1507" s="358"/>
    </row>
    <row r="1508" spans="1:12" x14ac:dyDescent="0.2">
      <c r="A1508" s="363"/>
      <c r="B1508" s="358"/>
      <c r="C1508" s="358"/>
      <c r="D1508" s="358"/>
      <c r="E1508" s="358"/>
      <c r="F1508" s="358"/>
      <c r="G1508" s="358"/>
      <c r="H1508" s="358"/>
      <c r="I1508" s="358"/>
      <c r="J1508" s="358"/>
      <c r="K1508" s="358"/>
      <c r="L1508" s="358"/>
    </row>
    <row r="1509" spans="1:12" x14ac:dyDescent="0.2">
      <c r="A1509" s="363"/>
      <c r="B1509" s="358"/>
      <c r="C1509" s="358"/>
      <c r="D1509" s="358"/>
      <c r="E1509" s="358"/>
      <c r="F1509" s="358"/>
      <c r="G1509" s="358"/>
      <c r="H1509" s="358"/>
      <c r="I1509" s="358"/>
      <c r="J1509" s="358"/>
      <c r="K1509" s="358"/>
      <c r="L1509" s="358"/>
    </row>
    <row r="1510" spans="1:12" x14ac:dyDescent="0.2">
      <c r="A1510" s="363"/>
      <c r="B1510" s="358"/>
      <c r="C1510" s="358"/>
      <c r="D1510" s="358"/>
      <c r="E1510" s="358"/>
      <c r="F1510" s="358"/>
      <c r="G1510" s="358"/>
      <c r="H1510" s="358"/>
      <c r="I1510" s="358"/>
      <c r="J1510" s="358"/>
      <c r="K1510" s="358"/>
      <c r="L1510" s="358"/>
    </row>
    <row r="1511" spans="1:12" x14ac:dyDescent="0.2">
      <c r="A1511" s="363"/>
      <c r="B1511" s="358"/>
      <c r="C1511" s="358"/>
      <c r="D1511" s="358"/>
      <c r="E1511" s="358"/>
      <c r="F1511" s="358"/>
      <c r="G1511" s="358"/>
      <c r="H1511" s="358"/>
      <c r="I1511" s="358"/>
      <c r="J1511" s="358"/>
      <c r="K1511" s="358"/>
      <c r="L1511" s="358"/>
    </row>
    <row r="1512" spans="1:12" x14ac:dyDescent="0.2">
      <c r="A1512" s="363"/>
      <c r="B1512" s="358"/>
      <c r="C1512" s="358"/>
      <c r="D1512" s="358"/>
      <c r="E1512" s="358"/>
      <c r="F1512" s="358"/>
      <c r="G1512" s="358"/>
      <c r="H1512" s="358"/>
      <c r="I1512" s="358"/>
      <c r="J1512" s="358"/>
      <c r="K1512" s="358"/>
      <c r="L1512" s="358"/>
    </row>
    <row r="1513" spans="1:12" x14ac:dyDescent="0.2">
      <c r="A1513" s="363"/>
      <c r="B1513" s="358"/>
      <c r="C1513" s="358"/>
      <c r="D1513" s="358"/>
      <c r="E1513" s="358"/>
      <c r="F1513" s="358"/>
      <c r="G1513" s="358"/>
      <c r="H1513" s="358"/>
      <c r="I1513" s="358"/>
      <c r="J1513" s="358"/>
      <c r="K1513" s="358"/>
      <c r="L1513" s="358"/>
    </row>
    <row r="1514" spans="1:12" x14ac:dyDescent="0.2">
      <c r="A1514" s="363"/>
      <c r="B1514" s="358"/>
      <c r="C1514" s="358"/>
      <c r="D1514" s="358"/>
      <c r="E1514" s="358"/>
      <c r="F1514" s="358"/>
      <c r="G1514" s="358"/>
      <c r="H1514" s="358"/>
      <c r="I1514" s="358"/>
      <c r="J1514" s="358"/>
      <c r="K1514" s="358"/>
      <c r="L1514" s="358"/>
    </row>
    <row r="1515" spans="1:12" x14ac:dyDescent="0.2">
      <c r="A1515" s="363"/>
      <c r="B1515" s="358"/>
      <c r="C1515" s="358"/>
      <c r="D1515" s="358"/>
      <c r="E1515" s="358"/>
      <c r="F1515" s="358"/>
      <c r="G1515" s="358"/>
      <c r="H1515" s="358"/>
      <c r="I1515" s="358"/>
      <c r="J1515" s="358"/>
      <c r="K1515" s="358"/>
      <c r="L1515" s="358"/>
    </row>
    <row r="1516" spans="1:12" x14ac:dyDescent="0.2">
      <c r="A1516" s="363"/>
      <c r="B1516" s="358"/>
      <c r="C1516" s="358"/>
      <c r="D1516" s="358"/>
      <c r="E1516" s="358"/>
      <c r="F1516" s="358"/>
      <c r="G1516" s="358"/>
      <c r="H1516" s="358"/>
      <c r="I1516" s="358"/>
      <c r="J1516" s="358"/>
      <c r="K1516" s="358"/>
      <c r="L1516" s="358"/>
    </row>
    <row r="1517" spans="1:12" x14ac:dyDescent="0.2">
      <c r="A1517" s="363"/>
      <c r="B1517" s="358"/>
      <c r="C1517" s="358"/>
      <c r="D1517" s="358"/>
      <c r="E1517" s="358"/>
      <c r="F1517" s="358"/>
      <c r="G1517" s="358"/>
      <c r="H1517" s="358"/>
      <c r="I1517" s="358"/>
      <c r="J1517" s="358"/>
      <c r="K1517" s="358"/>
      <c r="L1517" s="358"/>
    </row>
    <row r="1518" spans="1:12" x14ac:dyDescent="0.2">
      <c r="A1518" s="363"/>
      <c r="B1518" s="358"/>
      <c r="C1518" s="358"/>
      <c r="D1518" s="358"/>
      <c r="E1518" s="358"/>
      <c r="F1518" s="358"/>
      <c r="G1518" s="358"/>
      <c r="H1518" s="358"/>
      <c r="I1518" s="358"/>
      <c r="J1518" s="358"/>
      <c r="K1518" s="358"/>
      <c r="L1518" s="358"/>
    </row>
    <row r="1519" spans="1:12" x14ac:dyDescent="0.2">
      <c r="A1519" s="363"/>
      <c r="B1519" s="358"/>
      <c r="C1519" s="358"/>
      <c r="D1519" s="358"/>
      <c r="E1519" s="358"/>
      <c r="F1519" s="358"/>
      <c r="G1519" s="358"/>
      <c r="H1519" s="358"/>
      <c r="I1519" s="358"/>
      <c r="J1519" s="358"/>
      <c r="K1519" s="358"/>
      <c r="L1519" s="358"/>
    </row>
    <row r="1520" spans="1:12" x14ac:dyDescent="0.2">
      <c r="A1520" s="363"/>
      <c r="B1520" s="358"/>
      <c r="C1520" s="358"/>
      <c r="D1520" s="358"/>
      <c r="E1520" s="358"/>
      <c r="F1520" s="358"/>
      <c r="G1520" s="358"/>
      <c r="H1520" s="358"/>
      <c r="I1520" s="358"/>
      <c r="J1520" s="358"/>
      <c r="K1520" s="358"/>
      <c r="L1520" s="358"/>
    </row>
    <row r="1521" spans="1:12" x14ac:dyDescent="0.2">
      <c r="A1521" s="363"/>
      <c r="B1521" s="358"/>
      <c r="C1521" s="358"/>
      <c r="D1521" s="358"/>
      <c r="E1521" s="358"/>
      <c r="F1521" s="358"/>
      <c r="G1521" s="358"/>
      <c r="H1521" s="358"/>
      <c r="I1521" s="358"/>
      <c r="J1521" s="358"/>
      <c r="K1521" s="358"/>
      <c r="L1521" s="358"/>
    </row>
    <row r="1522" spans="1:12" x14ac:dyDescent="0.2">
      <c r="A1522" s="363"/>
      <c r="B1522" s="358"/>
      <c r="C1522" s="358"/>
      <c r="D1522" s="358"/>
      <c r="E1522" s="358"/>
      <c r="F1522" s="358"/>
      <c r="G1522" s="358"/>
      <c r="H1522" s="358"/>
      <c r="I1522" s="358"/>
      <c r="J1522" s="358"/>
      <c r="K1522" s="358"/>
      <c r="L1522" s="358"/>
    </row>
    <row r="1523" spans="1:12" x14ac:dyDescent="0.2">
      <c r="A1523" s="363"/>
      <c r="B1523" s="358"/>
      <c r="C1523" s="358"/>
      <c r="D1523" s="358"/>
      <c r="E1523" s="358"/>
      <c r="F1523" s="358"/>
      <c r="G1523" s="358"/>
      <c r="H1523" s="358"/>
      <c r="I1523" s="358"/>
      <c r="J1523" s="358"/>
      <c r="K1523" s="358"/>
      <c r="L1523" s="358"/>
    </row>
    <row r="1524" spans="1:12" x14ac:dyDescent="0.2">
      <c r="A1524" s="363"/>
      <c r="B1524" s="358"/>
      <c r="C1524" s="358"/>
      <c r="D1524" s="358"/>
      <c r="E1524" s="358"/>
      <c r="F1524" s="358"/>
      <c r="G1524" s="358"/>
      <c r="H1524" s="358"/>
      <c r="I1524" s="358"/>
      <c r="J1524" s="358"/>
      <c r="K1524" s="358"/>
      <c r="L1524" s="358"/>
    </row>
    <row r="1525" spans="1:12" x14ac:dyDescent="0.2">
      <c r="A1525" s="363"/>
      <c r="B1525" s="358"/>
      <c r="C1525" s="358"/>
      <c r="D1525" s="358"/>
      <c r="E1525" s="358"/>
      <c r="F1525" s="358"/>
      <c r="G1525" s="358"/>
      <c r="H1525" s="358"/>
      <c r="I1525" s="358"/>
      <c r="J1525" s="358"/>
      <c r="K1525" s="358"/>
      <c r="L1525" s="358"/>
    </row>
    <row r="1526" spans="1:12" x14ac:dyDescent="0.2">
      <c r="A1526" s="363"/>
      <c r="B1526" s="358"/>
      <c r="C1526" s="358"/>
      <c r="D1526" s="358"/>
      <c r="E1526" s="358"/>
      <c r="F1526" s="358"/>
      <c r="G1526" s="358"/>
      <c r="H1526" s="358"/>
      <c r="I1526" s="358"/>
      <c r="J1526" s="358"/>
      <c r="K1526" s="358"/>
      <c r="L1526" s="358"/>
    </row>
    <row r="1527" spans="1:12" x14ac:dyDescent="0.2">
      <c r="A1527" s="363"/>
      <c r="B1527" s="358"/>
      <c r="C1527" s="358"/>
      <c r="D1527" s="358"/>
      <c r="E1527" s="358"/>
      <c r="F1527" s="358"/>
      <c r="G1527" s="358"/>
      <c r="H1527" s="358"/>
      <c r="I1527" s="358"/>
      <c r="J1527" s="358"/>
      <c r="K1527" s="358"/>
      <c r="L1527" s="358"/>
    </row>
    <row r="1528" spans="1:12" x14ac:dyDescent="0.2">
      <c r="A1528" s="363"/>
      <c r="B1528" s="358"/>
      <c r="C1528" s="358"/>
      <c r="D1528" s="358"/>
      <c r="E1528" s="358"/>
      <c r="F1528" s="358"/>
      <c r="G1528" s="358"/>
      <c r="H1528" s="358"/>
      <c r="I1528" s="358"/>
      <c r="J1528" s="358"/>
      <c r="K1528" s="358"/>
      <c r="L1528" s="358"/>
    </row>
    <row r="1529" spans="1:12" x14ac:dyDescent="0.2">
      <c r="A1529" s="363"/>
      <c r="B1529" s="358"/>
      <c r="C1529" s="358"/>
      <c r="D1529" s="358"/>
      <c r="E1529" s="358"/>
      <c r="F1529" s="358"/>
      <c r="G1529" s="358"/>
      <c r="H1529" s="358"/>
      <c r="I1529" s="358"/>
      <c r="J1529" s="358"/>
      <c r="K1529" s="358"/>
      <c r="L1529" s="358"/>
    </row>
    <row r="1530" spans="1:12" x14ac:dyDescent="0.2">
      <c r="A1530" s="363"/>
      <c r="B1530" s="358"/>
      <c r="C1530" s="358"/>
      <c r="D1530" s="358"/>
      <c r="E1530" s="358"/>
      <c r="F1530" s="358"/>
      <c r="G1530" s="358"/>
      <c r="H1530" s="358"/>
      <c r="I1530" s="358"/>
      <c r="J1530" s="358"/>
      <c r="K1530" s="358"/>
      <c r="L1530" s="358"/>
    </row>
    <row r="1531" spans="1:12" x14ac:dyDescent="0.2">
      <c r="A1531" s="363"/>
      <c r="B1531" s="358"/>
      <c r="C1531" s="358"/>
      <c r="D1531" s="358"/>
      <c r="E1531" s="358"/>
      <c r="F1531" s="358"/>
      <c r="G1531" s="358"/>
      <c r="H1531" s="358"/>
      <c r="I1531" s="358"/>
      <c r="J1531" s="358"/>
      <c r="K1531" s="358"/>
      <c r="L1531" s="358"/>
    </row>
    <row r="1532" spans="1:12" x14ac:dyDescent="0.2">
      <c r="A1532" s="363"/>
      <c r="B1532" s="358"/>
      <c r="C1532" s="358"/>
      <c r="D1532" s="358"/>
      <c r="E1532" s="358"/>
      <c r="F1532" s="358"/>
      <c r="G1532" s="358"/>
      <c r="H1532" s="358"/>
      <c r="I1532" s="358"/>
      <c r="J1532" s="358"/>
      <c r="K1532" s="358"/>
      <c r="L1532" s="358"/>
    </row>
    <row r="1533" spans="1:12" x14ac:dyDescent="0.2">
      <c r="A1533" s="363"/>
      <c r="B1533" s="358"/>
      <c r="C1533" s="358"/>
      <c r="D1533" s="358"/>
      <c r="E1533" s="358"/>
      <c r="F1533" s="358"/>
      <c r="G1533" s="358"/>
      <c r="H1533" s="358"/>
      <c r="I1533" s="358"/>
      <c r="J1533" s="358"/>
      <c r="K1533" s="358"/>
      <c r="L1533" s="358"/>
    </row>
    <row r="1534" spans="1:12" x14ac:dyDescent="0.2">
      <c r="A1534" s="363"/>
      <c r="B1534" s="358"/>
      <c r="C1534" s="358"/>
      <c r="D1534" s="358"/>
      <c r="E1534" s="358"/>
      <c r="F1534" s="358"/>
      <c r="G1534" s="358"/>
      <c r="H1534" s="358"/>
      <c r="I1534" s="358"/>
      <c r="J1534" s="358"/>
      <c r="K1534" s="358"/>
      <c r="L1534" s="358"/>
    </row>
    <row r="1535" spans="1:12" x14ac:dyDescent="0.2">
      <c r="A1535" s="363"/>
      <c r="B1535" s="358"/>
      <c r="C1535" s="358"/>
      <c r="D1535" s="358"/>
      <c r="E1535" s="358"/>
      <c r="F1535" s="358"/>
      <c r="G1535" s="358"/>
      <c r="H1535" s="358"/>
      <c r="I1535" s="358"/>
      <c r="J1535" s="358"/>
      <c r="K1535" s="358"/>
      <c r="L1535" s="358"/>
    </row>
    <row r="1536" spans="1:12" x14ac:dyDescent="0.2">
      <c r="A1536" s="363"/>
      <c r="B1536" s="358"/>
      <c r="C1536" s="358"/>
      <c r="D1536" s="358"/>
      <c r="E1536" s="358"/>
      <c r="F1536" s="358"/>
      <c r="G1536" s="358"/>
      <c r="H1536" s="358"/>
      <c r="I1536" s="358"/>
      <c r="J1536" s="358"/>
      <c r="K1536" s="358"/>
      <c r="L1536" s="358"/>
    </row>
    <row r="1537" spans="1:18" x14ac:dyDescent="0.2">
      <c r="A1537" s="363"/>
      <c r="B1537" s="358"/>
      <c r="C1537" s="358"/>
      <c r="D1537" s="358"/>
      <c r="E1537" s="358"/>
      <c r="F1537" s="358"/>
      <c r="G1537" s="358"/>
      <c r="H1537" s="358"/>
      <c r="I1537" s="358"/>
      <c r="J1537" s="358"/>
      <c r="K1537" s="358"/>
      <c r="L1537" s="358"/>
    </row>
    <row r="1538" spans="1:18" x14ac:dyDescent="0.2">
      <c r="A1538" s="363"/>
      <c r="B1538" s="358"/>
      <c r="C1538" s="358"/>
      <c r="D1538" s="358"/>
      <c r="E1538" s="358"/>
      <c r="F1538" s="358"/>
      <c r="G1538" s="358"/>
      <c r="H1538" s="358"/>
      <c r="I1538" s="358"/>
      <c r="J1538" s="358"/>
      <c r="K1538" s="358"/>
      <c r="L1538" s="358"/>
      <c r="M1538" s="11"/>
      <c r="N1538" s="11"/>
      <c r="O1538" s="11"/>
      <c r="P1538" s="11"/>
      <c r="Q1538" s="11"/>
      <c r="R1538" s="11"/>
    </row>
    <row r="1539" spans="1:18" x14ac:dyDescent="0.2">
      <c r="A1539" s="363"/>
      <c r="B1539" s="358"/>
      <c r="C1539" s="358"/>
      <c r="D1539" s="358"/>
      <c r="E1539" s="358"/>
      <c r="F1539" s="358"/>
      <c r="G1539" s="358"/>
      <c r="H1539" s="358"/>
      <c r="I1539" s="358"/>
      <c r="J1539" s="358"/>
      <c r="K1539" s="358"/>
      <c r="L1539" s="358"/>
      <c r="M1539" s="11"/>
      <c r="N1539" s="11"/>
      <c r="O1539" s="11"/>
      <c r="P1539" s="11"/>
      <c r="Q1539" s="11"/>
      <c r="R1539" s="11"/>
    </row>
    <row r="1540" spans="1:18" x14ac:dyDescent="0.2">
      <c r="A1540" s="363"/>
      <c r="B1540" s="358"/>
      <c r="C1540" s="358"/>
      <c r="D1540" s="358"/>
      <c r="E1540" s="358"/>
      <c r="F1540" s="358"/>
      <c r="G1540" s="358"/>
      <c r="H1540" s="358"/>
      <c r="I1540" s="358"/>
      <c r="J1540" s="358"/>
      <c r="K1540" s="358"/>
      <c r="L1540" s="358"/>
    </row>
    <row r="1541" spans="1:18" x14ac:dyDescent="0.2">
      <c r="A1541" s="363"/>
      <c r="B1541" s="358"/>
      <c r="C1541" s="358"/>
      <c r="D1541" s="358"/>
      <c r="E1541" s="358"/>
      <c r="F1541" s="358"/>
      <c r="G1541" s="358"/>
      <c r="H1541" s="358"/>
      <c r="I1541" s="358"/>
      <c r="J1541" s="358"/>
      <c r="K1541" s="358"/>
      <c r="L1541" s="358"/>
    </row>
    <row r="1542" spans="1:18" x14ac:dyDescent="0.2">
      <c r="A1542" s="363"/>
      <c r="B1542" s="358"/>
      <c r="C1542" s="358"/>
      <c r="D1542" s="358"/>
      <c r="E1542" s="358"/>
      <c r="F1542" s="358"/>
      <c r="G1542" s="358"/>
      <c r="H1542" s="358"/>
      <c r="I1542" s="358"/>
      <c r="J1542" s="358"/>
      <c r="K1542" s="358"/>
      <c r="L1542" s="358"/>
    </row>
    <row r="1543" spans="1:18" x14ac:dyDescent="0.2">
      <c r="A1543" s="363"/>
      <c r="B1543" s="358"/>
      <c r="C1543" s="358"/>
      <c r="D1543" s="358"/>
      <c r="E1543" s="358"/>
      <c r="F1543" s="358"/>
      <c r="G1543" s="358"/>
      <c r="H1543" s="358"/>
      <c r="I1543" s="358"/>
      <c r="J1543" s="358"/>
      <c r="K1543" s="358"/>
      <c r="L1543" s="358"/>
    </row>
    <row r="1544" spans="1:18" x14ac:dyDescent="0.2">
      <c r="A1544" s="363"/>
      <c r="B1544" s="358"/>
      <c r="C1544" s="358"/>
      <c r="D1544" s="358"/>
      <c r="E1544" s="358"/>
      <c r="F1544" s="358"/>
      <c r="G1544" s="358"/>
      <c r="H1544" s="358"/>
      <c r="I1544" s="358"/>
      <c r="J1544" s="358"/>
      <c r="K1544" s="358"/>
      <c r="L1544" s="358"/>
    </row>
    <row r="1545" spans="1:18" x14ac:dyDescent="0.2">
      <c r="A1545" s="363"/>
      <c r="B1545" s="358"/>
      <c r="C1545" s="358"/>
      <c r="D1545" s="358"/>
      <c r="E1545" s="358"/>
      <c r="F1545" s="358"/>
      <c r="G1545" s="358"/>
      <c r="H1545" s="358"/>
      <c r="I1545" s="358"/>
      <c r="J1545" s="358"/>
      <c r="K1545" s="358"/>
      <c r="L1545" s="358"/>
    </row>
    <row r="1546" spans="1:18" x14ac:dyDescent="0.2">
      <c r="A1546" s="363"/>
      <c r="B1546" s="358"/>
      <c r="C1546" s="358"/>
      <c r="D1546" s="358"/>
      <c r="E1546" s="358"/>
      <c r="F1546" s="358"/>
      <c r="G1546" s="358"/>
      <c r="H1546" s="358"/>
      <c r="I1546" s="358"/>
      <c r="J1546" s="358"/>
      <c r="K1546" s="358"/>
      <c r="L1546" s="358"/>
    </row>
    <row r="1547" spans="1:18" x14ac:dyDescent="0.2">
      <c r="A1547" s="363"/>
      <c r="B1547" s="358"/>
      <c r="C1547" s="358"/>
      <c r="D1547" s="358"/>
      <c r="E1547" s="358"/>
      <c r="F1547" s="358"/>
      <c r="G1547" s="358"/>
      <c r="H1547" s="358"/>
      <c r="I1547" s="358"/>
      <c r="J1547" s="358"/>
      <c r="K1547" s="358"/>
      <c r="L1547" s="358"/>
    </row>
    <row r="1548" spans="1:18" x14ac:dyDescent="0.2">
      <c r="A1548" s="363"/>
      <c r="B1548" s="358"/>
      <c r="C1548" s="358"/>
      <c r="D1548" s="358"/>
      <c r="E1548" s="358"/>
      <c r="F1548" s="358"/>
      <c r="G1548" s="358"/>
      <c r="H1548" s="358"/>
      <c r="I1548" s="358"/>
      <c r="J1548" s="358"/>
      <c r="K1548" s="358"/>
      <c r="L1548" s="358"/>
    </row>
    <row r="1549" spans="1:18" x14ac:dyDescent="0.2">
      <c r="A1549" s="363"/>
      <c r="B1549" s="358"/>
      <c r="C1549" s="358"/>
      <c r="D1549" s="358"/>
      <c r="E1549" s="358"/>
      <c r="F1549" s="358"/>
      <c r="G1549" s="358"/>
      <c r="H1549" s="358"/>
      <c r="I1549" s="358"/>
      <c r="J1549" s="358"/>
      <c r="K1549" s="358"/>
      <c r="L1549" s="358"/>
    </row>
    <row r="1550" spans="1:18" x14ac:dyDescent="0.2">
      <c r="A1550" s="363"/>
      <c r="B1550" s="358"/>
      <c r="C1550" s="358"/>
      <c r="D1550" s="358"/>
      <c r="E1550" s="358"/>
      <c r="F1550" s="358"/>
      <c r="G1550" s="358"/>
      <c r="H1550" s="358"/>
      <c r="I1550" s="358"/>
      <c r="J1550" s="358"/>
      <c r="K1550" s="358"/>
      <c r="L1550" s="358"/>
    </row>
    <row r="1551" spans="1:18" x14ac:dyDescent="0.2">
      <c r="A1551" s="363"/>
      <c r="B1551" s="358"/>
      <c r="C1551" s="358"/>
      <c r="D1551" s="358"/>
      <c r="E1551" s="358"/>
      <c r="F1551" s="358"/>
      <c r="G1551" s="358"/>
      <c r="H1551" s="358"/>
      <c r="I1551" s="358"/>
      <c r="J1551" s="358"/>
      <c r="K1551" s="358"/>
      <c r="L1551" s="358"/>
    </row>
    <row r="1552" spans="1:18" x14ac:dyDescent="0.2">
      <c r="A1552" s="363"/>
      <c r="B1552" s="358"/>
      <c r="C1552" s="358"/>
      <c r="D1552" s="358"/>
      <c r="E1552" s="358"/>
      <c r="F1552" s="358"/>
      <c r="G1552" s="358"/>
      <c r="H1552" s="358"/>
      <c r="I1552" s="358"/>
      <c r="J1552" s="358"/>
      <c r="K1552" s="358"/>
      <c r="L1552" s="358"/>
    </row>
    <row r="1553" spans="1:12" x14ac:dyDescent="0.2">
      <c r="A1553" s="363"/>
      <c r="B1553" s="358"/>
      <c r="C1553" s="358"/>
      <c r="D1553" s="358"/>
      <c r="E1553" s="358"/>
      <c r="F1553" s="358"/>
      <c r="G1553" s="358"/>
      <c r="H1553" s="358"/>
      <c r="I1553" s="358"/>
      <c r="J1553" s="358"/>
      <c r="K1553" s="358"/>
      <c r="L1553" s="358"/>
    </row>
    <row r="1554" spans="1:12" x14ac:dyDescent="0.2">
      <c r="A1554" s="363"/>
      <c r="B1554" s="358"/>
      <c r="C1554" s="358"/>
      <c r="D1554" s="358"/>
      <c r="E1554" s="358"/>
      <c r="F1554" s="358"/>
      <c r="G1554" s="358"/>
      <c r="H1554" s="358"/>
      <c r="I1554" s="358"/>
      <c r="J1554" s="358"/>
      <c r="K1554" s="358"/>
      <c r="L1554" s="358"/>
    </row>
    <row r="1555" spans="1:12" x14ac:dyDescent="0.2">
      <c r="A1555" s="363"/>
      <c r="B1555" s="358"/>
      <c r="C1555" s="358"/>
      <c r="D1555" s="358"/>
      <c r="E1555" s="358"/>
      <c r="F1555" s="358"/>
      <c r="G1555" s="358"/>
      <c r="H1555" s="358"/>
      <c r="I1555" s="358"/>
      <c r="J1555" s="358"/>
      <c r="K1555" s="358"/>
      <c r="L1555" s="358"/>
    </row>
    <row r="1556" spans="1:12" x14ac:dyDescent="0.2">
      <c r="A1556" s="363"/>
      <c r="B1556" s="358"/>
      <c r="C1556" s="358"/>
      <c r="D1556" s="358"/>
      <c r="E1556" s="358"/>
      <c r="F1556" s="358"/>
      <c r="G1556" s="358"/>
      <c r="H1556" s="358"/>
      <c r="I1556" s="358"/>
      <c r="J1556" s="358"/>
      <c r="K1556" s="358"/>
      <c r="L1556" s="358"/>
    </row>
    <row r="1557" spans="1:12" x14ac:dyDescent="0.2">
      <c r="A1557" s="363"/>
      <c r="B1557" s="358"/>
      <c r="C1557" s="358"/>
      <c r="D1557" s="358"/>
      <c r="E1557" s="358"/>
      <c r="F1557" s="358"/>
      <c r="G1557" s="358"/>
      <c r="H1557" s="358"/>
      <c r="I1557" s="358"/>
      <c r="J1557" s="358"/>
      <c r="K1557" s="358"/>
      <c r="L1557" s="358"/>
    </row>
    <row r="1558" spans="1:12" x14ac:dyDescent="0.2">
      <c r="A1558" s="363"/>
      <c r="B1558" s="358"/>
      <c r="C1558" s="358"/>
      <c r="D1558" s="358"/>
      <c r="E1558" s="358"/>
      <c r="F1558" s="358"/>
      <c r="G1558" s="358"/>
      <c r="H1558" s="358"/>
      <c r="I1558" s="358"/>
      <c r="J1558" s="358"/>
      <c r="K1558" s="358"/>
      <c r="L1558" s="358"/>
    </row>
    <row r="1559" spans="1:12" x14ac:dyDescent="0.2">
      <c r="A1559" s="363"/>
      <c r="B1559" s="358"/>
      <c r="C1559" s="358"/>
      <c r="D1559" s="358"/>
      <c r="E1559" s="358"/>
      <c r="F1559" s="358"/>
      <c r="G1559" s="358"/>
      <c r="H1559" s="358"/>
      <c r="I1559" s="358"/>
      <c r="J1559" s="358"/>
      <c r="K1559" s="358"/>
      <c r="L1559" s="358"/>
    </row>
    <row r="1560" spans="1:12" x14ac:dyDescent="0.2">
      <c r="A1560" s="363"/>
      <c r="B1560" s="358"/>
      <c r="C1560" s="358"/>
      <c r="D1560" s="358"/>
      <c r="E1560" s="358"/>
      <c r="F1560" s="358"/>
      <c r="G1560" s="358"/>
      <c r="H1560" s="358"/>
      <c r="I1560" s="358"/>
      <c r="J1560" s="358"/>
      <c r="K1560" s="358"/>
      <c r="L1560" s="358"/>
    </row>
    <row r="1561" spans="1:12" x14ac:dyDescent="0.2">
      <c r="A1561" s="363"/>
      <c r="B1561" s="358"/>
      <c r="C1561" s="358"/>
      <c r="D1561" s="358"/>
      <c r="E1561" s="358"/>
      <c r="F1561" s="358"/>
      <c r="G1561" s="358"/>
      <c r="H1561" s="358"/>
      <c r="I1561" s="358"/>
      <c r="J1561" s="358"/>
      <c r="K1561" s="358"/>
      <c r="L1561" s="358"/>
    </row>
    <row r="1562" spans="1:12" x14ac:dyDescent="0.2">
      <c r="A1562" s="363"/>
      <c r="B1562" s="358"/>
      <c r="C1562" s="358"/>
      <c r="D1562" s="358"/>
      <c r="E1562" s="358"/>
      <c r="F1562" s="358"/>
      <c r="G1562" s="358"/>
      <c r="H1562" s="358"/>
      <c r="I1562" s="358"/>
      <c r="J1562" s="358"/>
      <c r="K1562" s="358"/>
      <c r="L1562" s="358"/>
    </row>
    <row r="1563" spans="1:12" x14ac:dyDescent="0.2">
      <c r="A1563" s="363"/>
      <c r="B1563" s="358"/>
      <c r="C1563" s="358"/>
      <c r="D1563" s="358"/>
      <c r="E1563" s="358"/>
      <c r="F1563" s="358"/>
      <c r="G1563" s="358"/>
      <c r="H1563" s="358"/>
      <c r="I1563" s="358"/>
      <c r="J1563" s="358"/>
      <c r="K1563" s="358"/>
      <c r="L1563" s="358"/>
    </row>
    <row r="1564" spans="1:12" x14ac:dyDescent="0.2">
      <c r="A1564" s="363"/>
      <c r="B1564" s="358"/>
      <c r="C1564" s="358"/>
      <c r="D1564" s="358"/>
      <c r="E1564" s="358"/>
      <c r="F1564" s="358"/>
      <c r="G1564" s="358"/>
      <c r="H1564" s="358"/>
      <c r="I1564" s="358"/>
      <c r="J1564" s="358"/>
      <c r="K1564" s="358"/>
      <c r="L1564" s="358"/>
    </row>
    <row r="1565" spans="1:12" x14ac:dyDescent="0.2">
      <c r="A1565" s="363"/>
      <c r="B1565" s="358"/>
      <c r="C1565" s="358"/>
      <c r="D1565" s="358"/>
      <c r="E1565" s="358"/>
      <c r="F1565" s="358"/>
      <c r="G1565" s="358"/>
      <c r="H1565" s="358"/>
      <c r="I1565" s="358"/>
      <c r="J1565" s="358"/>
      <c r="K1565" s="358"/>
      <c r="L1565" s="358"/>
    </row>
    <row r="1566" spans="1:12" x14ac:dyDescent="0.2">
      <c r="A1566" s="363"/>
      <c r="B1566" s="358"/>
      <c r="C1566" s="358"/>
      <c r="D1566" s="358"/>
      <c r="E1566" s="358"/>
      <c r="F1566" s="358"/>
      <c r="G1566" s="358"/>
      <c r="H1566" s="358"/>
      <c r="I1566" s="358"/>
      <c r="J1566" s="358"/>
      <c r="K1566" s="358"/>
      <c r="L1566" s="358"/>
    </row>
    <row r="1567" spans="1:12" x14ac:dyDescent="0.2">
      <c r="A1567" s="363"/>
      <c r="B1567" s="358"/>
      <c r="C1567" s="358"/>
      <c r="D1567" s="358"/>
      <c r="E1567" s="358"/>
      <c r="F1567" s="358"/>
      <c r="G1567" s="358"/>
      <c r="H1567" s="358"/>
      <c r="I1567" s="358"/>
      <c r="J1567" s="358"/>
      <c r="K1567" s="358"/>
      <c r="L1567" s="358"/>
    </row>
    <row r="1568" spans="1:12" x14ac:dyDescent="0.2">
      <c r="A1568" s="363"/>
      <c r="B1568" s="358"/>
      <c r="C1568" s="358"/>
      <c r="D1568" s="358"/>
      <c r="E1568" s="358"/>
      <c r="F1568" s="358"/>
      <c r="G1568" s="358"/>
      <c r="H1568" s="358"/>
      <c r="I1568" s="358"/>
      <c r="J1568" s="358"/>
      <c r="K1568" s="358"/>
      <c r="L1568" s="358"/>
    </row>
    <row r="1569" spans="1:12" x14ac:dyDescent="0.2">
      <c r="A1569" s="363"/>
      <c r="B1569" s="358"/>
      <c r="C1569" s="358"/>
      <c r="D1569" s="358"/>
      <c r="E1569" s="358"/>
      <c r="F1569" s="358"/>
      <c r="G1569" s="358"/>
      <c r="H1569" s="358"/>
      <c r="I1569" s="358"/>
      <c r="J1569" s="358"/>
      <c r="K1569" s="358"/>
      <c r="L1569" s="358"/>
    </row>
    <row r="1570" spans="1:12" x14ac:dyDescent="0.2">
      <c r="A1570" s="363"/>
      <c r="B1570" s="358"/>
      <c r="C1570" s="358"/>
      <c r="D1570" s="358"/>
      <c r="E1570" s="358"/>
      <c r="F1570" s="358"/>
      <c r="G1570" s="358"/>
      <c r="H1570" s="358"/>
      <c r="I1570" s="358"/>
      <c r="J1570" s="358"/>
      <c r="K1570" s="358"/>
      <c r="L1570" s="358"/>
    </row>
    <row r="1571" spans="1:12" x14ac:dyDescent="0.2">
      <c r="A1571" s="363"/>
      <c r="B1571" s="358"/>
      <c r="C1571" s="358"/>
      <c r="D1571" s="358"/>
      <c r="E1571" s="358"/>
      <c r="F1571" s="358"/>
      <c r="G1571" s="358"/>
      <c r="H1571" s="358"/>
      <c r="I1571" s="358"/>
      <c r="J1571" s="358"/>
      <c r="K1571" s="358"/>
      <c r="L1571" s="358"/>
    </row>
    <row r="1572" spans="1:12" x14ac:dyDescent="0.2">
      <c r="A1572" s="363"/>
      <c r="B1572" s="358"/>
      <c r="C1572" s="358"/>
      <c r="D1572" s="358"/>
      <c r="E1572" s="358"/>
      <c r="F1572" s="358"/>
      <c r="G1572" s="358"/>
      <c r="H1572" s="358"/>
      <c r="I1572" s="358"/>
      <c r="J1572" s="358"/>
      <c r="K1572" s="358"/>
      <c r="L1572" s="358"/>
    </row>
    <row r="1573" spans="1:12" x14ac:dyDescent="0.2">
      <c r="A1573" s="363"/>
      <c r="B1573" s="358"/>
      <c r="C1573" s="358"/>
      <c r="D1573" s="358"/>
      <c r="E1573" s="358"/>
      <c r="F1573" s="358"/>
      <c r="G1573" s="358"/>
      <c r="H1573" s="358"/>
      <c r="I1573" s="358"/>
      <c r="J1573" s="358"/>
      <c r="K1573" s="358"/>
      <c r="L1573" s="358"/>
    </row>
    <row r="1574" spans="1:12" x14ac:dyDescent="0.2">
      <c r="A1574" s="363"/>
      <c r="B1574" s="358"/>
      <c r="C1574" s="358"/>
      <c r="D1574" s="358"/>
      <c r="E1574" s="358"/>
      <c r="F1574" s="358"/>
      <c r="G1574" s="358"/>
      <c r="H1574" s="358"/>
      <c r="I1574" s="358"/>
      <c r="J1574" s="358"/>
      <c r="K1574" s="358"/>
      <c r="L1574" s="358"/>
    </row>
    <row r="1575" spans="1:12" x14ac:dyDescent="0.2">
      <c r="A1575" s="363"/>
      <c r="B1575" s="358"/>
      <c r="C1575" s="358"/>
      <c r="D1575" s="358"/>
      <c r="E1575" s="358"/>
      <c r="F1575" s="358"/>
      <c r="G1575" s="358"/>
      <c r="H1575" s="358"/>
      <c r="I1575" s="358"/>
      <c r="J1575" s="358"/>
      <c r="K1575" s="358"/>
      <c r="L1575" s="358"/>
    </row>
    <row r="1576" spans="1:12" x14ac:dyDescent="0.2">
      <c r="A1576" s="363"/>
      <c r="B1576" s="358"/>
      <c r="C1576" s="358"/>
      <c r="D1576" s="358"/>
      <c r="E1576" s="358"/>
      <c r="F1576" s="358"/>
      <c r="G1576" s="358"/>
      <c r="H1576" s="358"/>
      <c r="I1576" s="358"/>
      <c r="J1576" s="358"/>
      <c r="K1576" s="358"/>
      <c r="L1576" s="358"/>
    </row>
    <row r="1577" spans="1:12" x14ac:dyDescent="0.2">
      <c r="A1577" s="363"/>
      <c r="B1577" s="358"/>
      <c r="C1577" s="358"/>
      <c r="D1577" s="358"/>
      <c r="E1577" s="358"/>
      <c r="F1577" s="358"/>
      <c r="G1577" s="358"/>
      <c r="H1577" s="358"/>
      <c r="I1577" s="358"/>
      <c r="J1577" s="358"/>
      <c r="K1577" s="358"/>
      <c r="L1577" s="358"/>
    </row>
    <row r="1578" spans="1:12" x14ac:dyDescent="0.2">
      <c r="A1578" s="363"/>
      <c r="B1578" s="358"/>
      <c r="C1578" s="358"/>
      <c r="D1578" s="358"/>
      <c r="E1578" s="358"/>
      <c r="F1578" s="358"/>
      <c r="G1578" s="358"/>
      <c r="H1578" s="358"/>
      <c r="I1578" s="358"/>
      <c r="J1578" s="358"/>
      <c r="K1578" s="358"/>
      <c r="L1578" s="358"/>
    </row>
    <row r="1579" spans="1:12" x14ac:dyDescent="0.2">
      <c r="A1579" s="363"/>
      <c r="B1579" s="358"/>
      <c r="C1579" s="358"/>
      <c r="D1579" s="358"/>
      <c r="E1579" s="358"/>
      <c r="F1579" s="358"/>
      <c r="G1579" s="358"/>
      <c r="H1579" s="358"/>
      <c r="I1579" s="358"/>
      <c r="J1579" s="358"/>
      <c r="K1579" s="358"/>
      <c r="L1579" s="358"/>
    </row>
    <row r="1580" spans="1:12" x14ac:dyDescent="0.2">
      <c r="A1580" s="363"/>
      <c r="B1580" s="358"/>
      <c r="C1580" s="358"/>
      <c r="D1580" s="358"/>
      <c r="E1580" s="358"/>
      <c r="F1580" s="358"/>
      <c r="G1580" s="358"/>
      <c r="H1580" s="358"/>
      <c r="I1580" s="358"/>
      <c r="J1580" s="358"/>
      <c r="K1580" s="358"/>
      <c r="L1580" s="358"/>
    </row>
    <row r="1581" spans="1:12" x14ac:dyDescent="0.2">
      <c r="A1581" s="363"/>
      <c r="B1581" s="358"/>
      <c r="C1581" s="358"/>
      <c r="D1581" s="358"/>
      <c r="E1581" s="358"/>
      <c r="F1581" s="358"/>
      <c r="G1581" s="358"/>
      <c r="H1581" s="358"/>
      <c r="I1581" s="358"/>
      <c r="J1581" s="358"/>
      <c r="K1581" s="358"/>
      <c r="L1581" s="358"/>
    </row>
    <row r="1582" spans="1:12" x14ac:dyDescent="0.2">
      <c r="A1582" s="363"/>
      <c r="B1582" s="358"/>
      <c r="C1582" s="358"/>
      <c r="D1582" s="358"/>
      <c r="E1582" s="358"/>
      <c r="F1582" s="358"/>
      <c r="G1582" s="358"/>
      <c r="H1582" s="358"/>
      <c r="I1582" s="358"/>
      <c r="J1582" s="358"/>
      <c r="K1582" s="358"/>
      <c r="L1582" s="358"/>
    </row>
    <row r="1583" spans="1:12" x14ac:dyDescent="0.2">
      <c r="A1583" s="363"/>
      <c r="B1583" s="358"/>
      <c r="C1583" s="358"/>
      <c r="D1583" s="358"/>
      <c r="E1583" s="358"/>
      <c r="F1583" s="358"/>
      <c r="G1583" s="358"/>
      <c r="H1583" s="358"/>
      <c r="I1583" s="358"/>
      <c r="J1583" s="358"/>
      <c r="K1583" s="358"/>
      <c r="L1583" s="358"/>
    </row>
    <row r="1584" spans="1:12" x14ac:dyDescent="0.2">
      <c r="A1584" s="363"/>
      <c r="B1584" s="358"/>
      <c r="C1584" s="358"/>
      <c r="D1584" s="358"/>
      <c r="E1584" s="358"/>
      <c r="F1584" s="358"/>
      <c r="G1584" s="358"/>
      <c r="H1584" s="358"/>
      <c r="I1584" s="358"/>
      <c r="J1584" s="358"/>
      <c r="K1584" s="358"/>
      <c r="L1584" s="358"/>
    </row>
    <row r="1585" spans="1:18" x14ac:dyDescent="0.2">
      <c r="A1585" s="363"/>
      <c r="B1585" s="358"/>
      <c r="C1585" s="358"/>
      <c r="D1585" s="358"/>
      <c r="E1585" s="358"/>
      <c r="F1585" s="358"/>
      <c r="G1585" s="358"/>
      <c r="H1585" s="358"/>
      <c r="I1585" s="358"/>
      <c r="J1585" s="358"/>
      <c r="K1585" s="358"/>
      <c r="L1585" s="358"/>
    </row>
    <row r="1586" spans="1:18" s="11" customFormat="1" x14ac:dyDescent="0.2">
      <c r="A1586" s="363"/>
      <c r="B1586" s="358"/>
      <c r="C1586" s="358"/>
      <c r="D1586" s="358"/>
      <c r="E1586" s="358"/>
      <c r="F1586" s="358"/>
      <c r="G1586" s="358"/>
      <c r="H1586" s="358"/>
      <c r="I1586" s="358"/>
      <c r="J1586" s="358"/>
      <c r="K1586" s="358"/>
      <c r="L1586" s="358"/>
      <c r="M1586" s="198"/>
      <c r="N1586" s="198"/>
      <c r="O1586" s="198"/>
      <c r="P1586" s="198"/>
      <c r="Q1586" s="198"/>
      <c r="R1586" s="198"/>
    </row>
    <row r="1587" spans="1:18" s="11" customFormat="1" x14ac:dyDescent="0.2">
      <c r="A1587" s="363"/>
      <c r="B1587" s="358"/>
      <c r="C1587" s="358"/>
      <c r="D1587" s="358"/>
      <c r="E1587" s="358"/>
      <c r="F1587" s="358"/>
      <c r="G1587" s="358"/>
      <c r="H1587" s="358"/>
      <c r="I1587" s="358"/>
      <c r="J1587" s="358"/>
      <c r="K1587" s="358"/>
      <c r="L1587" s="358"/>
      <c r="M1587" s="198"/>
      <c r="N1587" s="198"/>
      <c r="O1587" s="198"/>
      <c r="P1587" s="198"/>
      <c r="Q1587" s="198"/>
      <c r="R1587" s="198"/>
    </row>
    <row r="1588" spans="1:18" x14ac:dyDescent="0.2">
      <c r="A1588" s="363"/>
      <c r="B1588" s="358"/>
      <c r="C1588" s="358"/>
      <c r="D1588" s="358"/>
      <c r="E1588" s="358"/>
      <c r="F1588" s="358"/>
      <c r="G1588" s="358"/>
      <c r="H1588" s="358"/>
      <c r="I1588" s="358"/>
      <c r="J1588" s="358"/>
      <c r="K1588" s="358"/>
      <c r="L1588" s="358"/>
    </row>
    <row r="1589" spans="1:18" x14ac:dyDescent="0.2">
      <c r="A1589" s="363"/>
      <c r="B1589" s="358"/>
      <c r="C1589" s="358"/>
      <c r="D1589" s="358"/>
      <c r="E1589" s="358"/>
      <c r="F1589" s="358"/>
      <c r="G1589" s="358"/>
      <c r="H1589" s="358"/>
      <c r="I1589" s="358"/>
      <c r="J1589" s="358"/>
      <c r="K1589" s="358"/>
      <c r="L1589" s="358"/>
    </row>
    <row r="1590" spans="1:18" x14ac:dyDescent="0.2">
      <c r="A1590" s="363"/>
      <c r="B1590" s="358"/>
      <c r="C1590" s="358"/>
      <c r="D1590" s="358"/>
      <c r="E1590" s="358"/>
      <c r="F1590" s="358"/>
      <c r="G1590" s="358"/>
      <c r="H1590" s="358"/>
      <c r="I1590" s="358"/>
      <c r="J1590" s="358"/>
      <c r="K1590" s="358"/>
      <c r="L1590" s="358"/>
    </row>
    <row r="1591" spans="1:18" x14ac:dyDescent="0.2">
      <c r="A1591" s="363"/>
      <c r="B1591" s="358"/>
      <c r="C1591" s="358"/>
      <c r="D1591" s="358"/>
      <c r="E1591" s="358"/>
      <c r="F1591" s="358"/>
      <c r="G1591" s="358"/>
      <c r="H1591" s="358"/>
      <c r="I1591" s="358"/>
      <c r="J1591" s="358"/>
      <c r="K1591" s="358"/>
      <c r="L1591" s="358"/>
    </row>
    <row r="1592" spans="1:18" x14ac:dyDescent="0.2">
      <c r="A1592" s="363"/>
      <c r="B1592" s="358"/>
      <c r="C1592" s="358"/>
      <c r="D1592" s="358"/>
      <c r="E1592" s="358"/>
      <c r="F1592" s="358"/>
      <c r="G1592" s="358"/>
      <c r="H1592" s="358"/>
      <c r="I1592" s="358"/>
      <c r="J1592" s="358"/>
      <c r="K1592" s="358"/>
      <c r="L1592" s="358"/>
    </row>
    <row r="1593" spans="1:18" x14ac:dyDescent="0.2">
      <c r="A1593" s="363"/>
      <c r="B1593" s="358"/>
      <c r="C1593" s="358"/>
      <c r="D1593" s="358"/>
      <c r="E1593" s="358"/>
      <c r="F1593" s="358"/>
      <c r="G1593" s="358"/>
      <c r="H1593" s="358"/>
      <c r="I1593" s="358"/>
      <c r="J1593" s="358"/>
      <c r="K1593" s="358"/>
      <c r="L1593" s="358"/>
    </row>
    <row r="1594" spans="1:18" x14ac:dyDescent="0.2">
      <c r="A1594" s="363"/>
      <c r="B1594" s="358"/>
      <c r="C1594" s="358"/>
      <c r="D1594" s="358"/>
      <c r="E1594" s="358"/>
      <c r="F1594" s="358"/>
      <c r="G1594" s="358"/>
      <c r="H1594" s="358"/>
      <c r="I1594" s="358"/>
      <c r="J1594" s="358"/>
      <c r="K1594" s="358"/>
      <c r="L1594" s="358"/>
    </row>
    <row r="1595" spans="1:18" x14ac:dyDescent="0.2">
      <c r="A1595" s="363"/>
      <c r="B1595" s="358"/>
      <c r="C1595" s="358"/>
      <c r="D1595" s="358"/>
      <c r="E1595" s="358"/>
      <c r="F1595" s="358"/>
      <c r="G1595" s="358"/>
      <c r="H1595" s="358"/>
      <c r="I1595" s="358"/>
      <c r="J1595" s="358"/>
      <c r="K1595" s="358"/>
      <c r="L1595" s="358"/>
    </row>
    <row r="1596" spans="1:18" x14ac:dyDescent="0.2">
      <c r="A1596" s="363"/>
      <c r="B1596" s="358"/>
      <c r="C1596" s="358"/>
      <c r="D1596" s="358"/>
      <c r="E1596" s="358"/>
      <c r="F1596" s="358"/>
      <c r="G1596" s="358"/>
      <c r="H1596" s="358"/>
      <c r="I1596" s="358"/>
      <c r="J1596" s="358"/>
      <c r="K1596" s="358"/>
      <c r="L1596" s="358"/>
    </row>
    <row r="1597" spans="1:18" x14ac:dyDescent="0.2">
      <c r="A1597" s="363"/>
      <c r="B1597" s="358"/>
      <c r="C1597" s="358"/>
      <c r="D1597" s="358"/>
      <c r="E1597" s="358"/>
      <c r="F1597" s="358"/>
      <c r="G1597" s="358"/>
      <c r="H1597" s="358"/>
      <c r="I1597" s="358"/>
      <c r="J1597" s="358"/>
      <c r="K1597" s="358"/>
      <c r="L1597" s="358"/>
    </row>
    <row r="1598" spans="1:18" x14ac:dyDescent="0.2">
      <c r="A1598" s="363"/>
      <c r="B1598" s="358"/>
      <c r="C1598" s="358"/>
      <c r="D1598" s="358"/>
      <c r="E1598" s="358"/>
      <c r="F1598" s="358"/>
      <c r="G1598" s="358"/>
      <c r="H1598" s="358"/>
      <c r="I1598" s="358"/>
      <c r="J1598" s="358"/>
      <c r="K1598" s="358"/>
      <c r="L1598" s="358"/>
    </row>
    <row r="1599" spans="1:18" x14ac:dyDescent="0.2">
      <c r="A1599" s="363"/>
      <c r="B1599" s="358"/>
      <c r="C1599" s="358"/>
      <c r="D1599" s="358"/>
      <c r="E1599" s="358"/>
      <c r="F1599" s="358"/>
      <c r="G1599" s="358"/>
      <c r="H1599" s="358"/>
      <c r="I1599" s="358"/>
      <c r="J1599" s="358"/>
      <c r="K1599" s="358"/>
      <c r="L1599" s="358"/>
    </row>
    <row r="1600" spans="1:18" x14ac:dyDescent="0.2">
      <c r="A1600" s="363"/>
      <c r="B1600" s="358"/>
      <c r="C1600" s="358"/>
      <c r="D1600" s="358"/>
      <c r="E1600" s="358"/>
      <c r="F1600" s="358"/>
      <c r="G1600" s="358"/>
      <c r="H1600" s="358"/>
      <c r="I1600" s="358"/>
      <c r="J1600" s="358"/>
      <c r="K1600" s="358"/>
      <c r="L1600" s="358"/>
    </row>
    <row r="1601" spans="1:12" x14ac:dyDescent="0.2">
      <c r="A1601" s="363"/>
      <c r="B1601" s="358"/>
      <c r="C1601" s="358"/>
      <c r="D1601" s="358"/>
      <c r="E1601" s="358"/>
      <c r="F1601" s="358"/>
      <c r="G1601" s="358"/>
      <c r="H1601" s="358"/>
      <c r="I1601" s="358"/>
      <c r="J1601" s="358"/>
      <c r="K1601" s="358"/>
      <c r="L1601" s="358"/>
    </row>
    <row r="1602" spans="1:12" x14ac:dyDescent="0.2">
      <c r="A1602" s="363"/>
      <c r="B1602" s="358"/>
      <c r="C1602" s="358"/>
      <c r="D1602" s="358"/>
      <c r="E1602" s="358"/>
      <c r="F1602" s="358"/>
      <c r="G1602" s="358"/>
      <c r="H1602" s="358"/>
      <c r="I1602" s="358"/>
      <c r="J1602" s="358"/>
      <c r="K1602" s="358"/>
      <c r="L1602" s="358"/>
    </row>
    <row r="1603" spans="1:12" x14ac:dyDescent="0.2">
      <c r="A1603" s="363"/>
      <c r="B1603" s="358"/>
      <c r="C1603" s="358"/>
      <c r="D1603" s="358"/>
      <c r="E1603" s="358"/>
      <c r="F1603" s="358"/>
      <c r="G1603" s="358"/>
      <c r="H1603" s="358"/>
      <c r="I1603" s="358"/>
      <c r="J1603" s="358"/>
      <c r="K1603" s="358"/>
      <c r="L1603" s="358"/>
    </row>
    <row r="1604" spans="1:12" x14ac:dyDescent="0.2">
      <c r="A1604" s="363"/>
      <c r="B1604" s="358"/>
      <c r="C1604" s="358"/>
      <c r="D1604" s="358"/>
      <c r="E1604" s="358"/>
      <c r="F1604" s="358"/>
      <c r="G1604" s="358"/>
      <c r="H1604" s="358"/>
      <c r="I1604" s="358"/>
      <c r="J1604" s="358"/>
      <c r="K1604" s="358"/>
      <c r="L1604" s="358"/>
    </row>
    <row r="1605" spans="1:12" x14ac:dyDescent="0.2">
      <c r="A1605" s="363"/>
      <c r="B1605" s="358"/>
      <c r="C1605" s="358"/>
      <c r="D1605" s="358"/>
      <c r="E1605" s="358"/>
      <c r="F1605" s="358"/>
      <c r="G1605" s="358"/>
      <c r="H1605" s="358"/>
      <c r="I1605" s="358"/>
      <c r="J1605" s="358"/>
      <c r="K1605" s="358"/>
      <c r="L1605" s="358"/>
    </row>
    <row r="1606" spans="1:12" x14ac:dyDescent="0.2">
      <c r="A1606" s="363"/>
      <c r="B1606" s="358"/>
      <c r="C1606" s="358"/>
      <c r="D1606" s="358"/>
      <c r="E1606" s="358"/>
      <c r="F1606" s="358"/>
      <c r="G1606" s="358"/>
      <c r="H1606" s="358"/>
      <c r="I1606" s="358"/>
      <c r="J1606" s="358"/>
      <c r="K1606" s="358"/>
      <c r="L1606" s="358"/>
    </row>
    <row r="1607" spans="1:12" x14ac:dyDescent="0.2">
      <c r="A1607" s="363"/>
      <c r="B1607" s="358"/>
      <c r="C1607" s="358"/>
      <c r="D1607" s="358"/>
      <c r="E1607" s="358"/>
      <c r="F1607" s="358"/>
      <c r="G1607" s="358"/>
      <c r="H1607" s="358"/>
      <c r="I1607" s="358"/>
      <c r="J1607" s="358"/>
      <c r="K1607" s="358"/>
      <c r="L1607" s="358"/>
    </row>
    <row r="1608" spans="1:12" x14ac:dyDescent="0.2">
      <c r="A1608" s="363"/>
      <c r="B1608" s="358"/>
      <c r="C1608" s="358"/>
      <c r="D1608" s="358"/>
      <c r="E1608" s="358"/>
      <c r="F1608" s="358"/>
      <c r="G1608" s="358"/>
      <c r="H1608" s="358"/>
      <c r="I1608" s="358"/>
      <c r="J1608" s="358"/>
      <c r="K1608" s="358"/>
      <c r="L1608" s="358"/>
    </row>
    <row r="1609" spans="1:12" x14ac:dyDescent="0.2">
      <c r="A1609" s="363"/>
      <c r="B1609" s="358"/>
      <c r="C1609" s="358"/>
      <c r="D1609" s="358"/>
      <c r="E1609" s="358"/>
      <c r="F1609" s="358"/>
      <c r="G1609" s="358"/>
      <c r="H1609" s="358"/>
      <c r="I1609" s="358"/>
      <c r="J1609" s="358"/>
      <c r="K1609" s="358"/>
      <c r="L1609" s="358"/>
    </row>
    <row r="1610" spans="1:12" x14ac:dyDescent="0.2">
      <c r="A1610" s="363"/>
      <c r="B1610" s="358"/>
      <c r="C1610" s="358"/>
      <c r="D1610" s="358"/>
      <c r="E1610" s="358"/>
      <c r="F1610" s="358"/>
      <c r="G1610" s="358"/>
      <c r="H1610" s="358"/>
      <c r="I1610" s="358"/>
      <c r="J1610" s="358"/>
      <c r="K1610" s="358"/>
      <c r="L1610" s="358"/>
    </row>
    <row r="1611" spans="1:12" x14ac:dyDescent="0.2">
      <c r="A1611" s="363"/>
      <c r="B1611" s="358"/>
      <c r="C1611" s="358"/>
      <c r="D1611" s="358"/>
      <c r="E1611" s="358"/>
      <c r="F1611" s="358"/>
      <c r="G1611" s="358"/>
      <c r="H1611" s="358"/>
      <c r="I1611" s="358"/>
      <c r="J1611" s="358"/>
      <c r="K1611" s="358"/>
      <c r="L1611" s="358"/>
    </row>
    <row r="1612" spans="1:12" x14ac:dyDescent="0.2">
      <c r="A1612" s="363"/>
      <c r="B1612" s="358"/>
      <c r="C1612" s="358"/>
      <c r="D1612" s="358"/>
      <c r="E1612" s="358"/>
      <c r="F1612" s="358"/>
      <c r="G1612" s="358"/>
      <c r="H1612" s="358"/>
      <c r="I1612" s="358"/>
      <c r="J1612" s="358"/>
      <c r="K1612" s="358"/>
      <c r="L1612" s="358"/>
    </row>
    <row r="1613" spans="1:12" x14ac:dyDescent="0.2">
      <c r="A1613" s="363"/>
      <c r="B1613" s="358"/>
      <c r="C1613" s="358"/>
      <c r="D1613" s="358"/>
      <c r="E1613" s="358"/>
      <c r="F1613" s="358"/>
      <c r="G1613" s="358"/>
      <c r="H1613" s="358"/>
      <c r="I1613" s="358"/>
      <c r="J1613" s="358"/>
      <c r="K1613" s="358"/>
      <c r="L1613" s="358"/>
    </row>
    <row r="1614" spans="1:12" x14ac:dyDescent="0.2">
      <c r="A1614" s="363"/>
      <c r="B1614" s="358"/>
      <c r="C1614" s="358"/>
      <c r="D1614" s="358"/>
      <c r="E1614" s="358"/>
      <c r="F1614" s="358"/>
      <c r="G1614" s="358"/>
      <c r="H1614" s="358"/>
      <c r="I1614" s="358"/>
      <c r="J1614" s="358"/>
      <c r="K1614" s="358"/>
      <c r="L1614" s="358"/>
    </row>
    <row r="1615" spans="1:12" x14ac:dyDescent="0.2">
      <c r="A1615" s="363"/>
      <c r="B1615" s="358"/>
      <c r="C1615" s="358"/>
      <c r="D1615" s="358"/>
      <c r="E1615" s="358"/>
      <c r="F1615" s="358"/>
      <c r="G1615" s="358"/>
      <c r="H1615" s="358"/>
      <c r="I1615" s="358"/>
      <c r="J1615" s="358"/>
      <c r="K1615" s="358"/>
      <c r="L1615" s="358"/>
    </row>
    <row r="1616" spans="1:12" x14ac:dyDescent="0.2">
      <c r="A1616" s="363"/>
      <c r="B1616" s="358"/>
      <c r="C1616" s="358"/>
      <c r="D1616" s="358"/>
      <c r="E1616" s="358"/>
      <c r="F1616" s="358"/>
      <c r="G1616" s="358"/>
      <c r="H1616" s="358"/>
      <c r="I1616" s="358"/>
      <c r="J1616" s="358"/>
      <c r="K1616" s="358"/>
      <c r="L1616" s="358"/>
    </row>
    <row r="1617" spans="1:12" x14ac:dyDescent="0.2">
      <c r="A1617" s="363"/>
      <c r="B1617" s="358"/>
      <c r="C1617" s="358"/>
      <c r="D1617" s="358"/>
      <c r="E1617" s="358"/>
      <c r="F1617" s="358"/>
      <c r="G1617" s="358"/>
      <c r="H1617" s="358"/>
      <c r="I1617" s="358"/>
      <c r="J1617" s="358"/>
      <c r="K1617" s="358"/>
      <c r="L1617" s="358"/>
    </row>
    <row r="1618" spans="1:12" x14ac:dyDescent="0.2">
      <c r="A1618" s="363"/>
      <c r="B1618" s="358"/>
      <c r="C1618" s="358"/>
      <c r="D1618" s="358"/>
      <c r="E1618" s="358"/>
      <c r="F1618" s="358"/>
      <c r="G1618" s="358"/>
      <c r="H1618" s="358"/>
      <c r="I1618" s="358"/>
      <c r="J1618" s="358"/>
      <c r="K1618" s="358"/>
      <c r="L1618" s="358"/>
    </row>
    <row r="1619" spans="1:12" x14ac:dyDescent="0.2">
      <c r="A1619" s="363"/>
      <c r="B1619" s="358"/>
      <c r="C1619" s="358"/>
      <c r="D1619" s="358"/>
      <c r="E1619" s="358"/>
      <c r="F1619" s="358"/>
      <c r="G1619" s="358"/>
      <c r="H1619" s="358"/>
      <c r="I1619" s="358"/>
      <c r="J1619" s="358"/>
      <c r="K1619" s="358"/>
      <c r="L1619" s="358"/>
    </row>
    <row r="1620" spans="1:12" x14ac:dyDescent="0.2">
      <c r="A1620" s="363"/>
      <c r="B1620" s="358"/>
      <c r="C1620" s="358"/>
      <c r="D1620" s="358"/>
      <c r="E1620" s="358"/>
      <c r="F1620" s="358"/>
      <c r="G1620" s="358"/>
      <c r="H1620" s="358"/>
      <c r="I1620" s="358"/>
      <c r="J1620" s="358"/>
      <c r="K1620" s="358"/>
      <c r="L1620" s="358"/>
    </row>
    <row r="1621" spans="1:12" x14ac:dyDescent="0.2">
      <c r="A1621" s="363"/>
      <c r="B1621" s="358"/>
      <c r="C1621" s="358"/>
      <c r="D1621" s="358"/>
      <c r="E1621" s="358"/>
      <c r="F1621" s="358"/>
      <c r="G1621" s="358"/>
      <c r="H1621" s="358"/>
      <c r="I1621" s="358"/>
      <c r="J1621" s="358"/>
      <c r="K1621" s="358"/>
      <c r="L1621" s="358"/>
    </row>
    <row r="1622" spans="1:12" x14ac:dyDescent="0.2">
      <c r="A1622" s="363"/>
      <c r="B1622" s="358"/>
      <c r="C1622" s="358"/>
      <c r="D1622" s="358"/>
      <c r="E1622" s="358"/>
      <c r="F1622" s="358"/>
      <c r="G1622" s="358"/>
      <c r="H1622" s="358"/>
      <c r="I1622" s="358"/>
      <c r="J1622" s="358"/>
      <c r="K1622" s="358"/>
      <c r="L1622" s="358"/>
    </row>
    <row r="1623" spans="1:12" x14ac:dyDescent="0.2">
      <c r="A1623" s="363"/>
      <c r="B1623" s="358"/>
      <c r="C1623" s="358"/>
      <c r="D1623" s="358"/>
      <c r="E1623" s="358"/>
      <c r="F1623" s="358"/>
      <c r="G1623" s="358"/>
      <c r="H1623" s="358"/>
      <c r="I1623" s="358"/>
      <c r="J1623" s="358"/>
      <c r="K1623" s="358"/>
      <c r="L1623" s="358"/>
    </row>
    <row r="1624" spans="1:12" x14ac:dyDescent="0.2">
      <c r="A1624" s="363"/>
      <c r="B1624" s="358"/>
      <c r="C1624" s="358"/>
      <c r="D1624" s="358"/>
      <c r="E1624" s="358"/>
      <c r="F1624" s="358"/>
      <c r="G1624" s="358"/>
      <c r="H1624" s="358"/>
      <c r="I1624" s="358"/>
      <c r="J1624" s="358"/>
      <c r="K1624" s="358"/>
      <c r="L1624" s="358"/>
    </row>
    <row r="1625" spans="1:12" x14ac:dyDescent="0.2">
      <c r="A1625" s="363"/>
      <c r="B1625" s="358"/>
      <c r="C1625" s="358"/>
      <c r="D1625" s="358"/>
      <c r="E1625" s="358"/>
      <c r="F1625" s="358"/>
      <c r="G1625" s="358"/>
      <c r="H1625" s="358"/>
      <c r="I1625" s="358"/>
      <c r="J1625" s="358"/>
      <c r="K1625" s="358"/>
      <c r="L1625" s="358"/>
    </row>
    <row r="1626" spans="1:12" x14ac:dyDescent="0.2">
      <c r="A1626" s="363"/>
      <c r="B1626" s="358"/>
      <c r="C1626" s="358"/>
      <c r="D1626" s="358"/>
      <c r="E1626" s="358"/>
      <c r="F1626" s="358"/>
      <c r="G1626" s="358"/>
      <c r="H1626" s="358"/>
      <c r="I1626" s="358"/>
      <c r="J1626" s="358"/>
      <c r="K1626" s="358"/>
      <c r="L1626" s="358"/>
    </row>
    <row r="1627" spans="1:12" x14ac:dyDescent="0.2">
      <c r="A1627" s="363"/>
      <c r="B1627" s="358"/>
      <c r="C1627" s="358"/>
      <c r="D1627" s="358"/>
      <c r="E1627" s="358"/>
      <c r="F1627" s="358"/>
      <c r="G1627" s="358"/>
      <c r="H1627" s="358"/>
      <c r="I1627" s="358"/>
      <c r="J1627" s="358"/>
      <c r="K1627" s="358"/>
      <c r="L1627" s="358"/>
    </row>
    <row r="1628" spans="1:12" x14ac:dyDescent="0.2">
      <c r="A1628" s="363"/>
      <c r="B1628" s="358"/>
      <c r="C1628" s="358"/>
      <c r="D1628" s="358"/>
      <c r="E1628" s="358"/>
      <c r="F1628" s="358"/>
      <c r="G1628" s="358"/>
      <c r="H1628" s="358"/>
      <c r="I1628" s="358"/>
      <c r="J1628" s="358"/>
      <c r="K1628" s="358"/>
      <c r="L1628" s="358"/>
    </row>
    <row r="1629" spans="1:12" x14ac:dyDescent="0.2">
      <c r="A1629" s="363"/>
      <c r="B1629" s="358"/>
      <c r="C1629" s="358"/>
      <c r="D1629" s="358"/>
      <c r="E1629" s="358"/>
      <c r="F1629" s="358"/>
      <c r="G1629" s="358"/>
      <c r="H1629" s="358"/>
      <c r="I1629" s="358"/>
      <c r="J1629" s="358"/>
      <c r="K1629" s="358"/>
      <c r="L1629" s="358"/>
    </row>
    <row r="1630" spans="1:12" x14ac:dyDescent="0.2">
      <c r="A1630" s="363"/>
      <c r="B1630" s="358"/>
      <c r="C1630" s="358"/>
      <c r="D1630" s="358"/>
      <c r="E1630" s="358"/>
      <c r="F1630" s="358"/>
      <c r="G1630" s="358"/>
      <c r="H1630" s="358"/>
      <c r="I1630" s="358"/>
      <c r="J1630" s="358"/>
      <c r="K1630" s="358"/>
      <c r="L1630" s="358"/>
    </row>
    <row r="1631" spans="1:12" x14ac:dyDescent="0.2">
      <c r="A1631" s="363"/>
      <c r="B1631" s="358"/>
      <c r="C1631" s="358"/>
      <c r="D1631" s="358"/>
      <c r="E1631" s="358"/>
      <c r="F1631" s="358"/>
      <c r="G1631" s="358"/>
      <c r="H1631" s="358"/>
      <c r="I1631" s="358"/>
      <c r="J1631" s="358"/>
      <c r="K1631" s="358"/>
      <c r="L1631" s="358"/>
    </row>
    <row r="1632" spans="1:12" x14ac:dyDescent="0.2">
      <c r="A1632" s="363"/>
      <c r="B1632" s="358"/>
      <c r="C1632" s="358"/>
      <c r="D1632" s="358"/>
      <c r="E1632" s="358"/>
      <c r="F1632" s="358"/>
      <c r="G1632" s="358"/>
      <c r="H1632" s="358"/>
      <c r="I1632" s="358"/>
      <c r="J1632" s="358"/>
      <c r="K1632" s="358"/>
      <c r="L1632" s="358"/>
    </row>
    <row r="1633" spans="1:18" x14ac:dyDescent="0.2">
      <c r="A1633" s="363"/>
      <c r="B1633" s="358"/>
      <c r="C1633" s="358"/>
      <c r="D1633" s="358"/>
      <c r="E1633" s="358"/>
      <c r="F1633" s="358"/>
      <c r="G1633" s="358"/>
      <c r="H1633" s="358"/>
      <c r="I1633" s="358"/>
      <c r="J1633" s="358"/>
      <c r="K1633" s="358"/>
      <c r="L1633" s="358"/>
    </row>
    <row r="1634" spans="1:18" x14ac:dyDescent="0.2">
      <c r="A1634" s="363"/>
      <c r="B1634" s="358"/>
      <c r="C1634" s="358"/>
      <c r="D1634" s="358"/>
      <c r="E1634" s="358"/>
      <c r="F1634" s="358"/>
      <c r="G1634" s="358"/>
      <c r="H1634" s="358"/>
      <c r="I1634" s="358"/>
      <c r="J1634" s="358"/>
      <c r="K1634" s="358"/>
      <c r="L1634" s="358"/>
    </row>
    <row r="1635" spans="1:18" x14ac:dyDescent="0.2">
      <c r="A1635" s="363"/>
      <c r="B1635" s="358"/>
      <c r="C1635" s="358"/>
      <c r="D1635" s="358"/>
      <c r="E1635" s="358"/>
      <c r="F1635" s="358"/>
      <c r="G1635" s="358"/>
      <c r="H1635" s="358"/>
      <c r="I1635" s="358"/>
      <c r="J1635" s="358"/>
      <c r="K1635" s="358"/>
      <c r="L1635" s="358"/>
    </row>
    <row r="1636" spans="1:18" x14ac:dyDescent="0.2">
      <c r="A1636" s="363"/>
      <c r="B1636" s="358"/>
      <c r="C1636" s="358"/>
      <c r="D1636" s="358"/>
      <c r="E1636" s="358"/>
      <c r="F1636" s="358"/>
      <c r="G1636" s="358"/>
      <c r="H1636" s="358"/>
      <c r="I1636" s="358"/>
      <c r="J1636" s="358"/>
      <c r="K1636" s="358"/>
      <c r="L1636" s="358"/>
    </row>
    <row r="1637" spans="1:18" x14ac:dyDescent="0.2">
      <c r="A1637" s="363"/>
      <c r="B1637" s="358"/>
      <c r="C1637" s="358"/>
      <c r="D1637" s="358"/>
      <c r="E1637" s="358"/>
      <c r="F1637" s="358"/>
      <c r="G1637" s="358"/>
      <c r="H1637" s="358"/>
      <c r="I1637" s="358"/>
      <c r="J1637" s="358"/>
      <c r="K1637" s="358"/>
      <c r="L1637" s="358"/>
    </row>
    <row r="1638" spans="1:18" x14ac:dyDescent="0.2">
      <c r="A1638" s="363"/>
      <c r="B1638" s="358"/>
      <c r="C1638" s="358"/>
      <c r="D1638" s="358"/>
      <c r="E1638" s="358"/>
      <c r="F1638" s="358"/>
      <c r="G1638" s="358"/>
      <c r="H1638" s="358"/>
      <c r="I1638" s="358"/>
      <c r="J1638" s="358"/>
      <c r="K1638" s="358"/>
      <c r="L1638" s="358"/>
    </row>
    <row r="1639" spans="1:18" x14ac:dyDescent="0.2">
      <c r="A1639" s="363"/>
      <c r="B1639" s="358"/>
      <c r="C1639" s="358"/>
      <c r="D1639" s="358"/>
      <c r="E1639" s="358"/>
      <c r="F1639" s="358"/>
      <c r="G1639" s="358"/>
      <c r="H1639" s="358"/>
      <c r="I1639" s="358"/>
      <c r="J1639" s="358"/>
      <c r="K1639" s="358"/>
      <c r="L1639" s="358"/>
      <c r="M1639" s="11"/>
      <c r="N1639" s="11"/>
      <c r="O1639" s="11"/>
      <c r="P1639" s="11"/>
      <c r="Q1639" s="11"/>
      <c r="R1639" s="11"/>
    </row>
    <row r="1640" spans="1:18" x14ac:dyDescent="0.2">
      <c r="A1640" s="363"/>
      <c r="B1640" s="358"/>
      <c r="C1640" s="358"/>
      <c r="D1640" s="358"/>
      <c r="E1640" s="358"/>
      <c r="F1640" s="358"/>
      <c r="G1640" s="358"/>
      <c r="H1640" s="358"/>
      <c r="I1640" s="358"/>
      <c r="J1640" s="358"/>
      <c r="K1640" s="358"/>
      <c r="L1640" s="358"/>
    </row>
    <row r="1641" spans="1:18" x14ac:dyDescent="0.2">
      <c r="A1641" s="363"/>
      <c r="B1641" s="358"/>
      <c r="C1641" s="358"/>
      <c r="D1641" s="358"/>
      <c r="E1641" s="358"/>
      <c r="F1641" s="358"/>
      <c r="G1641" s="358"/>
      <c r="H1641" s="358"/>
      <c r="I1641" s="358"/>
      <c r="J1641" s="358"/>
      <c r="K1641" s="358"/>
      <c r="L1641" s="358"/>
    </row>
    <row r="1642" spans="1:18" x14ac:dyDescent="0.2">
      <c r="A1642" s="363"/>
      <c r="B1642" s="358"/>
      <c r="C1642" s="358"/>
      <c r="D1642" s="358"/>
      <c r="E1642" s="358"/>
      <c r="F1642" s="358"/>
      <c r="G1642" s="358"/>
      <c r="H1642" s="358"/>
      <c r="I1642" s="358"/>
      <c r="J1642" s="358"/>
      <c r="K1642" s="358"/>
      <c r="L1642" s="358"/>
    </row>
    <row r="1643" spans="1:18" x14ac:dyDescent="0.2">
      <c r="A1643" s="363"/>
      <c r="B1643" s="358"/>
      <c r="C1643" s="358"/>
      <c r="D1643" s="358"/>
      <c r="E1643" s="358"/>
      <c r="F1643" s="358"/>
      <c r="G1643" s="358"/>
      <c r="H1643" s="358"/>
      <c r="I1643" s="358"/>
      <c r="J1643" s="358"/>
      <c r="K1643" s="358"/>
      <c r="L1643" s="358"/>
    </row>
    <row r="1644" spans="1:18" x14ac:dyDescent="0.2">
      <c r="A1644" s="363"/>
      <c r="B1644" s="358"/>
      <c r="C1644" s="358"/>
      <c r="D1644" s="358"/>
      <c r="E1644" s="358"/>
      <c r="F1644" s="358"/>
      <c r="G1644" s="358"/>
      <c r="H1644" s="358"/>
      <c r="I1644" s="358"/>
      <c r="J1644" s="358"/>
      <c r="K1644" s="358"/>
      <c r="L1644" s="358"/>
    </row>
    <row r="1645" spans="1:18" x14ac:dyDescent="0.2">
      <c r="A1645" s="363"/>
      <c r="B1645" s="358"/>
      <c r="C1645" s="358"/>
      <c r="D1645" s="358"/>
      <c r="E1645" s="358"/>
      <c r="F1645" s="358"/>
      <c r="G1645" s="358"/>
      <c r="H1645" s="358"/>
      <c r="I1645" s="358"/>
      <c r="J1645" s="358"/>
      <c r="K1645" s="358"/>
      <c r="L1645" s="358"/>
    </row>
    <row r="1646" spans="1:18" x14ac:dyDescent="0.2">
      <c r="A1646" s="363"/>
      <c r="B1646" s="358"/>
      <c r="C1646" s="358"/>
      <c r="D1646" s="358"/>
      <c r="E1646" s="358"/>
      <c r="F1646" s="358"/>
      <c r="G1646" s="358"/>
      <c r="H1646" s="358"/>
      <c r="I1646" s="358"/>
      <c r="J1646" s="358"/>
      <c r="K1646" s="358"/>
      <c r="L1646" s="358"/>
    </row>
    <row r="1647" spans="1:18" x14ac:dyDescent="0.2">
      <c r="A1647" s="363"/>
      <c r="B1647" s="358"/>
      <c r="C1647" s="358"/>
      <c r="D1647" s="358"/>
      <c r="E1647" s="358"/>
      <c r="F1647" s="358"/>
      <c r="G1647" s="358"/>
      <c r="H1647" s="358"/>
      <c r="I1647" s="358"/>
      <c r="J1647" s="358"/>
      <c r="K1647" s="358"/>
      <c r="L1647" s="358"/>
    </row>
    <row r="1648" spans="1:18" x14ac:dyDescent="0.2">
      <c r="A1648" s="363"/>
      <c r="B1648" s="358"/>
      <c r="C1648" s="358"/>
      <c r="D1648" s="358"/>
      <c r="E1648" s="358"/>
      <c r="F1648" s="358"/>
      <c r="G1648" s="358"/>
      <c r="H1648" s="358"/>
      <c r="I1648" s="358"/>
      <c r="J1648" s="358"/>
      <c r="K1648" s="358"/>
      <c r="L1648" s="358"/>
    </row>
    <row r="1649" spans="1:12" x14ac:dyDescent="0.2">
      <c r="A1649" s="363"/>
      <c r="B1649" s="358"/>
      <c r="C1649" s="358"/>
      <c r="D1649" s="358"/>
      <c r="E1649" s="358"/>
      <c r="F1649" s="358"/>
      <c r="G1649" s="358"/>
      <c r="H1649" s="358"/>
      <c r="I1649" s="358"/>
      <c r="J1649" s="358"/>
      <c r="K1649" s="358"/>
      <c r="L1649" s="358"/>
    </row>
    <row r="1650" spans="1:12" x14ac:dyDescent="0.2">
      <c r="A1650" s="363"/>
      <c r="B1650" s="358"/>
      <c r="C1650" s="358"/>
      <c r="D1650" s="358"/>
      <c r="E1650" s="358"/>
      <c r="F1650" s="358"/>
      <c r="G1650" s="358"/>
      <c r="H1650" s="358"/>
      <c r="I1650" s="358"/>
      <c r="J1650" s="358"/>
      <c r="K1650" s="358"/>
      <c r="L1650" s="358"/>
    </row>
    <row r="1651" spans="1:12" x14ac:dyDescent="0.2">
      <c r="A1651" s="363"/>
      <c r="B1651" s="358"/>
      <c r="C1651" s="358"/>
      <c r="D1651" s="358"/>
      <c r="E1651" s="358"/>
      <c r="F1651" s="358"/>
      <c r="G1651" s="358"/>
      <c r="H1651" s="358"/>
      <c r="I1651" s="358"/>
      <c r="J1651" s="358"/>
      <c r="K1651" s="358"/>
      <c r="L1651" s="358"/>
    </row>
    <row r="1652" spans="1:12" x14ac:dyDescent="0.2">
      <c r="A1652" s="363"/>
      <c r="B1652" s="358"/>
      <c r="C1652" s="358"/>
      <c r="D1652" s="358"/>
      <c r="E1652" s="358"/>
      <c r="F1652" s="358"/>
      <c r="G1652" s="358"/>
      <c r="H1652" s="358"/>
      <c r="I1652" s="358"/>
      <c r="J1652" s="358"/>
      <c r="K1652" s="358"/>
      <c r="L1652" s="358"/>
    </row>
    <row r="1653" spans="1:12" x14ac:dyDescent="0.2">
      <c r="A1653" s="363"/>
      <c r="B1653" s="358"/>
      <c r="C1653" s="358"/>
      <c r="D1653" s="358"/>
      <c r="E1653" s="358"/>
      <c r="F1653" s="358"/>
      <c r="G1653" s="358"/>
      <c r="H1653" s="358"/>
      <c r="I1653" s="358"/>
      <c r="J1653" s="358"/>
      <c r="K1653" s="358"/>
      <c r="L1653" s="358"/>
    </row>
    <row r="1654" spans="1:12" x14ac:dyDescent="0.2">
      <c r="A1654" s="363"/>
      <c r="B1654" s="358"/>
      <c r="C1654" s="358"/>
      <c r="D1654" s="358"/>
      <c r="E1654" s="358"/>
      <c r="F1654" s="358"/>
      <c r="G1654" s="358"/>
      <c r="H1654" s="358"/>
      <c r="I1654" s="358"/>
      <c r="J1654" s="358"/>
      <c r="K1654" s="358"/>
      <c r="L1654" s="358"/>
    </row>
    <row r="1655" spans="1:12" x14ac:dyDescent="0.2">
      <c r="A1655" s="363"/>
      <c r="B1655" s="358"/>
      <c r="C1655" s="358"/>
      <c r="D1655" s="358"/>
      <c r="E1655" s="358"/>
      <c r="F1655" s="358"/>
      <c r="G1655" s="358"/>
      <c r="H1655" s="358"/>
      <c r="I1655" s="358"/>
      <c r="J1655" s="358"/>
      <c r="K1655" s="358"/>
      <c r="L1655" s="358"/>
    </row>
    <row r="1656" spans="1:12" x14ac:dyDescent="0.2">
      <c r="A1656" s="363"/>
      <c r="B1656" s="358"/>
      <c r="C1656" s="358"/>
      <c r="D1656" s="358"/>
      <c r="E1656" s="358"/>
      <c r="F1656" s="358"/>
      <c r="G1656" s="358"/>
      <c r="H1656" s="358"/>
      <c r="I1656" s="358"/>
      <c r="J1656" s="358"/>
      <c r="K1656" s="358"/>
      <c r="L1656" s="358"/>
    </row>
    <row r="1657" spans="1:12" x14ac:dyDescent="0.2">
      <c r="A1657" s="363"/>
      <c r="B1657" s="358"/>
      <c r="C1657" s="358"/>
      <c r="D1657" s="358"/>
      <c r="E1657" s="358"/>
      <c r="F1657" s="358"/>
      <c r="G1657" s="358"/>
      <c r="H1657" s="358"/>
      <c r="I1657" s="358"/>
      <c r="J1657" s="358"/>
      <c r="K1657" s="358"/>
      <c r="L1657" s="358"/>
    </row>
    <row r="1658" spans="1:12" x14ac:dyDescent="0.2">
      <c r="A1658" s="363"/>
      <c r="B1658" s="358"/>
      <c r="C1658" s="358"/>
      <c r="D1658" s="358"/>
      <c r="E1658" s="358"/>
      <c r="F1658" s="358"/>
      <c r="G1658" s="358"/>
      <c r="H1658" s="358"/>
      <c r="I1658" s="358"/>
      <c r="J1658" s="358"/>
      <c r="K1658" s="358"/>
      <c r="L1658" s="358"/>
    </row>
    <row r="1659" spans="1:12" x14ac:dyDescent="0.2">
      <c r="A1659" s="363"/>
      <c r="B1659" s="358"/>
      <c r="C1659" s="358"/>
      <c r="D1659" s="358"/>
      <c r="E1659" s="358"/>
      <c r="F1659" s="358"/>
      <c r="G1659" s="358"/>
      <c r="H1659" s="358"/>
      <c r="I1659" s="358"/>
      <c r="J1659" s="358"/>
      <c r="K1659" s="358"/>
      <c r="L1659" s="358"/>
    </row>
    <row r="1660" spans="1:12" x14ac:dyDescent="0.2">
      <c r="A1660" s="363"/>
      <c r="B1660" s="358"/>
      <c r="C1660" s="358"/>
      <c r="D1660" s="358"/>
      <c r="E1660" s="358"/>
      <c r="F1660" s="358"/>
      <c r="G1660" s="358"/>
      <c r="H1660" s="358"/>
      <c r="I1660" s="358"/>
      <c r="J1660" s="358"/>
      <c r="K1660" s="358"/>
      <c r="L1660" s="358"/>
    </row>
    <row r="1661" spans="1:12" x14ac:dyDescent="0.2">
      <c r="A1661" s="363"/>
      <c r="B1661" s="358"/>
      <c r="C1661" s="358"/>
      <c r="D1661" s="358"/>
      <c r="E1661" s="358"/>
      <c r="F1661" s="358"/>
      <c r="G1661" s="358"/>
      <c r="H1661" s="358"/>
      <c r="I1661" s="358"/>
      <c r="J1661" s="358"/>
      <c r="K1661" s="358"/>
      <c r="L1661" s="358"/>
    </row>
    <row r="1662" spans="1:12" x14ac:dyDescent="0.2">
      <c r="A1662" s="363"/>
      <c r="B1662" s="358"/>
      <c r="C1662" s="358"/>
      <c r="D1662" s="358"/>
      <c r="E1662" s="358"/>
      <c r="F1662" s="358"/>
      <c r="G1662" s="358"/>
      <c r="H1662" s="358"/>
      <c r="I1662" s="358"/>
      <c r="J1662" s="358"/>
      <c r="K1662" s="358"/>
      <c r="L1662" s="358"/>
    </row>
    <row r="1663" spans="1:12" x14ac:dyDescent="0.2">
      <c r="A1663" s="363"/>
      <c r="B1663" s="358"/>
      <c r="C1663" s="358"/>
      <c r="D1663" s="358"/>
      <c r="E1663" s="358"/>
      <c r="F1663" s="358"/>
      <c r="G1663" s="358"/>
      <c r="H1663" s="358"/>
      <c r="I1663" s="358"/>
      <c r="J1663" s="358"/>
      <c r="K1663" s="358"/>
      <c r="L1663" s="358"/>
    </row>
    <row r="1664" spans="1:12" x14ac:dyDescent="0.2">
      <c r="A1664" s="363"/>
      <c r="B1664" s="358"/>
      <c r="C1664" s="358"/>
      <c r="D1664" s="358"/>
      <c r="E1664" s="358"/>
      <c r="F1664" s="358"/>
      <c r="G1664" s="358"/>
      <c r="H1664" s="358"/>
      <c r="I1664" s="358"/>
      <c r="J1664" s="358"/>
      <c r="K1664" s="358"/>
      <c r="L1664" s="358"/>
    </row>
    <row r="1665" spans="1:12" x14ac:dyDescent="0.2">
      <c r="A1665" s="363"/>
      <c r="B1665" s="358"/>
      <c r="C1665" s="358"/>
      <c r="D1665" s="358"/>
      <c r="E1665" s="358"/>
      <c r="F1665" s="358"/>
      <c r="G1665" s="358"/>
      <c r="H1665" s="358"/>
      <c r="I1665" s="358"/>
      <c r="J1665" s="358"/>
      <c r="K1665" s="358"/>
      <c r="L1665" s="358"/>
    </row>
    <row r="1666" spans="1:12" x14ac:dyDescent="0.2">
      <c r="A1666" s="363"/>
      <c r="B1666" s="358"/>
      <c r="C1666" s="358"/>
      <c r="D1666" s="358"/>
      <c r="E1666" s="358"/>
      <c r="F1666" s="358"/>
      <c r="G1666" s="358"/>
      <c r="H1666" s="358"/>
      <c r="I1666" s="358"/>
      <c r="J1666" s="358"/>
      <c r="K1666" s="358"/>
      <c r="L1666" s="358"/>
    </row>
    <row r="1667" spans="1:12" x14ac:dyDescent="0.2">
      <c r="A1667" s="363"/>
      <c r="B1667" s="358"/>
      <c r="C1667" s="358"/>
      <c r="D1667" s="358"/>
      <c r="E1667" s="358"/>
      <c r="F1667" s="358"/>
      <c r="G1667" s="358"/>
      <c r="H1667" s="358"/>
      <c r="I1667" s="358"/>
      <c r="J1667" s="358"/>
      <c r="K1667" s="358"/>
      <c r="L1667" s="358"/>
    </row>
    <row r="1668" spans="1:12" x14ac:dyDescent="0.2">
      <c r="A1668" s="363"/>
      <c r="B1668" s="358"/>
      <c r="C1668" s="358"/>
      <c r="D1668" s="358"/>
      <c r="E1668" s="358"/>
      <c r="F1668" s="358"/>
      <c r="G1668" s="358"/>
      <c r="H1668" s="358"/>
      <c r="I1668" s="358"/>
      <c r="J1668" s="358"/>
      <c r="K1668" s="358"/>
      <c r="L1668" s="358"/>
    </row>
    <row r="1669" spans="1:12" x14ac:dyDescent="0.2">
      <c r="A1669" s="363"/>
      <c r="B1669" s="358"/>
      <c r="C1669" s="358"/>
      <c r="D1669" s="358"/>
      <c r="E1669" s="358"/>
      <c r="F1669" s="358"/>
      <c r="G1669" s="358"/>
      <c r="H1669" s="358"/>
      <c r="I1669" s="358"/>
      <c r="J1669" s="358"/>
      <c r="K1669" s="358"/>
      <c r="L1669" s="358"/>
    </row>
    <row r="1670" spans="1:12" x14ac:dyDescent="0.2">
      <c r="A1670" s="363"/>
      <c r="B1670" s="358"/>
      <c r="C1670" s="358"/>
      <c r="D1670" s="358"/>
      <c r="E1670" s="358"/>
      <c r="F1670" s="358"/>
      <c r="G1670" s="358"/>
      <c r="H1670" s="358"/>
      <c r="I1670" s="358"/>
      <c r="J1670" s="358"/>
      <c r="K1670" s="358"/>
      <c r="L1670" s="358"/>
    </row>
    <row r="1671" spans="1:12" x14ac:dyDescent="0.2">
      <c r="A1671" s="363"/>
      <c r="B1671" s="358"/>
      <c r="C1671" s="358"/>
      <c r="D1671" s="358"/>
      <c r="E1671" s="358"/>
      <c r="F1671" s="358"/>
      <c r="G1671" s="358"/>
      <c r="H1671" s="358"/>
      <c r="I1671" s="358"/>
      <c r="J1671" s="358"/>
      <c r="K1671" s="358"/>
      <c r="L1671" s="358"/>
    </row>
    <row r="1672" spans="1:12" x14ac:dyDescent="0.2">
      <c r="A1672" s="363"/>
      <c r="B1672" s="358"/>
      <c r="C1672" s="358"/>
      <c r="D1672" s="358"/>
      <c r="E1672" s="358"/>
      <c r="F1672" s="358"/>
      <c r="G1672" s="358"/>
      <c r="H1672" s="358"/>
      <c r="I1672" s="358"/>
      <c r="J1672" s="358"/>
      <c r="K1672" s="358"/>
      <c r="L1672" s="358"/>
    </row>
    <row r="1673" spans="1:12" x14ac:dyDescent="0.2">
      <c r="A1673" s="363"/>
      <c r="B1673" s="358"/>
      <c r="C1673" s="358"/>
      <c r="D1673" s="358"/>
      <c r="E1673" s="358"/>
      <c r="F1673" s="358"/>
      <c r="G1673" s="358"/>
      <c r="H1673" s="358"/>
      <c r="I1673" s="358"/>
      <c r="J1673" s="358"/>
      <c r="K1673" s="358"/>
      <c r="L1673" s="358"/>
    </row>
    <row r="1674" spans="1:12" x14ac:dyDescent="0.2">
      <c r="A1674" s="363"/>
      <c r="B1674" s="358"/>
      <c r="C1674" s="358"/>
      <c r="D1674" s="358"/>
      <c r="E1674" s="358"/>
      <c r="F1674" s="358"/>
      <c r="G1674" s="358"/>
      <c r="H1674" s="358"/>
      <c r="I1674" s="358"/>
      <c r="J1674" s="358"/>
      <c r="K1674" s="358"/>
      <c r="L1674" s="358"/>
    </row>
    <row r="1675" spans="1:12" x14ac:dyDescent="0.2">
      <c r="A1675" s="363"/>
      <c r="B1675" s="358"/>
      <c r="C1675" s="358"/>
      <c r="D1675" s="358"/>
      <c r="E1675" s="358"/>
      <c r="F1675" s="358"/>
      <c r="G1675" s="358"/>
      <c r="H1675" s="358"/>
      <c r="I1675" s="358"/>
      <c r="J1675" s="358"/>
      <c r="K1675" s="358"/>
      <c r="L1675" s="358"/>
    </row>
    <row r="1676" spans="1:12" x14ac:dyDescent="0.2">
      <c r="A1676" s="363"/>
      <c r="B1676" s="358"/>
      <c r="C1676" s="358"/>
      <c r="D1676" s="358"/>
      <c r="E1676" s="358"/>
      <c r="F1676" s="358"/>
      <c r="G1676" s="358"/>
      <c r="H1676" s="358"/>
      <c r="I1676" s="358"/>
      <c r="J1676" s="358"/>
      <c r="K1676" s="358"/>
      <c r="L1676" s="358"/>
    </row>
    <row r="1677" spans="1:12" x14ac:dyDescent="0.2">
      <c r="A1677" s="363"/>
      <c r="B1677" s="358"/>
      <c r="C1677" s="358"/>
      <c r="D1677" s="358"/>
      <c r="E1677" s="358"/>
      <c r="F1677" s="358"/>
      <c r="G1677" s="358"/>
      <c r="H1677" s="358"/>
      <c r="I1677" s="358"/>
      <c r="J1677" s="358"/>
      <c r="K1677" s="358"/>
      <c r="L1677" s="358"/>
    </row>
    <row r="1678" spans="1:12" x14ac:dyDescent="0.2">
      <c r="A1678" s="363"/>
      <c r="B1678" s="358"/>
      <c r="C1678" s="358"/>
      <c r="D1678" s="358"/>
      <c r="E1678" s="358"/>
      <c r="F1678" s="358"/>
      <c r="G1678" s="358"/>
      <c r="H1678" s="358"/>
      <c r="I1678" s="358"/>
      <c r="J1678" s="358"/>
      <c r="K1678" s="358"/>
      <c r="L1678" s="358"/>
    </row>
    <row r="1679" spans="1:12" x14ac:dyDescent="0.2">
      <c r="A1679" s="363"/>
      <c r="B1679" s="358"/>
      <c r="C1679" s="358"/>
      <c r="D1679" s="358"/>
      <c r="E1679" s="358"/>
      <c r="F1679" s="358"/>
      <c r="G1679" s="358"/>
      <c r="H1679" s="358"/>
      <c r="I1679" s="358"/>
      <c r="J1679" s="358"/>
      <c r="K1679" s="358"/>
      <c r="L1679" s="358"/>
    </row>
    <row r="1680" spans="1:12" x14ac:dyDescent="0.2">
      <c r="A1680" s="363"/>
      <c r="B1680" s="358"/>
      <c r="C1680" s="358"/>
      <c r="D1680" s="358"/>
      <c r="E1680" s="358"/>
      <c r="F1680" s="358"/>
      <c r="G1680" s="358"/>
      <c r="H1680" s="358"/>
      <c r="I1680" s="358"/>
      <c r="J1680" s="358"/>
      <c r="K1680" s="358"/>
      <c r="L1680" s="358"/>
    </row>
    <row r="1681" spans="1:18" x14ac:dyDescent="0.2">
      <c r="A1681" s="363"/>
      <c r="B1681" s="358"/>
      <c r="C1681" s="358"/>
      <c r="D1681" s="358"/>
      <c r="E1681" s="358"/>
      <c r="F1681" s="358"/>
      <c r="G1681" s="358"/>
      <c r="H1681" s="358"/>
      <c r="I1681" s="358"/>
      <c r="J1681" s="358"/>
      <c r="K1681" s="358"/>
      <c r="L1681" s="358"/>
    </row>
    <row r="1682" spans="1:18" x14ac:dyDescent="0.2">
      <c r="A1682" s="363"/>
      <c r="B1682" s="358"/>
      <c r="C1682" s="358"/>
      <c r="D1682" s="358"/>
      <c r="E1682" s="358"/>
      <c r="F1682" s="358"/>
      <c r="G1682" s="358"/>
      <c r="H1682" s="358"/>
      <c r="I1682" s="358"/>
      <c r="J1682" s="358"/>
      <c r="K1682" s="358"/>
      <c r="L1682" s="358"/>
    </row>
    <row r="1683" spans="1:18" x14ac:dyDescent="0.2">
      <c r="A1683" s="363"/>
      <c r="B1683" s="358"/>
      <c r="C1683" s="358"/>
      <c r="D1683" s="358"/>
      <c r="E1683" s="358"/>
      <c r="F1683" s="358"/>
      <c r="G1683" s="358"/>
      <c r="H1683" s="358"/>
      <c r="I1683" s="358"/>
      <c r="J1683" s="358"/>
      <c r="K1683" s="358"/>
      <c r="L1683" s="358"/>
    </row>
    <row r="1684" spans="1:18" x14ac:dyDescent="0.2">
      <c r="A1684" s="363"/>
      <c r="B1684" s="358"/>
      <c r="C1684" s="358"/>
      <c r="D1684" s="358"/>
      <c r="E1684" s="358"/>
      <c r="F1684" s="358"/>
      <c r="G1684" s="358"/>
      <c r="H1684" s="358"/>
      <c r="I1684" s="358"/>
      <c r="J1684" s="358"/>
      <c r="K1684" s="358"/>
      <c r="L1684" s="358"/>
    </row>
    <row r="1685" spans="1:18" x14ac:dyDescent="0.2">
      <c r="A1685" s="363"/>
      <c r="B1685" s="358"/>
      <c r="C1685" s="358"/>
      <c r="D1685" s="358"/>
      <c r="E1685" s="358"/>
      <c r="F1685" s="358"/>
      <c r="G1685" s="358"/>
      <c r="H1685" s="358"/>
      <c r="I1685" s="358"/>
      <c r="J1685" s="358"/>
      <c r="K1685" s="358"/>
      <c r="L1685" s="358"/>
    </row>
    <row r="1686" spans="1:18" x14ac:dyDescent="0.2">
      <c r="A1686" s="363"/>
      <c r="B1686" s="358"/>
      <c r="C1686" s="358"/>
      <c r="D1686" s="358"/>
      <c r="E1686" s="358"/>
      <c r="F1686" s="358"/>
      <c r="G1686" s="358"/>
      <c r="H1686" s="358"/>
      <c r="I1686" s="358"/>
      <c r="J1686" s="358"/>
      <c r="K1686" s="358"/>
      <c r="L1686" s="358"/>
    </row>
    <row r="1687" spans="1:18" s="11" customFormat="1" x14ac:dyDescent="0.2">
      <c r="A1687" s="363"/>
      <c r="B1687" s="358"/>
      <c r="C1687" s="358"/>
      <c r="D1687" s="358"/>
      <c r="E1687" s="358"/>
      <c r="F1687" s="358"/>
      <c r="G1687" s="358"/>
      <c r="H1687" s="358"/>
      <c r="I1687" s="358"/>
      <c r="J1687" s="358"/>
      <c r="K1687" s="358"/>
      <c r="L1687" s="358"/>
      <c r="M1687" s="198"/>
      <c r="N1687" s="198"/>
      <c r="O1687" s="198"/>
      <c r="P1687" s="198"/>
      <c r="Q1687" s="198"/>
      <c r="R1687" s="198"/>
    </row>
    <row r="1688" spans="1:18" x14ac:dyDescent="0.2">
      <c r="A1688" s="363"/>
      <c r="B1688" s="358"/>
      <c r="C1688" s="358"/>
      <c r="D1688" s="358"/>
      <c r="E1688" s="358"/>
      <c r="F1688" s="358"/>
      <c r="G1688" s="358"/>
      <c r="H1688" s="358"/>
      <c r="I1688" s="358"/>
      <c r="J1688" s="358"/>
      <c r="K1688" s="358"/>
      <c r="L1688" s="358"/>
    </row>
    <row r="1689" spans="1:18" x14ac:dyDescent="0.2">
      <c r="A1689" s="363"/>
      <c r="B1689" s="358"/>
      <c r="C1689" s="358"/>
      <c r="D1689" s="358"/>
      <c r="E1689" s="358"/>
      <c r="F1689" s="358"/>
      <c r="G1689" s="358"/>
      <c r="H1689" s="358"/>
      <c r="I1689" s="358"/>
      <c r="J1689" s="358"/>
      <c r="K1689" s="358"/>
      <c r="L1689" s="358"/>
    </row>
    <row r="1690" spans="1:18" x14ac:dyDescent="0.2">
      <c r="A1690" s="363"/>
      <c r="B1690" s="358"/>
      <c r="C1690" s="358"/>
      <c r="D1690" s="358"/>
      <c r="E1690" s="358"/>
      <c r="F1690" s="358"/>
      <c r="G1690" s="358"/>
      <c r="H1690" s="358"/>
      <c r="I1690" s="358"/>
      <c r="J1690" s="358"/>
      <c r="K1690" s="358"/>
      <c r="L1690" s="358"/>
    </row>
    <row r="1691" spans="1:18" x14ac:dyDescent="0.2">
      <c r="A1691" s="363"/>
      <c r="B1691" s="358"/>
      <c r="C1691" s="358"/>
      <c r="D1691" s="358"/>
      <c r="E1691" s="358"/>
      <c r="F1691" s="358"/>
      <c r="G1691" s="358"/>
      <c r="H1691" s="358"/>
      <c r="I1691" s="358"/>
      <c r="J1691" s="358"/>
      <c r="K1691" s="358"/>
      <c r="L1691" s="358"/>
    </row>
    <row r="1692" spans="1:18" x14ac:dyDescent="0.2">
      <c r="A1692" s="363"/>
      <c r="B1692" s="358"/>
      <c r="C1692" s="358"/>
      <c r="D1692" s="358"/>
      <c r="E1692" s="358"/>
      <c r="F1692" s="358"/>
      <c r="G1692" s="358"/>
      <c r="H1692" s="358"/>
      <c r="I1692" s="358"/>
      <c r="J1692" s="358"/>
      <c r="K1692" s="358"/>
      <c r="L1692" s="358"/>
    </row>
    <row r="1693" spans="1:18" x14ac:dyDescent="0.2">
      <c r="A1693" s="363"/>
      <c r="B1693" s="358"/>
      <c r="C1693" s="358"/>
      <c r="D1693" s="358"/>
      <c r="E1693" s="358"/>
      <c r="F1693" s="358"/>
      <c r="G1693" s="358"/>
      <c r="H1693" s="358"/>
      <c r="I1693" s="358"/>
      <c r="J1693" s="358"/>
      <c r="K1693" s="358"/>
      <c r="L1693" s="358"/>
    </row>
    <row r="1694" spans="1:18" x14ac:dyDescent="0.2">
      <c r="A1694" s="363"/>
      <c r="B1694" s="358"/>
      <c r="C1694" s="358"/>
      <c r="D1694" s="358"/>
      <c r="E1694" s="358"/>
      <c r="F1694" s="358"/>
      <c r="G1694" s="358"/>
      <c r="H1694" s="358"/>
      <c r="I1694" s="358"/>
      <c r="J1694" s="358"/>
      <c r="K1694" s="358"/>
      <c r="L1694" s="358"/>
    </row>
    <row r="1695" spans="1:18" x14ac:dyDescent="0.2">
      <c r="A1695" s="363"/>
      <c r="B1695" s="358"/>
      <c r="C1695" s="358"/>
      <c r="D1695" s="358"/>
      <c r="E1695" s="358"/>
      <c r="F1695" s="358"/>
      <c r="G1695" s="358"/>
      <c r="H1695" s="358"/>
      <c r="I1695" s="358"/>
      <c r="J1695" s="358"/>
      <c r="K1695" s="358"/>
      <c r="L1695" s="358"/>
    </row>
    <row r="1696" spans="1:18" x14ac:dyDescent="0.2">
      <c r="A1696" s="363"/>
      <c r="B1696" s="358"/>
      <c r="C1696" s="358"/>
      <c r="D1696" s="358"/>
      <c r="E1696" s="358"/>
      <c r="F1696" s="358"/>
      <c r="G1696" s="358"/>
      <c r="H1696" s="358"/>
      <c r="I1696" s="358"/>
      <c r="J1696" s="358"/>
      <c r="K1696" s="358"/>
      <c r="L1696" s="358"/>
    </row>
    <row r="1697" spans="1:12" x14ac:dyDescent="0.2">
      <c r="A1697" s="363"/>
      <c r="B1697" s="358"/>
      <c r="C1697" s="358"/>
      <c r="D1697" s="358"/>
      <c r="E1697" s="358"/>
      <c r="F1697" s="358"/>
      <c r="G1697" s="358"/>
      <c r="H1697" s="358"/>
      <c r="I1697" s="358"/>
      <c r="J1697" s="358"/>
      <c r="K1697" s="358"/>
      <c r="L1697" s="358"/>
    </row>
    <row r="1698" spans="1:12" x14ac:dyDescent="0.2">
      <c r="A1698" s="363"/>
      <c r="B1698" s="358"/>
      <c r="C1698" s="358"/>
      <c r="D1698" s="358"/>
      <c r="E1698" s="358"/>
      <c r="F1698" s="358"/>
      <c r="G1698" s="358"/>
      <c r="H1698" s="358"/>
      <c r="I1698" s="358"/>
      <c r="J1698" s="358"/>
      <c r="K1698" s="358"/>
      <c r="L1698" s="358"/>
    </row>
    <row r="1699" spans="1:12" x14ac:dyDescent="0.2">
      <c r="A1699" s="363"/>
      <c r="B1699" s="358"/>
      <c r="C1699" s="358"/>
      <c r="D1699" s="358"/>
      <c r="E1699" s="358"/>
      <c r="F1699" s="358"/>
      <c r="G1699" s="358"/>
      <c r="H1699" s="358"/>
      <c r="I1699" s="358"/>
      <c r="J1699" s="358"/>
      <c r="K1699" s="358"/>
      <c r="L1699" s="358"/>
    </row>
    <row r="1700" spans="1:12" x14ac:dyDescent="0.2">
      <c r="A1700" s="363"/>
      <c r="B1700" s="358"/>
      <c r="C1700" s="358"/>
      <c r="D1700" s="358"/>
      <c r="E1700" s="358"/>
      <c r="F1700" s="358"/>
      <c r="G1700" s="358"/>
      <c r="H1700" s="358"/>
      <c r="I1700" s="358"/>
      <c r="J1700" s="358"/>
      <c r="K1700" s="358"/>
      <c r="L1700" s="358"/>
    </row>
    <row r="1701" spans="1:12" x14ac:dyDescent="0.2">
      <c r="A1701" s="363"/>
      <c r="B1701" s="358"/>
      <c r="C1701" s="358"/>
      <c r="D1701" s="358"/>
      <c r="E1701" s="358"/>
      <c r="F1701" s="358"/>
      <c r="G1701" s="358"/>
      <c r="H1701" s="358"/>
      <c r="I1701" s="358"/>
      <c r="J1701" s="358"/>
      <c r="K1701" s="358"/>
      <c r="L1701" s="358"/>
    </row>
    <row r="1702" spans="1:12" x14ac:dyDescent="0.2">
      <c r="A1702" s="363"/>
      <c r="B1702" s="358"/>
      <c r="C1702" s="358"/>
      <c r="D1702" s="358"/>
      <c r="E1702" s="358"/>
      <c r="F1702" s="358"/>
      <c r="G1702" s="358"/>
      <c r="H1702" s="358"/>
      <c r="I1702" s="358"/>
      <c r="J1702" s="358"/>
      <c r="K1702" s="358"/>
      <c r="L1702" s="358"/>
    </row>
    <row r="1703" spans="1:12" x14ac:dyDescent="0.2">
      <c r="A1703" s="363"/>
      <c r="B1703" s="358"/>
      <c r="C1703" s="358"/>
      <c r="D1703" s="358"/>
      <c r="E1703" s="358"/>
      <c r="F1703" s="358"/>
      <c r="G1703" s="358"/>
      <c r="H1703" s="358"/>
      <c r="I1703" s="358"/>
      <c r="J1703" s="358"/>
      <c r="K1703" s="358"/>
      <c r="L1703" s="358"/>
    </row>
    <row r="1704" spans="1:12" x14ac:dyDescent="0.2">
      <c r="A1704" s="363"/>
      <c r="B1704" s="358"/>
      <c r="C1704" s="358"/>
      <c r="D1704" s="358"/>
      <c r="E1704" s="358"/>
      <c r="F1704" s="358"/>
      <c r="G1704" s="358"/>
      <c r="H1704" s="358"/>
      <c r="I1704" s="358"/>
      <c r="J1704" s="358"/>
      <c r="K1704" s="358"/>
      <c r="L1704" s="358"/>
    </row>
    <row r="1705" spans="1:12" x14ac:dyDescent="0.2">
      <c r="A1705" s="363"/>
      <c r="B1705" s="358"/>
      <c r="C1705" s="358"/>
      <c r="D1705" s="358"/>
      <c r="E1705" s="358"/>
      <c r="F1705" s="358"/>
      <c r="G1705" s="358"/>
      <c r="H1705" s="358"/>
      <c r="I1705" s="358"/>
      <c r="J1705" s="358"/>
      <c r="K1705" s="358"/>
      <c r="L1705" s="358"/>
    </row>
    <row r="1706" spans="1:12" x14ac:dyDescent="0.2">
      <c r="A1706" s="363"/>
      <c r="B1706" s="358"/>
      <c r="C1706" s="358"/>
      <c r="D1706" s="358"/>
      <c r="E1706" s="358"/>
      <c r="F1706" s="358"/>
      <c r="G1706" s="358"/>
      <c r="H1706" s="358"/>
      <c r="I1706" s="358"/>
      <c r="J1706" s="358"/>
      <c r="K1706" s="358"/>
      <c r="L1706" s="358"/>
    </row>
    <row r="1707" spans="1:12" x14ac:dyDescent="0.2">
      <c r="A1707" s="363"/>
      <c r="B1707" s="358"/>
      <c r="C1707" s="358"/>
      <c r="D1707" s="358"/>
      <c r="E1707" s="358"/>
      <c r="F1707" s="358"/>
      <c r="G1707" s="358"/>
      <c r="H1707" s="358"/>
      <c r="I1707" s="358"/>
      <c r="J1707" s="358"/>
      <c r="K1707" s="358"/>
      <c r="L1707" s="358"/>
    </row>
    <row r="1708" spans="1:12" x14ac:dyDescent="0.2">
      <c r="A1708" s="363"/>
      <c r="B1708" s="358"/>
      <c r="C1708" s="358"/>
      <c r="D1708" s="358"/>
      <c r="E1708" s="358"/>
      <c r="F1708" s="358"/>
      <c r="G1708" s="358"/>
      <c r="H1708" s="358"/>
      <c r="I1708" s="358"/>
      <c r="J1708" s="358"/>
      <c r="K1708" s="358"/>
      <c r="L1708" s="358"/>
    </row>
    <row r="1709" spans="1:12" x14ac:dyDescent="0.2">
      <c r="A1709" s="363"/>
      <c r="B1709" s="358"/>
      <c r="C1709" s="358"/>
      <c r="D1709" s="358"/>
      <c r="E1709" s="358"/>
      <c r="F1709" s="358"/>
      <c r="G1709" s="358"/>
      <c r="H1709" s="358"/>
      <c r="I1709" s="358"/>
      <c r="J1709" s="358"/>
      <c r="K1709" s="358"/>
      <c r="L1709" s="358"/>
    </row>
    <row r="1710" spans="1:12" x14ac:dyDescent="0.2">
      <c r="A1710" s="363"/>
      <c r="B1710" s="358"/>
      <c r="C1710" s="358"/>
      <c r="D1710" s="358"/>
      <c r="E1710" s="358"/>
      <c r="F1710" s="358"/>
      <c r="G1710" s="358"/>
      <c r="H1710" s="358"/>
      <c r="I1710" s="358"/>
      <c r="J1710" s="358"/>
      <c r="K1710" s="358"/>
      <c r="L1710" s="358"/>
    </row>
    <row r="1711" spans="1:12" x14ac:dyDescent="0.2">
      <c r="A1711" s="363"/>
      <c r="B1711" s="358"/>
      <c r="C1711" s="358"/>
      <c r="D1711" s="358"/>
      <c r="E1711" s="358"/>
      <c r="F1711" s="358"/>
      <c r="G1711" s="358"/>
      <c r="H1711" s="358"/>
      <c r="I1711" s="358"/>
      <c r="J1711" s="358"/>
      <c r="K1711" s="358"/>
      <c r="L1711" s="358"/>
    </row>
    <row r="1712" spans="1:12" x14ac:dyDescent="0.2">
      <c r="A1712" s="363"/>
      <c r="B1712" s="358"/>
      <c r="C1712" s="358"/>
      <c r="D1712" s="358"/>
      <c r="E1712" s="358"/>
      <c r="F1712" s="358"/>
      <c r="G1712" s="358"/>
      <c r="H1712" s="358"/>
      <c r="I1712" s="358"/>
      <c r="J1712" s="358"/>
      <c r="K1712" s="358"/>
      <c r="L1712" s="358"/>
    </row>
    <row r="1713" spans="1:12" x14ac:dyDescent="0.2">
      <c r="A1713" s="363"/>
      <c r="B1713" s="358"/>
      <c r="C1713" s="358"/>
      <c r="D1713" s="358"/>
      <c r="E1713" s="358"/>
      <c r="F1713" s="358"/>
      <c r="G1713" s="358"/>
      <c r="H1713" s="358"/>
      <c r="I1713" s="358"/>
      <c r="J1713" s="358"/>
      <c r="K1713" s="358"/>
      <c r="L1713" s="358"/>
    </row>
    <row r="1714" spans="1:12" x14ac:dyDescent="0.2">
      <c r="A1714" s="363"/>
      <c r="B1714" s="358"/>
      <c r="C1714" s="358"/>
      <c r="D1714" s="358"/>
      <c r="E1714" s="358"/>
      <c r="F1714" s="358"/>
      <c r="G1714" s="358"/>
      <c r="H1714" s="358"/>
      <c r="I1714" s="358"/>
      <c r="J1714" s="358"/>
      <c r="K1714" s="358"/>
      <c r="L1714" s="358"/>
    </row>
    <row r="1715" spans="1:12" x14ac:dyDescent="0.2">
      <c r="A1715" s="363"/>
      <c r="B1715" s="358"/>
      <c r="C1715" s="358"/>
      <c r="D1715" s="358"/>
      <c r="E1715" s="358"/>
      <c r="F1715" s="358"/>
      <c r="G1715" s="358"/>
      <c r="H1715" s="358"/>
      <c r="I1715" s="358"/>
      <c r="J1715" s="358"/>
      <c r="K1715" s="358"/>
      <c r="L1715" s="358"/>
    </row>
    <row r="1716" spans="1:12" x14ac:dyDescent="0.2">
      <c r="A1716" s="363"/>
      <c r="B1716" s="358"/>
      <c r="C1716" s="358"/>
      <c r="D1716" s="358"/>
      <c r="E1716" s="358"/>
      <c r="F1716" s="358"/>
      <c r="G1716" s="358"/>
      <c r="H1716" s="358"/>
      <c r="I1716" s="358"/>
      <c r="J1716" s="358"/>
      <c r="K1716" s="358"/>
      <c r="L1716" s="358"/>
    </row>
    <row r="1717" spans="1:12" x14ac:dyDescent="0.2">
      <c r="A1717" s="363"/>
      <c r="B1717" s="358"/>
      <c r="C1717" s="358"/>
      <c r="D1717" s="358"/>
      <c r="E1717" s="358"/>
      <c r="F1717" s="358"/>
      <c r="G1717" s="358"/>
      <c r="H1717" s="358"/>
      <c r="I1717" s="358"/>
      <c r="J1717" s="358"/>
      <c r="K1717" s="358"/>
      <c r="L1717" s="358"/>
    </row>
    <row r="1718" spans="1:12" x14ac:dyDescent="0.2">
      <c r="A1718" s="363"/>
      <c r="B1718" s="358"/>
      <c r="C1718" s="358"/>
      <c r="D1718" s="358"/>
      <c r="E1718" s="358"/>
      <c r="F1718" s="358"/>
      <c r="G1718" s="358"/>
      <c r="H1718" s="358"/>
      <c r="I1718" s="358"/>
      <c r="J1718" s="358"/>
      <c r="K1718" s="358"/>
      <c r="L1718" s="358"/>
    </row>
    <row r="1719" spans="1:12" x14ac:dyDescent="0.2">
      <c r="A1719" s="363"/>
      <c r="B1719" s="358"/>
      <c r="C1719" s="358"/>
      <c r="D1719" s="358"/>
      <c r="E1719" s="358"/>
      <c r="F1719" s="358"/>
      <c r="G1719" s="358"/>
      <c r="H1719" s="358"/>
      <c r="I1719" s="358"/>
      <c r="J1719" s="358"/>
      <c r="K1719" s="358"/>
      <c r="L1719" s="358"/>
    </row>
    <row r="1720" spans="1:12" x14ac:dyDescent="0.2">
      <c r="A1720" s="363"/>
      <c r="B1720" s="358"/>
      <c r="C1720" s="358"/>
      <c r="D1720" s="358"/>
      <c r="E1720" s="358"/>
      <c r="F1720" s="358"/>
      <c r="G1720" s="358"/>
      <c r="H1720" s="358"/>
      <c r="I1720" s="358"/>
      <c r="J1720" s="358"/>
      <c r="K1720" s="358"/>
      <c r="L1720" s="358"/>
    </row>
    <row r="1721" spans="1:12" x14ac:dyDescent="0.2">
      <c r="A1721" s="363"/>
      <c r="B1721" s="358"/>
      <c r="C1721" s="358"/>
      <c r="D1721" s="358"/>
      <c r="E1721" s="358"/>
      <c r="F1721" s="358"/>
      <c r="G1721" s="358"/>
      <c r="H1721" s="358"/>
      <c r="I1721" s="358"/>
      <c r="J1721" s="358"/>
      <c r="K1721" s="358"/>
      <c r="L1721" s="358"/>
    </row>
    <row r="1722" spans="1:12" x14ac:dyDescent="0.2">
      <c r="A1722" s="363"/>
      <c r="B1722" s="358"/>
      <c r="C1722" s="358"/>
      <c r="D1722" s="358"/>
      <c r="E1722" s="358"/>
      <c r="F1722" s="358"/>
      <c r="G1722" s="358"/>
      <c r="H1722" s="358"/>
      <c r="I1722" s="358"/>
      <c r="J1722" s="358"/>
      <c r="K1722" s="358"/>
      <c r="L1722" s="358"/>
    </row>
    <row r="1723" spans="1:12" x14ac:dyDescent="0.2">
      <c r="A1723" s="363"/>
      <c r="B1723" s="358"/>
      <c r="C1723" s="358"/>
      <c r="D1723" s="358"/>
      <c r="E1723" s="358"/>
      <c r="F1723" s="358"/>
      <c r="G1723" s="358"/>
      <c r="H1723" s="358"/>
      <c r="I1723" s="358"/>
      <c r="J1723" s="358"/>
      <c r="K1723" s="358"/>
      <c r="L1723" s="358"/>
    </row>
    <row r="1724" spans="1:12" x14ac:dyDescent="0.2">
      <c r="A1724" s="363"/>
      <c r="B1724" s="358"/>
      <c r="C1724" s="358"/>
      <c r="D1724" s="358"/>
      <c r="E1724" s="358"/>
      <c r="F1724" s="358"/>
      <c r="G1724" s="358"/>
      <c r="H1724" s="358"/>
      <c r="I1724" s="358"/>
      <c r="J1724" s="358"/>
      <c r="K1724" s="358"/>
      <c r="L1724" s="358"/>
    </row>
    <row r="1725" spans="1:12" x14ac:dyDescent="0.2">
      <c r="A1725" s="363"/>
      <c r="B1725" s="358"/>
      <c r="C1725" s="358"/>
      <c r="D1725" s="358"/>
      <c r="E1725" s="358"/>
      <c r="F1725" s="358"/>
      <c r="G1725" s="358"/>
      <c r="H1725" s="358"/>
      <c r="I1725" s="358"/>
      <c r="J1725" s="358"/>
      <c r="K1725" s="358"/>
      <c r="L1725" s="358"/>
    </row>
    <row r="1726" spans="1:12" x14ac:dyDescent="0.2">
      <c r="A1726" s="363"/>
      <c r="B1726" s="358"/>
      <c r="C1726" s="358"/>
      <c r="D1726" s="358"/>
      <c r="E1726" s="358"/>
      <c r="F1726" s="358"/>
      <c r="G1726" s="358"/>
      <c r="H1726" s="358"/>
      <c r="I1726" s="358"/>
      <c r="J1726" s="358"/>
      <c r="K1726" s="358"/>
      <c r="L1726" s="358"/>
    </row>
    <row r="1727" spans="1:12" x14ac:dyDescent="0.2">
      <c r="A1727" s="363"/>
      <c r="B1727" s="358"/>
      <c r="C1727" s="358"/>
      <c r="D1727" s="358"/>
      <c r="E1727" s="358"/>
      <c r="F1727" s="358"/>
      <c r="G1727" s="358"/>
      <c r="H1727" s="358"/>
      <c r="I1727" s="358"/>
      <c r="J1727" s="358"/>
      <c r="K1727" s="358"/>
      <c r="L1727" s="358"/>
    </row>
    <row r="1728" spans="1:12" x14ac:dyDescent="0.2">
      <c r="A1728" s="363"/>
      <c r="B1728" s="358"/>
      <c r="C1728" s="358"/>
      <c r="D1728" s="358"/>
      <c r="E1728" s="358"/>
      <c r="F1728" s="358"/>
      <c r="G1728" s="358"/>
      <c r="H1728" s="358"/>
      <c r="I1728" s="358"/>
      <c r="J1728" s="358"/>
      <c r="K1728" s="358"/>
      <c r="L1728" s="358"/>
    </row>
    <row r="1729" spans="1:12" x14ac:dyDescent="0.2">
      <c r="A1729" s="363"/>
      <c r="B1729" s="358"/>
      <c r="C1729" s="358"/>
      <c r="D1729" s="358"/>
      <c r="E1729" s="358"/>
      <c r="F1729" s="358"/>
      <c r="G1729" s="358"/>
      <c r="H1729" s="358"/>
      <c r="I1729" s="358"/>
      <c r="J1729" s="358"/>
      <c r="K1729" s="358"/>
      <c r="L1729" s="358"/>
    </row>
    <row r="1730" spans="1:12" x14ac:dyDescent="0.2">
      <c r="A1730" s="363"/>
      <c r="B1730" s="358"/>
      <c r="C1730" s="358"/>
      <c r="D1730" s="358"/>
      <c r="E1730" s="358"/>
      <c r="F1730" s="358"/>
      <c r="G1730" s="358"/>
      <c r="H1730" s="358"/>
      <c r="I1730" s="358"/>
      <c r="J1730" s="358"/>
      <c r="K1730" s="358"/>
      <c r="L1730" s="358"/>
    </row>
    <row r="1731" spans="1:12" x14ac:dyDescent="0.2">
      <c r="A1731" s="363"/>
      <c r="B1731" s="358"/>
      <c r="C1731" s="358"/>
      <c r="D1731" s="358"/>
      <c r="E1731" s="358"/>
      <c r="F1731" s="358"/>
      <c r="G1731" s="358"/>
      <c r="H1731" s="358"/>
      <c r="I1731" s="358"/>
      <c r="J1731" s="358"/>
      <c r="K1731" s="358"/>
      <c r="L1731" s="358"/>
    </row>
    <row r="1732" spans="1:12" x14ac:dyDescent="0.2">
      <c r="A1732" s="363"/>
      <c r="B1732" s="358"/>
      <c r="C1732" s="358"/>
      <c r="D1732" s="358"/>
      <c r="E1732" s="358"/>
      <c r="F1732" s="358"/>
      <c r="G1732" s="358"/>
      <c r="H1732" s="358"/>
      <c r="I1732" s="358"/>
      <c r="J1732" s="358"/>
      <c r="K1732" s="358"/>
      <c r="L1732" s="358"/>
    </row>
    <row r="1733" spans="1:12" x14ac:dyDescent="0.2">
      <c r="A1733" s="363"/>
      <c r="B1733" s="358"/>
      <c r="C1733" s="358"/>
      <c r="D1733" s="358"/>
      <c r="E1733" s="358"/>
      <c r="F1733" s="358"/>
      <c r="G1733" s="358"/>
      <c r="H1733" s="358"/>
      <c r="I1733" s="358"/>
      <c r="J1733" s="358"/>
      <c r="K1733" s="358"/>
      <c r="L1733" s="358"/>
    </row>
    <row r="1734" spans="1:12" x14ac:dyDescent="0.2">
      <c r="A1734" s="363"/>
      <c r="B1734" s="358"/>
      <c r="C1734" s="358"/>
      <c r="D1734" s="358"/>
      <c r="E1734" s="358"/>
      <c r="F1734" s="358"/>
      <c r="G1734" s="358"/>
      <c r="H1734" s="358"/>
      <c r="I1734" s="358"/>
      <c r="J1734" s="358"/>
      <c r="K1734" s="358"/>
      <c r="L1734" s="358"/>
    </row>
    <row r="1735" spans="1:12" x14ac:dyDescent="0.2">
      <c r="A1735" s="363"/>
      <c r="B1735" s="358"/>
      <c r="C1735" s="358"/>
      <c r="D1735" s="358"/>
      <c r="E1735" s="358"/>
      <c r="F1735" s="358"/>
      <c r="G1735" s="358"/>
      <c r="H1735" s="358"/>
      <c r="I1735" s="358"/>
      <c r="J1735" s="358"/>
      <c r="K1735" s="358"/>
      <c r="L1735" s="358"/>
    </row>
    <row r="1736" spans="1:12" x14ac:dyDescent="0.2">
      <c r="A1736" s="363"/>
      <c r="B1736" s="358"/>
      <c r="C1736" s="358"/>
      <c r="D1736" s="358"/>
      <c r="E1736" s="358"/>
      <c r="F1736" s="358"/>
      <c r="G1736" s="358"/>
      <c r="H1736" s="358"/>
      <c r="I1736" s="358"/>
      <c r="J1736" s="358"/>
      <c r="K1736" s="358"/>
      <c r="L1736" s="358"/>
    </row>
    <row r="1737" spans="1:12" x14ac:dyDescent="0.2">
      <c r="A1737" s="363"/>
      <c r="B1737" s="358"/>
      <c r="C1737" s="358"/>
      <c r="D1737" s="358"/>
      <c r="E1737" s="358"/>
      <c r="F1737" s="358"/>
      <c r="G1737" s="358"/>
      <c r="H1737" s="358"/>
      <c r="I1737" s="358"/>
      <c r="J1737" s="358"/>
      <c r="K1737" s="358"/>
      <c r="L1737" s="358"/>
    </row>
    <row r="1738" spans="1:12" x14ac:dyDescent="0.2">
      <c r="A1738" s="363"/>
      <c r="B1738" s="358"/>
      <c r="C1738" s="358"/>
      <c r="D1738" s="358"/>
      <c r="E1738" s="358"/>
      <c r="F1738" s="358"/>
      <c r="G1738" s="358"/>
      <c r="H1738" s="358"/>
      <c r="I1738" s="358"/>
      <c r="J1738" s="358"/>
      <c r="K1738" s="358"/>
      <c r="L1738" s="358"/>
    </row>
    <row r="1739" spans="1:12" x14ac:dyDescent="0.2">
      <c r="A1739" s="363"/>
      <c r="B1739" s="358"/>
      <c r="C1739" s="358"/>
      <c r="D1739" s="358"/>
      <c r="E1739" s="358"/>
      <c r="F1739" s="358"/>
      <c r="G1739" s="358"/>
      <c r="H1739" s="358"/>
      <c r="I1739" s="358"/>
      <c r="J1739" s="358"/>
      <c r="K1739" s="358"/>
      <c r="L1739" s="358"/>
    </row>
    <row r="1740" spans="1:12" x14ac:dyDescent="0.2">
      <c r="A1740" s="363"/>
      <c r="B1740" s="358"/>
      <c r="C1740" s="358"/>
      <c r="D1740" s="358"/>
      <c r="E1740" s="358"/>
      <c r="F1740" s="358"/>
      <c r="G1740" s="358"/>
      <c r="H1740" s="358"/>
      <c r="I1740" s="358"/>
      <c r="J1740" s="358"/>
      <c r="K1740" s="358"/>
      <c r="L1740" s="358"/>
    </row>
    <row r="1741" spans="1:12" x14ac:dyDescent="0.2">
      <c r="A1741" s="363"/>
      <c r="B1741" s="358"/>
      <c r="C1741" s="358"/>
      <c r="D1741" s="358"/>
      <c r="E1741" s="358"/>
      <c r="F1741" s="358"/>
      <c r="G1741" s="358"/>
      <c r="H1741" s="358"/>
      <c r="I1741" s="358"/>
      <c r="J1741" s="358"/>
      <c r="K1741" s="358"/>
      <c r="L1741" s="358"/>
    </row>
    <row r="1742" spans="1:12" x14ac:dyDescent="0.2">
      <c r="A1742" s="363"/>
      <c r="B1742" s="358"/>
      <c r="C1742" s="358"/>
      <c r="D1742" s="358"/>
      <c r="E1742" s="358"/>
      <c r="F1742" s="358"/>
      <c r="G1742" s="358"/>
      <c r="H1742" s="358"/>
      <c r="I1742" s="358"/>
      <c r="J1742" s="358"/>
      <c r="K1742" s="358"/>
      <c r="L1742" s="358"/>
    </row>
    <row r="1743" spans="1:12" x14ac:dyDescent="0.2">
      <c r="A1743" s="363"/>
      <c r="B1743" s="358"/>
      <c r="C1743" s="358"/>
      <c r="D1743" s="358"/>
      <c r="E1743" s="358"/>
      <c r="F1743" s="358"/>
      <c r="G1743" s="358"/>
      <c r="H1743" s="358"/>
      <c r="I1743" s="358"/>
      <c r="J1743" s="358"/>
      <c r="K1743" s="358"/>
      <c r="L1743" s="358"/>
    </row>
    <row r="1744" spans="1:12" x14ac:dyDescent="0.2">
      <c r="A1744" s="363"/>
      <c r="B1744" s="358"/>
      <c r="C1744" s="358"/>
      <c r="D1744" s="358"/>
      <c r="E1744" s="358"/>
      <c r="F1744" s="358"/>
      <c r="G1744" s="358"/>
      <c r="H1744" s="358"/>
      <c r="I1744" s="358"/>
      <c r="J1744" s="358"/>
      <c r="K1744" s="358"/>
      <c r="L1744" s="358"/>
    </row>
    <row r="1745" spans="1:12" x14ac:dyDescent="0.2">
      <c r="A1745" s="363"/>
      <c r="B1745" s="358"/>
      <c r="C1745" s="358"/>
      <c r="D1745" s="358"/>
      <c r="E1745" s="358"/>
      <c r="F1745" s="358"/>
      <c r="G1745" s="358"/>
      <c r="H1745" s="358"/>
      <c r="I1745" s="358"/>
      <c r="J1745" s="358"/>
      <c r="K1745" s="358"/>
      <c r="L1745" s="358"/>
    </row>
    <row r="1746" spans="1:12" x14ac:dyDescent="0.2">
      <c r="A1746" s="363"/>
      <c r="B1746" s="358"/>
      <c r="C1746" s="358"/>
      <c r="D1746" s="358"/>
      <c r="E1746" s="358"/>
      <c r="F1746" s="358"/>
      <c r="G1746" s="358"/>
      <c r="H1746" s="358"/>
      <c r="I1746" s="358"/>
      <c r="J1746" s="358"/>
      <c r="K1746" s="358"/>
      <c r="L1746" s="358"/>
    </row>
    <row r="1747" spans="1:12" x14ac:dyDescent="0.2">
      <c r="A1747" s="363"/>
      <c r="B1747" s="358"/>
      <c r="C1747" s="358"/>
      <c r="D1747" s="358"/>
      <c r="E1747" s="358"/>
      <c r="F1747" s="358"/>
      <c r="G1747" s="358"/>
      <c r="H1747" s="358"/>
      <c r="I1747" s="358"/>
      <c r="J1747" s="358"/>
      <c r="K1747" s="358"/>
      <c r="L1747" s="358"/>
    </row>
    <row r="1748" spans="1:12" x14ac:dyDescent="0.2">
      <c r="A1748" s="363"/>
      <c r="B1748" s="358"/>
      <c r="C1748" s="358"/>
      <c r="D1748" s="358"/>
      <c r="E1748" s="358"/>
      <c r="F1748" s="358"/>
      <c r="G1748" s="358"/>
      <c r="H1748" s="358"/>
      <c r="I1748" s="358"/>
      <c r="J1748" s="358"/>
      <c r="K1748" s="358"/>
      <c r="L1748" s="358"/>
    </row>
    <row r="1749" spans="1:12" x14ac:dyDescent="0.2">
      <c r="A1749" s="363"/>
      <c r="B1749" s="358"/>
      <c r="C1749" s="358"/>
      <c r="D1749" s="358"/>
      <c r="E1749" s="358"/>
      <c r="F1749" s="358"/>
      <c r="G1749" s="358"/>
      <c r="H1749" s="358"/>
      <c r="I1749" s="358"/>
      <c r="J1749" s="358"/>
      <c r="K1749" s="358"/>
      <c r="L1749" s="358"/>
    </row>
    <row r="1750" spans="1:12" x14ac:dyDescent="0.2">
      <c r="A1750" s="363"/>
      <c r="B1750" s="358"/>
      <c r="C1750" s="358"/>
      <c r="D1750" s="358"/>
      <c r="E1750" s="358"/>
      <c r="F1750" s="358"/>
      <c r="G1750" s="358"/>
      <c r="H1750" s="358"/>
      <c r="I1750" s="358"/>
      <c r="J1750" s="358"/>
      <c r="K1750" s="358"/>
      <c r="L1750" s="358"/>
    </row>
    <row r="1751" spans="1:12" x14ac:dyDescent="0.2">
      <c r="A1751" s="363"/>
      <c r="B1751" s="358"/>
      <c r="C1751" s="358"/>
      <c r="D1751" s="358"/>
      <c r="E1751" s="358"/>
      <c r="F1751" s="358"/>
      <c r="G1751" s="358"/>
      <c r="H1751" s="358"/>
      <c r="I1751" s="358"/>
      <c r="J1751" s="358"/>
      <c r="K1751" s="358"/>
      <c r="L1751" s="358"/>
    </row>
    <row r="1752" spans="1:12" x14ac:dyDescent="0.2">
      <c r="A1752" s="363"/>
      <c r="B1752" s="358"/>
      <c r="C1752" s="358"/>
      <c r="D1752" s="358"/>
      <c r="E1752" s="358"/>
      <c r="F1752" s="358"/>
      <c r="G1752" s="358"/>
      <c r="H1752" s="358"/>
      <c r="I1752" s="358"/>
      <c r="J1752" s="358"/>
      <c r="K1752" s="358"/>
      <c r="L1752" s="358"/>
    </row>
    <row r="1753" spans="1:12" x14ac:dyDescent="0.2">
      <c r="A1753" s="363"/>
      <c r="B1753" s="358"/>
      <c r="C1753" s="358"/>
      <c r="D1753" s="358"/>
      <c r="E1753" s="358"/>
      <c r="F1753" s="358"/>
      <c r="G1753" s="358"/>
      <c r="H1753" s="358"/>
      <c r="I1753" s="358"/>
      <c r="J1753" s="358"/>
      <c r="K1753" s="358"/>
      <c r="L1753" s="358"/>
    </row>
    <row r="1754" spans="1:12" x14ac:dyDescent="0.2">
      <c r="A1754" s="363"/>
      <c r="B1754" s="358"/>
      <c r="C1754" s="358"/>
      <c r="D1754" s="358"/>
      <c r="E1754" s="358"/>
      <c r="F1754" s="358"/>
      <c r="G1754" s="358"/>
      <c r="H1754" s="358"/>
      <c r="I1754" s="358"/>
      <c r="J1754" s="358"/>
      <c r="K1754" s="358"/>
      <c r="L1754" s="358"/>
    </row>
    <row r="1755" spans="1:12" x14ac:dyDescent="0.2">
      <c r="A1755" s="363"/>
      <c r="B1755" s="358"/>
      <c r="C1755" s="358"/>
      <c r="D1755" s="358"/>
      <c r="E1755" s="358"/>
      <c r="F1755" s="358"/>
      <c r="G1755" s="358"/>
      <c r="H1755" s="358"/>
      <c r="I1755" s="358"/>
      <c r="J1755" s="358"/>
      <c r="K1755" s="358"/>
      <c r="L1755" s="358"/>
    </row>
    <row r="1756" spans="1:12" x14ac:dyDescent="0.2">
      <c r="A1756" s="363"/>
      <c r="B1756" s="358"/>
      <c r="C1756" s="358"/>
      <c r="D1756" s="358"/>
      <c r="E1756" s="358"/>
      <c r="F1756" s="358"/>
      <c r="G1756" s="358"/>
      <c r="H1756" s="358"/>
      <c r="I1756" s="358"/>
      <c r="J1756" s="358"/>
      <c r="K1756" s="358"/>
      <c r="L1756" s="358"/>
    </row>
    <row r="1757" spans="1:12" x14ac:dyDescent="0.2">
      <c r="A1757" s="363"/>
      <c r="B1757" s="358"/>
      <c r="C1757" s="358"/>
      <c r="D1757" s="358"/>
      <c r="E1757" s="358"/>
      <c r="F1757" s="358"/>
      <c r="G1757" s="358"/>
      <c r="H1757" s="358"/>
      <c r="I1757" s="358"/>
      <c r="J1757" s="358"/>
      <c r="K1757" s="358"/>
      <c r="L1757" s="358"/>
    </row>
    <row r="1758" spans="1:12" x14ac:dyDescent="0.2">
      <c r="A1758" s="363"/>
      <c r="B1758" s="358"/>
      <c r="C1758" s="358"/>
      <c r="D1758" s="358"/>
      <c r="E1758" s="358"/>
      <c r="F1758" s="358"/>
      <c r="G1758" s="358"/>
      <c r="H1758" s="358"/>
      <c r="I1758" s="358"/>
      <c r="J1758" s="358"/>
      <c r="K1758" s="358"/>
      <c r="L1758" s="358"/>
    </row>
    <row r="1759" spans="1:12" x14ac:dyDescent="0.2">
      <c r="A1759" s="363"/>
      <c r="B1759" s="358"/>
      <c r="C1759" s="358"/>
      <c r="D1759" s="358"/>
      <c r="E1759" s="358"/>
      <c r="F1759" s="358"/>
      <c r="G1759" s="358"/>
      <c r="H1759" s="358"/>
      <c r="I1759" s="358"/>
      <c r="J1759" s="358"/>
      <c r="K1759" s="358"/>
      <c r="L1759" s="358"/>
    </row>
    <row r="1760" spans="1:12" x14ac:dyDescent="0.2">
      <c r="A1760" s="363"/>
      <c r="B1760" s="358"/>
      <c r="C1760" s="358"/>
      <c r="D1760" s="358"/>
      <c r="E1760" s="358"/>
      <c r="F1760" s="358"/>
      <c r="G1760" s="358"/>
      <c r="H1760" s="358"/>
      <c r="I1760" s="358"/>
      <c r="J1760" s="358"/>
      <c r="K1760" s="358"/>
      <c r="L1760" s="358"/>
    </row>
    <row r="1761" spans="1:12" x14ac:dyDescent="0.2">
      <c r="A1761" s="363"/>
      <c r="B1761" s="358"/>
      <c r="C1761" s="358"/>
      <c r="D1761" s="358"/>
      <c r="E1761" s="358"/>
      <c r="F1761" s="358"/>
      <c r="G1761" s="358"/>
      <c r="H1761" s="358"/>
      <c r="I1761" s="358"/>
      <c r="J1761" s="358"/>
      <c r="K1761" s="358"/>
      <c r="L1761" s="358"/>
    </row>
    <row r="1762" spans="1:12" x14ac:dyDescent="0.2">
      <c r="A1762" s="363"/>
      <c r="B1762" s="358"/>
      <c r="C1762" s="358"/>
      <c r="D1762" s="358"/>
      <c r="E1762" s="358"/>
      <c r="F1762" s="358"/>
      <c r="G1762" s="358"/>
      <c r="H1762" s="358"/>
      <c r="I1762" s="358"/>
      <c r="J1762" s="358"/>
      <c r="K1762" s="358"/>
      <c r="L1762" s="358"/>
    </row>
    <row r="1763" spans="1:12" x14ac:dyDescent="0.2">
      <c r="A1763" s="363"/>
      <c r="B1763" s="358"/>
      <c r="C1763" s="358"/>
      <c r="D1763" s="358"/>
      <c r="E1763" s="358"/>
      <c r="F1763" s="358"/>
      <c r="G1763" s="358"/>
      <c r="H1763" s="358"/>
      <c r="I1763" s="358"/>
      <c r="J1763" s="358"/>
      <c r="K1763" s="358"/>
      <c r="L1763" s="358"/>
    </row>
    <row r="1764" spans="1:12" x14ac:dyDescent="0.2">
      <c r="A1764" s="363"/>
      <c r="B1764" s="358"/>
      <c r="C1764" s="358"/>
      <c r="D1764" s="358"/>
      <c r="E1764" s="358"/>
      <c r="F1764" s="358"/>
      <c r="G1764" s="358"/>
      <c r="H1764" s="358"/>
      <c r="I1764" s="358"/>
      <c r="J1764" s="358"/>
      <c r="K1764" s="358"/>
      <c r="L1764" s="358"/>
    </row>
    <row r="1765" spans="1:12" x14ac:dyDescent="0.2">
      <c r="A1765" s="363"/>
      <c r="B1765" s="358"/>
      <c r="C1765" s="358"/>
      <c r="D1765" s="358"/>
      <c r="E1765" s="358"/>
      <c r="F1765" s="358"/>
      <c r="G1765" s="358"/>
      <c r="H1765" s="358"/>
      <c r="I1765" s="358"/>
      <c r="J1765" s="358"/>
      <c r="K1765" s="358"/>
      <c r="L1765" s="358"/>
    </row>
    <row r="1766" spans="1:12" x14ac:dyDescent="0.2">
      <c r="A1766" s="363"/>
      <c r="B1766" s="358"/>
      <c r="C1766" s="358"/>
      <c r="D1766" s="358"/>
      <c r="E1766" s="358"/>
      <c r="F1766" s="358"/>
      <c r="G1766" s="358"/>
      <c r="H1766" s="358"/>
      <c r="I1766" s="358"/>
      <c r="J1766" s="358"/>
      <c r="K1766" s="358"/>
      <c r="L1766" s="358"/>
    </row>
    <row r="1767" spans="1:12" x14ac:dyDescent="0.2">
      <c r="A1767" s="363"/>
      <c r="B1767" s="358"/>
      <c r="C1767" s="358"/>
      <c r="D1767" s="358"/>
      <c r="E1767" s="358"/>
      <c r="F1767" s="358"/>
      <c r="G1767" s="358"/>
      <c r="H1767" s="358"/>
      <c r="I1767" s="358"/>
      <c r="J1767" s="358"/>
      <c r="K1767" s="358"/>
      <c r="L1767" s="358"/>
    </row>
    <row r="1768" spans="1:12" x14ac:dyDescent="0.2">
      <c r="A1768" s="363"/>
      <c r="B1768" s="358"/>
      <c r="C1768" s="358"/>
      <c r="D1768" s="358"/>
      <c r="E1768" s="358"/>
      <c r="F1768" s="358"/>
      <c r="G1768" s="358"/>
      <c r="H1768" s="358"/>
      <c r="I1768" s="358"/>
      <c r="J1768" s="358"/>
      <c r="K1768" s="358"/>
      <c r="L1768" s="358"/>
    </row>
    <row r="1769" spans="1:12" x14ac:dyDescent="0.2">
      <c r="A1769" s="363"/>
      <c r="B1769" s="358"/>
      <c r="C1769" s="358"/>
      <c r="D1769" s="358"/>
      <c r="E1769" s="358"/>
      <c r="F1769" s="358"/>
      <c r="G1769" s="358"/>
      <c r="H1769" s="358"/>
      <c r="I1769" s="358"/>
      <c r="J1769" s="358"/>
      <c r="K1769" s="358"/>
      <c r="L1769" s="358"/>
    </row>
    <row r="1770" spans="1:12" x14ac:dyDescent="0.2">
      <c r="A1770" s="363"/>
      <c r="B1770" s="358"/>
      <c r="C1770" s="358"/>
      <c r="D1770" s="358"/>
      <c r="E1770" s="358"/>
      <c r="F1770" s="358"/>
      <c r="G1770" s="358"/>
      <c r="H1770" s="358"/>
      <c r="I1770" s="358"/>
      <c r="J1770" s="358"/>
      <c r="K1770" s="358"/>
      <c r="L1770" s="358"/>
    </row>
    <row r="1771" spans="1:12" x14ac:dyDescent="0.2">
      <c r="A1771" s="363"/>
      <c r="B1771" s="358"/>
      <c r="C1771" s="358"/>
      <c r="D1771" s="358"/>
      <c r="E1771" s="358"/>
      <c r="F1771" s="358"/>
      <c r="G1771" s="358"/>
      <c r="H1771" s="358"/>
      <c r="I1771" s="358"/>
      <c r="J1771" s="358"/>
      <c r="K1771" s="358"/>
      <c r="L1771" s="358"/>
    </row>
    <row r="1772" spans="1:12" x14ac:dyDescent="0.2">
      <c r="A1772" s="363"/>
      <c r="B1772" s="358"/>
      <c r="C1772" s="358"/>
      <c r="D1772" s="358"/>
      <c r="E1772" s="358"/>
      <c r="F1772" s="358"/>
      <c r="G1772" s="358"/>
      <c r="H1772" s="358"/>
      <c r="I1772" s="358"/>
      <c r="J1772" s="358"/>
      <c r="K1772" s="358"/>
      <c r="L1772" s="358"/>
    </row>
    <row r="1773" spans="1:12" x14ac:dyDescent="0.2">
      <c r="A1773" s="363"/>
      <c r="B1773" s="358"/>
      <c r="C1773" s="358"/>
      <c r="D1773" s="358"/>
      <c r="E1773" s="358"/>
      <c r="F1773" s="358"/>
      <c r="G1773" s="358"/>
      <c r="H1773" s="358"/>
      <c r="I1773" s="358"/>
      <c r="J1773" s="358"/>
      <c r="K1773" s="358"/>
      <c r="L1773" s="358"/>
    </row>
    <row r="1774" spans="1:12" x14ac:dyDescent="0.2">
      <c r="A1774" s="363"/>
      <c r="B1774" s="358"/>
      <c r="C1774" s="358"/>
      <c r="D1774" s="358"/>
      <c r="E1774" s="358"/>
      <c r="F1774" s="358"/>
      <c r="G1774" s="358"/>
      <c r="H1774" s="358"/>
      <c r="I1774" s="358"/>
      <c r="J1774" s="358"/>
      <c r="K1774" s="358"/>
      <c r="L1774" s="358"/>
    </row>
    <row r="1775" spans="1:12" x14ac:dyDescent="0.2">
      <c r="A1775" s="363"/>
      <c r="B1775" s="358"/>
      <c r="C1775" s="358"/>
      <c r="D1775" s="358"/>
      <c r="E1775" s="358"/>
      <c r="F1775" s="358"/>
      <c r="G1775" s="358"/>
      <c r="H1775" s="358"/>
      <c r="I1775" s="358"/>
      <c r="J1775" s="358"/>
      <c r="K1775" s="358"/>
      <c r="L1775" s="358"/>
    </row>
    <row r="1776" spans="1:12" x14ac:dyDescent="0.2">
      <c r="A1776" s="363"/>
      <c r="B1776" s="358"/>
      <c r="C1776" s="358"/>
      <c r="D1776" s="358"/>
      <c r="E1776" s="358"/>
      <c r="F1776" s="358"/>
      <c r="G1776" s="358"/>
      <c r="H1776" s="358"/>
      <c r="I1776" s="358"/>
      <c r="J1776" s="358"/>
      <c r="K1776" s="358"/>
      <c r="L1776" s="358"/>
    </row>
    <row r="1777" spans="1:12" x14ac:dyDescent="0.2">
      <c r="A1777" s="363"/>
      <c r="B1777" s="358"/>
      <c r="C1777" s="358"/>
      <c r="D1777" s="358"/>
      <c r="E1777" s="358"/>
      <c r="F1777" s="358"/>
      <c r="G1777" s="358"/>
      <c r="H1777" s="358"/>
      <c r="I1777" s="358"/>
      <c r="J1777" s="358"/>
      <c r="K1777" s="358"/>
      <c r="L1777" s="358"/>
    </row>
    <row r="1778" spans="1:12" x14ac:dyDescent="0.2">
      <c r="A1778" s="363"/>
      <c r="B1778" s="358"/>
      <c r="C1778" s="358"/>
      <c r="D1778" s="358"/>
      <c r="E1778" s="358"/>
      <c r="F1778" s="358"/>
      <c r="G1778" s="358"/>
      <c r="H1778" s="358"/>
      <c r="I1778" s="358"/>
      <c r="J1778" s="358"/>
      <c r="K1778" s="358"/>
      <c r="L1778" s="358"/>
    </row>
    <row r="1779" spans="1:12" x14ac:dyDescent="0.2">
      <c r="A1779" s="363"/>
      <c r="B1779" s="358"/>
      <c r="C1779" s="358"/>
      <c r="D1779" s="358"/>
      <c r="E1779" s="358"/>
      <c r="F1779" s="358"/>
      <c r="G1779" s="358"/>
      <c r="H1779" s="358"/>
      <c r="I1779" s="358"/>
      <c r="J1779" s="358"/>
      <c r="K1779" s="358"/>
      <c r="L1779" s="358"/>
    </row>
    <row r="1780" spans="1:12" x14ac:dyDescent="0.2">
      <c r="A1780" s="363"/>
      <c r="B1780" s="358"/>
      <c r="C1780" s="358"/>
      <c r="D1780" s="358"/>
      <c r="E1780" s="358"/>
      <c r="F1780" s="358"/>
      <c r="G1780" s="358"/>
      <c r="H1780" s="358"/>
      <c r="I1780" s="358"/>
      <c r="J1780" s="358"/>
      <c r="K1780" s="358"/>
      <c r="L1780" s="358"/>
    </row>
    <row r="1781" spans="1:12" x14ac:dyDescent="0.2">
      <c r="A1781" s="363"/>
      <c r="B1781" s="358"/>
      <c r="C1781" s="358"/>
      <c r="D1781" s="358"/>
      <c r="E1781" s="358"/>
      <c r="F1781" s="358"/>
      <c r="G1781" s="358"/>
      <c r="H1781" s="358"/>
      <c r="I1781" s="358"/>
      <c r="J1781" s="358"/>
      <c r="K1781" s="358"/>
      <c r="L1781" s="358"/>
    </row>
    <row r="1782" spans="1:12" x14ac:dyDescent="0.2">
      <c r="A1782" s="363"/>
      <c r="B1782" s="358"/>
      <c r="C1782" s="358"/>
      <c r="D1782" s="358"/>
      <c r="E1782" s="358"/>
      <c r="F1782" s="358"/>
      <c r="G1782" s="358"/>
      <c r="H1782" s="358"/>
      <c r="I1782" s="358"/>
      <c r="J1782" s="358"/>
      <c r="K1782" s="358"/>
      <c r="L1782" s="358"/>
    </row>
    <row r="1783" spans="1:12" x14ac:dyDescent="0.2">
      <c r="A1783" s="363"/>
      <c r="B1783" s="358"/>
      <c r="C1783" s="358"/>
      <c r="D1783" s="358"/>
      <c r="E1783" s="358"/>
      <c r="F1783" s="358"/>
      <c r="G1783" s="358"/>
      <c r="H1783" s="358"/>
      <c r="I1783" s="358"/>
      <c r="J1783" s="358"/>
      <c r="K1783" s="358"/>
      <c r="L1783" s="358"/>
    </row>
    <row r="1784" spans="1:12" x14ac:dyDescent="0.2">
      <c r="A1784" s="363"/>
      <c r="B1784" s="358"/>
      <c r="C1784" s="358"/>
      <c r="D1784" s="358"/>
      <c r="E1784" s="358"/>
      <c r="F1784" s="358"/>
      <c r="G1784" s="358"/>
      <c r="H1784" s="358"/>
      <c r="I1784" s="358"/>
      <c r="J1784" s="358"/>
      <c r="K1784" s="358"/>
      <c r="L1784" s="358"/>
    </row>
    <row r="1785" spans="1:12" x14ac:dyDescent="0.2">
      <c r="A1785" s="363"/>
      <c r="B1785" s="358"/>
      <c r="C1785" s="358"/>
      <c r="D1785" s="358"/>
      <c r="E1785" s="358"/>
      <c r="F1785" s="358"/>
      <c r="G1785" s="358"/>
      <c r="H1785" s="358"/>
      <c r="I1785" s="358"/>
      <c r="J1785" s="358"/>
      <c r="K1785" s="358"/>
      <c r="L1785" s="358"/>
    </row>
    <row r="1786" spans="1:12" x14ac:dyDescent="0.2">
      <c r="A1786" s="363"/>
      <c r="B1786" s="358"/>
      <c r="C1786" s="358"/>
      <c r="D1786" s="358"/>
      <c r="E1786" s="358"/>
      <c r="F1786" s="358"/>
      <c r="G1786" s="358"/>
      <c r="H1786" s="358"/>
      <c r="I1786" s="358"/>
      <c r="J1786" s="358"/>
      <c r="K1786" s="358"/>
      <c r="L1786" s="358"/>
    </row>
    <row r="1787" spans="1:12" x14ac:dyDescent="0.2">
      <c r="A1787" s="363"/>
      <c r="B1787" s="358"/>
      <c r="C1787" s="358"/>
      <c r="D1787" s="358"/>
      <c r="E1787" s="358"/>
      <c r="F1787" s="358"/>
      <c r="G1787" s="358"/>
      <c r="H1787" s="358"/>
      <c r="I1787" s="358"/>
      <c r="J1787" s="358"/>
      <c r="K1787" s="358"/>
      <c r="L1787" s="358"/>
    </row>
    <row r="1788" spans="1:12" x14ac:dyDescent="0.2">
      <c r="A1788" s="363"/>
      <c r="B1788" s="358"/>
      <c r="C1788" s="358"/>
      <c r="D1788" s="358"/>
      <c r="E1788" s="358"/>
      <c r="F1788" s="358"/>
      <c r="G1788" s="358"/>
      <c r="H1788" s="358"/>
      <c r="I1788" s="358"/>
      <c r="J1788" s="358"/>
      <c r="K1788" s="358"/>
      <c r="L1788" s="358"/>
    </row>
    <row r="1789" spans="1:12" x14ac:dyDescent="0.2">
      <c r="A1789" s="363"/>
      <c r="B1789" s="358"/>
      <c r="C1789" s="358"/>
      <c r="D1789" s="358"/>
      <c r="E1789" s="358"/>
      <c r="F1789" s="358"/>
      <c r="G1789" s="358"/>
      <c r="H1789" s="358"/>
      <c r="I1789" s="358"/>
      <c r="J1789" s="358"/>
      <c r="K1789" s="358"/>
      <c r="L1789" s="358"/>
    </row>
    <row r="1790" spans="1:12" x14ac:dyDescent="0.2">
      <c r="A1790" s="363"/>
      <c r="B1790" s="358"/>
      <c r="C1790" s="358"/>
      <c r="D1790" s="358"/>
      <c r="E1790" s="358"/>
      <c r="F1790" s="358"/>
      <c r="G1790" s="358"/>
      <c r="H1790" s="358"/>
      <c r="I1790" s="358"/>
      <c r="J1790" s="358"/>
      <c r="K1790" s="358"/>
      <c r="L1790" s="358"/>
    </row>
    <row r="1791" spans="1:12" x14ac:dyDescent="0.2">
      <c r="A1791" s="363"/>
      <c r="B1791" s="358"/>
      <c r="C1791" s="358"/>
      <c r="D1791" s="358"/>
      <c r="E1791" s="358"/>
      <c r="F1791" s="358"/>
      <c r="G1791" s="358"/>
      <c r="H1791" s="358"/>
      <c r="I1791" s="358"/>
      <c r="J1791" s="358"/>
      <c r="K1791" s="358"/>
      <c r="L1791" s="358"/>
    </row>
    <row r="1792" spans="1:12" x14ac:dyDescent="0.2">
      <c r="A1792" s="363"/>
      <c r="B1792" s="358"/>
      <c r="C1792" s="358"/>
      <c r="D1792" s="358"/>
      <c r="E1792" s="358"/>
      <c r="F1792" s="358"/>
      <c r="G1792" s="358"/>
      <c r="H1792" s="358"/>
      <c r="I1792" s="358"/>
      <c r="J1792" s="358"/>
      <c r="K1792" s="358"/>
      <c r="L1792" s="358"/>
    </row>
    <row r="1793" spans="1:12" x14ac:dyDescent="0.2">
      <c r="A1793" s="363"/>
      <c r="B1793" s="358"/>
      <c r="C1793" s="358"/>
      <c r="D1793" s="358"/>
      <c r="E1793" s="358"/>
      <c r="F1793" s="358"/>
      <c r="G1793" s="358"/>
      <c r="H1793" s="358"/>
      <c r="I1793" s="358"/>
      <c r="J1793" s="358"/>
      <c r="K1793" s="358"/>
      <c r="L1793" s="358"/>
    </row>
    <row r="1794" spans="1:12" x14ac:dyDescent="0.2">
      <c r="A1794" s="363"/>
      <c r="B1794" s="358"/>
      <c r="C1794" s="358"/>
      <c r="D1794" s="358"/>
      <c r="E1794" s="358"/>
      <c r="F1794" s="358"/>
      <c r="G1794" s="358"/>
      <c r="H1794" s="358"/>
      <c r="I1794" s="358"/>
      <c r="J1794" s="358"/>
      <c r="K1794" s="358"/>
      <c r="L1794" s="358"/>
    </row>
    <row r="1795" spans="1:12" x14ac:dyDescent="0.2">
      <c r="A1795" s="363"/>
      <c r="B1795" s="358"/>
      <c r="C1795" s="358"/>
      <c r="D1795" s="358"/>
      <c r="E1795" s="358"/>
      <c r="F1795" s="358"/>
      <c r="G1795" s="358"/>
      <c r="H1795" s="358"/>
      <c r="I1795" s="358"/>
      <c r="J1795" s="358"/>
      <c r="K1795" s="358"/>
      <c r="L1795" s="358"/>
    </row>
    <row r="1796" spans="1:12" x14ac:dyDescent="0.2">
      <c r="A1796" s="363"/>
      <c r="B1796" s="358"/>
      <c r="C1796" s="358"/>
      <c r="D1796" s="358"/>
      <c r="E1796" s="358"/>
      <c r="F1796" s="358"/>
      <c r="G1796" s="358"/>
      <c r="H1796" s="358"/>
      <c r="I1796" s="358"/>
      <c r="J1796" s="358"/>
      <c r="K1796" s="358"/>
      <c r="L1796" s="358"/>
    </row>
    <row r="1797" spans="1:12" x14ac:dyDescent="0.2">
      <c r="A1797" s="363"/>
      <c r="B1797" s="358"/>
      <c r="C1797" s="358"/>
      <c r="D1797" s="358"/>
      <c r="E1797" s="358"/>
      <c r="F1797" s="358"/>
      <c r="G1797" s="358"/>
      <c r="H1797" s="358"/>
      <c r="I1797" s="358"/>
      <c r="J1797" s="358"/>
      <c r="K1797" s="358"/>
      <c r="L1797" s="358"/>
    </row>
    <row r="1798" spans="1:12" x14ac:dyDescent="0.2">
      <c r="A1798" s="363"/>
      <c r="B1798" s="358"/>
      <c r="C1798" s="358"/>
      <c r="D1798" s="358"/>
      <c r="E1798" s="358"/>
      <c r="F1798" s="358"/>
      <c r="G1798" s="358"/>
      <c r="H1798" s="358"/>
      <c r="I1798" s="358"/>
      <c r="J1798" s="358"/>
      <c r="K1798" s="358"/>
      <c r="L1798" s="358"/>
    </row>
    <row r="1799" spans="1:12" x14ac:dyDescent="0.2">
      <c r="A1799" s="363"/>
      <c r="B1799" s="358"/>
      <c r="C1799" s="358"/>
      <c r="D1799" s="358"/>
      <c r="E1799" s="358"/>
      <c r="F1799" s="358"/>
      <c r="G1799" s="358"/>
      <c r="H1799" s="358"/>
      <c r="I1799" s="358"/>
      <c r="J1799" s="358"/>
      <c r="K1799" s="358"/>
      <c r="L1799" s="358"/>
    </row>
    <row r="1800" spans="1:12" x14ac:dyDescent="0.2">
      <c r="A1800" s="363"/>
      <c r="B1800" s="358"/>
      <c r="C1800" s="358"/>
      <c r="D1800" s="358"/>
      <c r="E1800" s="358"/>
      <c r="F1800" s="358"/>
      <c r="G1800" s="358"/>
      <c r="H1800" s="358"/>
      <c r="I1800" s="358"/>
      <c r="J1800" s="358"/>
      <c r="K1800" s="358"/>
      <c r="L1800" s="358"/>
    </row>
    <row r="1801" spans="1:12" x14ac:dyDescent="0.2">
      <c r="A1801" s="363"/>
      <c r="B1801" s="358"/>
      <c r="C1801" s="358"/>
      <c r="D1801" s="358"/>
      <c r="E1801" s="358"/>
      <c r="F1801" s="358"/>
      <c r="G1801" s="358"/>
      <c r="H1801" s="358"/>
      <c r="I1801" s="358"/>
      <c r="J1801" s="358"/>
      <c r="K1801" s="358"/>
      <c r="L1801" s="358"/>
    </row>
    <row r="1802" spans="1:12" x14ac:dyDescent="0.2">
      <c r="A1802" s="363"/>
      <c r="B1802" s="358"/>
      <c r="C1802" s="358"/>
      <c r="D1802" s="358"/>
      <c r="E1802" s="358"/>
      <c r="F1802" s="358"/>
      <c r="G1802" s="358"/>
      <c r="H1802" s="358"/>
      <c r="I1802" s="358"/>
      <c r="J1802" s="358"/>
      <c r="K1802" s="358"/>
      <c r="L1802" s="358"/>
    </row>
    <row r="1803" spans="1:12" x14ac:dyDescent="0.2">
      <c r="A1803" s="363"/>
      <c r="B1803" s="358"/>
      <c r="C1803" s="358"/>
      <c r="D1803" s="358"/>
      <c r="E1803" s="358"/>
      <c r="F1803" s="358"/>
      <c r="G1803" s="358"/>
      <c r="H1803" s="358"/>
      <c r="I1803" s="358"/>
      <c r="J1803" s="358"/>
      <c r="K1803" s="358"/>
      <c r="L1803" s="358"/>
    </row>
    <row r="1804" spans="1:12" x14ac:dyDescent="0.2">
      <c r="A1804" s="363"/>
      <c r="B1804" s="358"/>
      <c r="C1804" s="358"/>
      <c r="D1804" s="358"/>
      <c r="E1804" s="358"/>
      <c r="F1804" s="358"/>
      <c r="G1804" s="358"/>
      <c r="H1804" s="358"/>
      <c r="I1804" s="358"/>
      <c r="J1804" s="358"/>
      <c r="K1804" s="358"/>
      <c r="L1804" s="358"/>
    </row>
    <row r="1805" spans="1:12" x14ac:dyDescent="0.2">
      <c r="A1805" s="363"/>
      <c r="B1805" s="358"/>
      <c r="C1805" s="358"/>
      <c r="D1805" s="358"/>
      <c r="E1805" s="358"/>
      <c r="F1805" s="358"/>
      <c r="G1805" s="358"/>
      <c r="H1805" s="358"/>
      <c r="I1805" s="358"/>
      <c r="J1805" s="358"/>
      <c r="K1805" s="358"/>
      <c r="L1805" s="358"/>
    </row>
    <row r="1806" spans="1:12" x14ac:dyDescent="0.2">
      <c r="A1806" s="363"/>
      <c r="B1806" s="358"/>
      <c r="C1806" s="358"/>
      <c r="D1806" s="358"/>
      <c r="E1806" s="358"/>
      <c r="F1806" s="358"/>
      <c r="G1806" s="358"/>
      <c r="H1806" s="358"/>
      <c r="I1806" s="358"/>
      <c r="J1806" s="358"/>
      <c r="K1806" s="358"/>
      <c r="L1806" s="358"/>
    </row>
    <row r="1807" spans="1:12" x14ac:dyDescent="0.2">
      <c r="A1807" s="363"/>
      <c r="B1807" s="358"/>
      <c r="C1807" s="358"/>
      <c r="D1807" s="358"/>
      <c r="E1807" s="358"/>
      <c r="F1807" s="358"/>
      <c r="G1807" s="358"/>
      <c r="H1807" s="358"/>
      <c r="I1807" s="358"/>
      <c r="J1807" s="358"/>
      <c r="K1807" s="358"/>
      <c r="L1807" s="358"/>
    </row>
    <row r="1808" spans="1:12" x14ac:dyDescent="0.2">
      <c r="A1808" s="363"/>
      <c r="B1808" s="358"/>
      <c r="C1808" s="358"/>
      <c r="D1808" s="358"/>
      <c r="E1808" s="358"/>
      <c r="F1808" s="358"/>
      <c r="G1808" s="358"/>
      <c r="H1808" s="358"/>
      <c r="I1808" s="358"/>
      <c r="J1808" s="358"/>
      <c r="K1808" s="358"/>
      <c r="L1808" s="358"/>
    </row>
    <row r="1809" spans="1:12" x14ac:dyDescent="0.2">
      <c r="A1809" s="363"/>
      <c r="B1809" s="358"/>
      <c r="C1809" s="358"/>
      <c r="D1809" s="358"/>
      <c r="E1809" s="358"/>
      <c r="F1809" s="358"/>
      <c r="G1809" s="358"/>
      <c r="H1809" s="358"/>
      <c r="I1809" s="358"/>
      <c r="J1809" s="358"/>
      <c r="K1809" s="358"/>
      <c r="L1809" s="358"/>
    </row>
    <row r="1810" spans="1:12" x14ac:dyDescent="0.2">
      <c r="A1810" s="363"/>
      <c r="B1810" s="358"/>
      <c r="C1810" s="358"/>
      <c r="D1810" s="358"/>
      <c r="E1810" s="358"/>
      <c r="F1810" s="358"/>
      <c r="G1810" s="358"/>
      <c r="H1810" s="358"/>
      <c r="I1810" s="358"/>
      <c r="J1810" s="358"/>
      <c r="K1810" s="358"/>
      <c r="L1810" s="358"/>
    </row>
    <row r="1811" spans="1:12" x14ac:dyDescent="0.2">
      <c r="A1811" s="363"/>
      <c r="B1811" s="358"/>
      <c r="C1811" s="358"/>
      <c r="D1811" s="358"/>
      <c r="E1811" s="358"/>
      <c r="F1811" s="358"/>
      <c r="G1811" s="358"/>
      <c r="H1811" s="358"/>
      <c r="I1811" s="358"/>
      <c r="J1811" s="358"/>
      <c r="K1811" s="358"/>
      <c r="L1811" s="358"/>
    </row>
    <row r="1812" spans="1:12" x14ac:dyDescent="0.2">
      <c r="A1812" s="363"/>
      <c r="B1812" s="358"/>
      <c r="C1812" s="358"/>
      <c r="D1812" s="358"/>
      <c r="E1812" s="358"/>
      <c r="F1812" s="358"/>
      <c r="G1812" s="358"/>
      <c r="H1812" s="358"/>
      <c r="I1812" s="358"/>
      <c r="J1812" s="358"/>
      <c r="K1812" s="358"/>
      <c r="L1812" s="358"/>
    </row>
    <row r="1813" spans="1:12" x14ac:dyDescent="0.2">
      <c r="A1813" s="363"/>
      <c r="B1813" s="358"/>
      <c r="C1813" s="358"/>
      <c r="D1813" s="358"/>
      <c r="E1813" s="358"/>
      <c r="F1813" s="358"/>
      <c r="G1813" s="358"/>
      <c r="H1813" s="358"/>
      <c r="I1813" s="358"/>
      <c r="J1813" s="358"/>
      <c r="K1813" s="358"/>
      <c r="L1813" s="358"/>
    </row>
    <row r="1814" spans="1:12" x14ac:dyDescent="0.2">
      <c r="A1814" s="363"/>
      <c r="B1814" s="358"/>
      <c r="C1814" s="358"/>
      <c r="D1814" s="358"/>
      <c r="E1814" s="358"/>
      <c r="F1814" s="358"/>
      <c r="G1814" s="358"/>
      <c r="H1814" s="358"/>
      <c r="I1814" s="358"/>
      <c r="J1814" s="358"/>
      <c r="K1814" s="358"/>
      <c r="L1814" s="358"/>
    </row>
    <row r="1815" spans="1:12" x14ac:dyDescent="0.2">
      <c r="A1815" s="363"/>
      <c r="B1815" s="358"/>
      <c r="C1815" s="358"/>
      <c r="D1815" s="358"/>
      <c r="E1815" s="358"/>
      <c r="F1815" s="358"/>
      <c r="G1815" s="358"/>
      <c r="H1815" s="358"/>
      <c r="I1815" s="358"/>
      <c r="J1815" s="358"/>
      <c r="K1815" s="358"/>
      <c r="L1815" s="358"/>
    </row>
    <row r="1816" spans="1:12" x14ac:dyDescent="0.2">
      <c r="A1816" s="363"/>
      <c r="B1816" s="358"/>
      <c r="C1816" s="358"/>
      <c r="D1816" s="358"/>
      <c r="E1816" s="358"/>
      <c r="F1816" s="358"/>
      <c r="G1816" s="358"/>
      <c r="H1816" s="358"/>
      <c r="I1816" s="358"/>
      <c r="J1816" s="358"/>
      <c r="K1816" s="358"/>
      <c r="L1816" s="358"/>
    </row>
    <row r="1817" spans="1:12" x14ac:dyDescent="0.2">
      <c r="A1817" s="363"/>
      <c r="B1817" s="358"/>
      <c r="C1817" s="358"/>
      <c r="D1817" s="358"/>
      <c r="E1817" s="358"/>
      <c r="F1817" s="358"/>
      <c r="G1817" s="358"/>
      <c r="H1817" s="358"/>
      <c r="I1817" s="358"/>
      <c r="J1817" s="358"/>
      <c r="K1817" s="358"/>
      <c r="L1817" s="358"/>
    </row>
    <row r="1818" spans="1:12" x14ac:dyDescent="0.2">
      <c r="A1818" s="363"/>
      <c r="B1818" s="358"/>
      <c r="C1818" s="358"/>
      <c r="D1818" s="358"/>
      <c r="E1818" s="358"/>
      <c r="F1818" s="358"/>
      <c r="G1818" s="358"/>
      <c r="H1818" s="358"/>
      <c r="I1818" s="358"/>
      <c r="J1818" s="358"/>
      <c r="K1818" s="358"/>
      <c r="L1818" s="358"/>
    </row>
    <row r="1819" spans="1:12" x14ac:dyDescent="0.2">
      <c r="A1819" s="363"/>
      <c r="B1819" s="358"/>
      <c r="C1819" s="358"/>
      <c r="D1819" s="358"/>
      <c r="E1819" s="358"/>
      <c r="F1819" s="358"/>
      <c r="G1819" s="358"/>
      <c r="H1819" s="358"/>
      <c r="I1819" s="358"/>
      <c r="J1819" s="358"/>
      <c r="K1819" s="358"/>
      <c r="L1819" s="358"/>
    </row>
    <row r="1820" spans="1:12" x14ac:dyDescent="0.2">
      <c r="A1820" s="363"/>
      <c r="B1820" s="358"/>
      <c r="C1820" s="358"/>
      <c r="D1820" s="358"/>
      <c r="E1820" s="358"/>
      <c r="F1820" s="358"/>
      <c r="G1820" s="358"/>
      <c r="H1820" s="358"/>
      <c r="I1820" s="358"/>
      <c r="J1820" s="358"/>
      <c r="K1820" s="358"/>
      <c r="L1820" s="358"/>
    </row>
    <row r="1821" spans="1:12" x14ac:dyDescent="0.2">
      <c r="A1821" s="363"/>
      <c r="B1821" s="358"/>
      <c r="C1821" s="358"/>
      <c r="D1821" s="358"/>
      <c r="E1821" s="358"/>
      <c r="F1821" s="358"/>
      <c r="G1821" s="358"/>
      <c r="H1821" s="358"/>
      <c r="I1821" s="358"/>
      <c r="J1821" s="358"/>
      <c r="K1821" s="358"/>
      <c r="L1821" s="358"/>
    </row>
    <row r="1822" spans="1:12" x14ac:dyDescent="0.2">
      <c r="A1822" s="363"/>
      <c r="B1822" s="358"/>
      <c r="C1822" s="358"/>
      <c r="D1822" s="358"/>
      <c r="E1822" s="358"/>
      <c r="F1822" s="358"/>
      <c r="G1822" s="358"/>
      <c r="H1822" s="358"/>
      <c r="I1822" s="358"/>
      <c r="J1822" s="358"/>
      <c r="K1822" s="358"/>
      <c r="L1822" s="358"/>
    </row>
    <row r="1823" spans="1:12" x14ac:dyDescent="0.2">
      <c r="A1823" s="363"/>
      <c r="B1823" s="358"/>
      <c r="C1823" s="358"/>
      <c r="D1823" s="358"/>
      <c r="E1823" s="358"/>
      <c r="F1823" s="358"/>
      <c r="G1823" s="358"/>
      <c r="H1823" s="358"/>
      <c r="I1823" s="358"/>
      <c r="J1823" s="358"/>
      <c r="K1823" s="358"/>
      <c r="L1823" s="358"/>
    </row>
    <row r="1824" spans="1:12" x14ac:dyDescent="0.2">
      <c r="A1824" s="363"/>
      <c r="B1824" s="358"/>
      <c r="C1824" s="358"/>
      <c r="D1824" s="358"/>
      <c r="E1824" s="358"/>
      <c r="F1824" s="358"/>
      <c r="G1824" s="358"/>
      <c r="H1824" s="358"/>
      <c r="I1824" s="358"/>
      <c r="J1824" s="358"/>
      <c r="K1824" s="358"/>
      <c r="L1824" s="358"/>
    </row>
    <row r="1825" spans="1:12" x14ac:dyDescent="0.2">
      <c r="A1825" s="363"/>
      <c r="B1825" s="358"/>
      <c r="C1825" s="358"/>
      <c r="D1825" s="358"/>
      <c r="E1825" s="358"/>
      <c r="F1825" s="358"/>
      <c r="G1825" s="358"/>
      <c r="H1825" s="358"/>
      <c r="I1825" s="358"/>
      <c r="J1825" s="358"/>
      <c r="K1825" s="358"/>
      <c r="L1825" s="358"/>
    </row>
    <row r="1826" spans="1:12" x14ac:dyDescent="0.2">
      <c r="A1826" s="363"/>
      <c r="B1826" s="358"/>
      <c r="C1826" s="358"/>
      <c r="D1826" s="358"/>
      <c r="E1826" s="358"/>
      <c r="F1826" s="358"/>
      <c r="G1826" s="358"/>
      <c r="H1826" s="358"/>
      <c r="I1826" s="358"/>
      <c r="J1826" s="358"/>
      <c r="K1826" s="358"/>
      <c r="L1826" s="358"/>
    </row>
    <row r="1827" spans="1:12" x14ac:dyDescent="0.2">
      <c r="A1827" s="363"/>
      <c r="B1827" s="358"/>
      <c r="C1827" s="358"/>
      <c r="D1827" s="358"/>
      <c r="E1827" s="358"/>
      <c r="F1827" s="358"/>
      <c r="G1827" s="358"/>
      <c r="H1827" s="358"/>
      <c r="I1827" s="358"/>
      <c r="J1827" s="358"/>
      <c r="K1827" s="358"/>
      <c r="L1827" s="358"/>
    </row>
    <row r="1828" spans="1:12" x14ac:dyDescent="0.2">
      <c r="A1828" s="363"/>
      <c r="B1828" s="358"/>
      <c r="C1828" s="358"/>
      <c r="D1828" s="358"/>
      <c r="E1828" s="358"/>
      <c r="F1828" s="358"/>
      <c r="G1828" s="358"/>
      <c r="H1828" s="358"/>
      <c r="I1828" s="358"/>
      <c r="J1828" s="358"/>
      <c r="K1828" s="358"/>
      <c r="L1828" s="358"/>
    </row>
    <row r="1829" spans="1:12" x14ac:dyDescent="0.2">
      <c r="A1829" s="363"/>
      <c r="B1829" s="358"/>
      <c r="C1829" s="358"/>
      <c r="D1829" s="358"/>
      <c r="E1829" s="358"/>
      <c r="F1829" s="358"/>
      <c r="G1829" s="358"/>
      <c r="H1829" s="358"/>
      <c r="I1829" s="358"/>
      <c r="J1829" s="358"/>
      <c r="K1829" s="358"/>
      <c r="L1829" s="358"/>
    </row>
    <row r="1830" spans="1:12" x14ac:dyDescent="0.2">
      <c r="A1830" s="363"/>
      <c r="B1830" s="358"/>
      <c r="C1830" s="358"/>
      <c r="D1830" s="358"/>
      <c r="E1830" s="358"/>
      <c r="F1830" s="358"/>
      <c r="G1830" s="358"/>
      <c r="H1830" s="358"/>
      <c r="I1830" s="358"/>
      <c r="J1830" s="358"/>
      <c r="K1830" s="358"/>
      <c r="L1830" s="358"/>
    </row>
    <row r="1831" spans="1:12" x14ac:dyDescent="0.2">
      <c r="A1831" s="363"/>
      <c r="B1831" s="358"/>
      <c r="C1831" s="358"/>
      <c r="D1831" s="358"/>
      <c r="E1831" s="358"/>
      <c r="F1831" s="358"/>
      <c r="G1831" s="358"/>
      <c r="H1831" s="358"/>
      <c r="I1831" s="358"/>
      <c r="J1831" s="358"/>
      <c r="K1831" s="358"/>
      <c r="L1831" s="358"/>
    </row>
    <row r="1832" spans="1:12" x14ac:dyDescent="0.2">
      <c r="A1832" s="363"/>
      <c r="B1832" s="358"/>
      <c r="C1832" s="358"/>
      <c r="D1832" s="358"/>
      <c r="E1832" s="358"/>
      <c r="F1832" s="358"/>
      <c r="G1832" s="358"/>
      <c r="H1832" s="358"/>
      <c r="I1832" s="358"/>
      <c r="J1832" s="358"/>
      <c r="K1832" s="358"/>
      <c r="L1832" s="358"/>
    </row>
    <row r="1833" spans="1:12" x14ac:dyDescent="0.2">
      <c r="A1833" s="363"/>
      <c r="B1833" s="358"/>
      <c r="C1833" s="358"/>
      <c r="D1833" s="358"/>
      <c r="E1833" s="358"/>
      <c r="F1833" s="358"/>
      <c r="G1833" s="358"/>
      <c r="H1833" s="358"/>
      <c r="I1833" s="358"/>
      <c r="J1833" s="358"/>
      <c r="K1833" s="358"/>
      <c r="L1833" s="358"/>
    </row>
    <row r="1834" spans="1:12" x14ac:dyDescent="0.2">
      <c r="A1834" s="363"/>
      <c r="B1834" s="358"/>
      <c r="C1834" s="358"/>
      <c r="D1834" s="358"/>
      <c r="E1834" s="358"/>
      <c r="F1834" s="358"/>
      <c r="G1834" s="358"/>
      <c r="H1834" s="358"/>
      <c r="I1834" s="358"/>
      <c r="J1834" s="358"/>
      <c r="K1834" s="358"/>
      <c r="L1834" s="358"/>
    </row>
    <row r="1835" spans="1:12" x14ac:dyDescent="0.2">
      <c r="A1835" s="363"/>
      <c r="B1835" s="358"/>
      <c r="C1835" s="358"/>
      <c r="D1835" s="358"/>
      <c r="E1835" s="358"/>
      <c r="F1835" s="358"/>
      <c r="G1835" s="358"/>
      <c r="H1835" s="358"/>
      <c r="I1835" s="358"/>
      <c r="J1835" s="358"/>
      <c r="K1835" s="358"/>
      <c r="L1835" s="358"/>
    </row>
    <row r="1836" spans="1:12" x14ac:dyDescent="0.2">
      <c r="A1836" s="363"/>
      <c r="B1836" s="358"/>
      <c r="C1836" s="358"/>
      <c r="D1836" s="358"/>
      <c r="E1836" s="358"/>
      <c r="F1836" s="358"/>
      <c r="G1836" s="358"/>
      <c r="H1836" s="358"/>
      <c r="I1836" s="358"/>
      <c r="J1836" s="358"/>
      <c r="K1836" s="358"/>
      <c r="L1836" s="358"/>
    </row>
    <row r="1837" spans="1:12" x14ac:dyDescent="0.2">
      <c r="A1837" s="363"/>
      <c r="B1837" s="358"/>
      <c r="C1837" s="358"/>
      <c r="D1837" s="358"/>
      <c r="E1837" s="358"/>
      <c r="F1837" s="358"/>
      <c r="G1837" s="358"/>
      <c r="H1837" s="358"/>
      <c r="I1837" s="358"/>
      <c r="J1837" s="358"/>
      <c r="K1837" s="358"/>
      <c r="L1837" s="358"/>
    </row>
    <row r="1838" spans="1:12" x14ac:dyDescent="0.2">
      <c r="A1838" s="363"/>
      <c r="B1838" s="358"/>
      <c r="C1838" s="358"/>
      <c r="D1838" s="358"/>
      <c r="E1838" s="358"/>
      <c r="F1838" s="358"/>
      <c r="G1838" s="358"/>
      <c r="H1838" s="358"/>
      <c r="I1838" s="358"/>
      <c r="J1838" s="358"/>
      <c r="K1838" s="358"/>
      <c r="L1838" s="358"/>
    </row>
    <row r="1839" spans="1:12" x14ac:dyDescent="0.2">
      <c r="A1839" s="363"/>
      <c r="B1839" s="358"/>
      <c r="C1839" s="358"/>
      <c r="D1839" s="358"/>
      <c r="E1839" s="358"/>
      <c r="F1839" s="358"/>
      <c r="G1839" s="358"/>
      <c r="H1839" s="358"/>
      <c r="I1839" s="358"/>
      <c r="J1839" s="358"/>
      <c r="K1839" s="358"/>
      <c r="L1839" s="358"/>
    </row>
    <row r="1840" spans="1:12" x14ac:dyDescent="0.2">
      <c r="A1840" s="363"/>
      <c r="B1840" s="358"/>
      <c r="C1840" s="358"/>
      <c r="D1840" s="358"/>
      <c r="E1840" s="358"/>
      <c r="F1840" s="358"/>
      <c r="G1840" s="358"/>
      <c r="H1840" s="358"/>
      <c r="I1840" s="358"/>
      <c r="J1840" s="358"/>
      <c r="K1840" s="358"/>
      <c r="L1840" s="358"/>
    </row>
    <row r="1841" spans="1:12" x14ac:dyDescent="0.2">
      <c r="A1841" s="363"/>
      <c r="B1841" s="358"/>
      <c r="C1841" s="358"/>
      <c r="D1841" s="358"/>
      <c r="E1841" s="358"/>
      <c r="F1841" s="358"/>
      <c r="G1841" s="358"/>
      <c r="H1841" s="358"/>
      <c r="I1841" s="358"/>
      <c r="J1841" s="358"/>
      <c r="K1841" s="358"/>
      <c r="L1841" s="358"/>
    </row>
    <row r="1842" spans="1:12" x14ac:dyDescent="0.2">
      <c r="A1842" s="363"/>
      <c r="B1842" s="358"/>
      <c r="C1842" s="358"/>
      <c r="D1842" s="358"/>
      <c r="E1842" s="358"/>
      <c r="F1842" s="358"/>
      <c r="G1842" s="358"/>
      <c r="H1842" s="358"/>
      <c r="I1842" s="358"/>
      <c r="J1842" s="358"/>
      <c r="K1842" s="358"/>
      <c r="L1842" s="358"/>
    </row>
    <row r="1843" spans="1:12" x14ac:dyDescent="0.2">
      <c r="A1843" s="363"/>
      <c r="B1843" s="358"/>
      <c r="C1843" s="358"/>
      <c r="D1843" s="358"/>
      <c r="E1843" s="358"/>
      <c r="F1843" s="358"/>
      <c r="G1843" s="358"/>
      <c r="H1843" s="358"/>
      <c r="I1843" s="358"/>
      <c r="J1843" s="358"/>
      <c r="K1843" s="358"/>
      <c r="L1843" s="358"/>
    </row>
    <row r="1844" spans="1:12" x14ac:dyDescent="0.2">
      <c r="A1844" s="363"/>
      <c r="B1844" s="358"/>
      <c r="C1844" s="358"/>
      <c r="D1844" s="358"/>
      <c r="E1844" s="358"/>
      <c r="F1844" s="358"/>
      <c r="G1844" s="358"/>
      <c r="H1844" s="358"/>
      <c r="I1844" s="358"/>
      <c r="J1844" s="358"/>
      <c r="K1844" s="358"/>
      <c r="L1844" s="358"/>
    </row>
    <row r="1845" spans="1:12" x14ac:dyDescent="0.2">
      <c r="A1845" s="363"/>
      <c r="B1845" s="358"/>
      <c r="C1845" s="358"/>
      <c r="D1845" s="358"/>
      <c r="E1845" s="358"/>
      <c r="F1845" s="358"/>
      <c r="G1845" s="358"/>
      <c r="H1845" s="358"/>
      <c r="I1845" s="358"/>
      <c r="J1845" s="358"/>
      <c r="K1845" s="358"/>
      <c r="L1845" s="358"/>
    </row>
    <row r="1846" spans="1:12" x14ac:dyDescent="0.2">
      <c r="A1846" s="363"/>
      <c r="B1846" s="358"/>
      <c r="C1846" s="358"/>
      <c r="D1846" s="358"/>
      <c r="E1846" s="358"/>
      <c r="F1846" s="358"/>
      <c r="G1846" s="358"/>
      <c r="H1846" s="358"/>
      <c r="I1846" s="358"/>
      <c r="J1846" s="358"/>
      <c r="K1846" s="358"/>
      <c r="L1846" s="358"/>
    </row>
    <row r="1847" spans="1:12" x14ac:dyDescent="0.2">
      <c r="A1847" s="363"/>
      <c r="B1847" s="358"/>
      <c r="C1847" s="358"/>
      <c r="D1847" s="358"/>
      <c r="E1847" s="358"/>
      <c r="F1847" s="358"/>
      <c r="G1847" s="358"/>
      <c r="H1847" s="358"/>
      <c r="I1847" s="358"/>
      <c r="J1847" s="358"/>
      <c r="K1847" s="358"/>
      <c r="L1847" s="358"/>
    </row>
    <row r="1848" spans="1:12" x14ac:dyDescent="0.2">
      <c r="A1848" s="363"/>
      <c r="B1848" s="358"/>
      <c r="C1848" s="358"/>
      <c r="D1848" s="358"/>
      <c r="E1848" s="358"/>
      <c r="F1848" s="358"/>
      <c r="G1848" s="358"/>
      <c r="H1848" s="358"/>
      <c r="I1848" s="358"/>
      <c r="J1848" s="358"/>
      <c r="K1848" s="358"/>
      <c r="L1848" s="358"/>
    </row>
    <row r="1849" spans="1:12" x14ac:dyDescent="0.2">
      <c r="A1849" s="363"/>
      <c r="B1849" s="358"/>
      <c r="C1849" s="358"/>
      <c r="D1849" s="358"/>
      <c r="E1849" s="358"/>
      <c r="F1849" s="358"/>
      <c r="G1849" s="358"/>
      <c r="H1849" s="358"/>
      <c r="I1849" s="358"/>
      <c r="J1849" s="358"/>
      <c r="K1849" s="358"/>
      <c r="L1849" s="358"/>
    </row>
    <row r="1850" spans="1:12" x14ac:dyDescent="0.2">
      <c r="A1850" s="363"/>
      <c r="B1850" s="358"/>
      <c r="C1850" s="358"/>
      <c r="D1850" s="358"/>
      <c r="E1850" s="358"/>
      <c r="F1850" s="358"/>
      <c r="G1850" s="358"/>
      <c r="H1850" s="358"/>
      <c r="I1850" s="358"/>
      <c r="J1850" s="358"/>
      <c r="K1850" s="358"/>
      <c r="L1850" s="358"/>
    </row>
    <row r="1851" spans="1:12" x14ac:dyDescent="0.2">
      <c r="A1851" s="363"/>
      <c r="B1851" s="358"/>
      <c r="C1851" s="358"/>
      <c r="D1851" s="358"/>
      <c r="E1851" s="358"/>
      <c r="F1851" s="358"/>
      <c r="G1851" s="358"/>
      <c r="H1851" s="358"/>
      <c r="I1851" s="358"/>
      <c r="J1851" s="358"/>
      <c r="K1851" s="358"/>
      <c r="L1851" s="358"/>
    </row>
    <row r="1852" spans="1:12" x14ac:dyDescent="0.2">
      <c r="A1852" s="363"/>
      <c r="B1852" s="358"/>
      <c r="C1852" s="358"/>
      <c r="D1852" s="358"/>
      <c r="E1852" s="358"/>
      <c r="F1852" s="358"/>
      <c r="G1852" s="358"/>
      <c r="H1852" s="358"/>
      <c r="I1852" s="358"/>
      <c r="J1852" s="358"/>
      <c r="K1852" s="358"/>
      <c r="L1852" s="358"/>
    </row>
    <row r="1853" spans="1:12" x14ac:dyDescent="0.2">
      <c r="A1853" s="363"/>
      <c r="B1853" s="358"/>
      <c r="C1853" s="358"/>
      <c r="D1853" s="358"/>
      <c r="E1853" s="358"/>
      <c r="F1853" s="358"/>
      <c r="G1853" s="358"/>
      <c r="H1853" s="358"/>
      <c r="I1853" s="358"/>
      <c r="J1853" s="358"/>
      <c r="K1853" s="358"/>
      <c r="L1853" s="358"/>
    </row>
    <row r="1854" spans="1:12" x14ac:dyDescent="0.2">
      <c r="A1854" s="363"/>
      <c r="B1854" s="358"/>
      <c r="C1854" s="358"/>
      <c r="D1854" s="358"/>
      <c r="E1854" s="358"/>
      <c r="F1854" s="358"/>
      <c r="G1854" s="358"/>
      <c r="H1854" s="358"/>
      <c r="I1854" s="358"/>
      <c r="J1854" s="358"/>
      <c r="K1854" s="358"/>
      <c r="L1854" s="358"/>
    </row>
    <row r="1855" spans="1:12" x14ac:dyDescent="0.2">
      <c r="A1855" s="363"/>
      <c r="B1855" s="358"/>
      <c r="C1855" s="358"/>
      <c r="D1855" s="358"/>
      <c r="E1855" s="358"/>
      <c r="F1855" s="358"/>
      <c r="G1855" s="358"/>
      <c r="H1855" s="358"/>
      <c r="I1855" s="358"/>
      <c r="J1855" s="358"/>
      <c r="K1855" s="358"/>
      <c r="L1855" s="358"/>
    </row>
    <row r="1856" spans="1:12" x14ac:dyDescent="0.2">
      <c r="A1856" s="363"/>
      <c r="B1856" s="358"/>
      <c r="C1856" s="358"/>
      <c r="D1856" s="358"/>
      <c r="E1856" s="358"/>
      <c r="F1856" s="358"/>
      <c r="G1856" s="358"/>
      <c r="H1856" s="358"/>
      <c r="I1856" s="358"/>
      <c r="J1856" s="358"/>
      <c r="K1856" s="358"/>
      <c r="L1856" s="358"/>
    </row>
    <row r="1857" spans="1:12" x14ac:dyDescent="0.2">
      <c r="A1857" s="363"/>
      <c r="B1857" s="358"/>
      <c r="C1857" s="358"/>
      <c r="D1857" s="358"/>
      <c r="E1857" s="358"/>
      <c r="F1857" s="358"/>
      <c r="G1857" s="358"/>
      <c r="H1857" s="358"/>
      <c r="I1857" s="358"/>
      <c r="J1857" s="358"/>
      <c r="K1857" s="358"/>
      <c r="L1857" s="358"/>
    </row>
    <row r="1858" spans="1:12" x14ac:dyDescent="0.2">
      <c r="A1858" s="363"/>
      <c r="B1858" s="358"/>
      <c r="C1858" s="358"/>
      <c r="D1858" s="358"/>
      <c r="E1858" s="358"/>
      <c r="F1858" s="358"/>
      <c r="G1858" s="358"/>
      <c r="H1858" s="358"/>
      <c r="I1858" s="358"/>
      <c r="J1858" s="358"/>
      <c r="K1858" s="358"/>
      <c r="L1858" s="358"/>
    </row>
    <row r="1859" spans="1:12" x14ac:dyDescent="0.2">
      <c r="A1859" s="363"/>
      <c r="B1859" s="358"/>
      <c r="C1859" s="358"/>
      <c r="D1859" s="358"/>
      <c r="E1859" s="358"/>
      <c r="F1859" s="358"/>
      <c r="G1859" s="358"/>
      <c r="H1859" s="358"/>
      <c r="I1859" s="358"/>
      <c r="J1859" s="358"/>
      <c r="K1859" s="358"/>
      <c r="L1859" s="358"/>
    </row>
    <row r="1860" spans="1:12" x14ac:dyDescent="0.2">
      <c r="A1860" s="363"/>
      <c r="B1860" s="358"/>
      <c r="C1860" s="358"/>
      <c r="D1860" s="358"/>
      <c r="E1860" s="358"/>
      <c r="F1860" s="358"/>
      <c r="G1860" s="358"/>
      <c r="H1860" s="358"/>
      <c r="I1860" s="358"/>
      <c r="J1860" s="358"/>
      <c r="K1860" s="358"/>
      <c r="L1860" s="358"/>
    </row>
    <row r="1861" spans="1:12" x14ac:dyDescent="0.2">
      <c r="A1861" s="366"/>
      <c r="B1861" s="366"/>
      <c r="C1861" s="367"/>
      <c r="D1861" s="368"/>
      <c r="E1861" s="369"/>
      <c r="F1861" s="363"/>
      <c r="G1861" s="366"/>
      <c r="H1861" s="366"/>
      <c r="I1861" s="366"/>
      <c r="J1861" s="366"/>
      <c r="K1861" s="366"/>
      <c r="L1861" s="366"/>
    </row>
    <row r="1862" spans="1:12" x14ac:dyDescent="0.2">
      <c r="A1862" s="366"/>
      <c r="B1862" s="366"/>
      <c r="C1862" s="367"/>
      <c r="D1862" s="368"/>
      <c r="E1862" s="369"/>
      <c r="F1862" s="363"/>
      <c r="G1862" s="366"/>
      <c r="H1862" s="366"/>
      <c r="I1862" s="366"/>
      <c r="J1862" s="366"/>
      <c r="K1862" s="366"/>
      <c r="L1862" s="366"/>
    </row>
    <row r="1863" spans="1:12" x14ac:dyDescent="0.2">
      <c r="A1863" s="363"/>
      <c r="B1863" s="363"/>
      <c r="C1863" s="367"/>
      <c r="D1863" s="367"/>
      <c r="E1863" s="370"/>
      <c r="F1863" s="363"/>
      <c r="G1863" s="363"/>
      <c r="H1863" s="363"/>
      <c r="I1863" s="363"/>
      <c r="J1863" s="363"/>
      <c r="K1863" s="363"/>
      <c r="L1863" s="363"/>
    </row>
    <row r="1864" spans="1:12" x14ac:dyDescent="0.2">
      <c r="A1864" s="366"/>
      <c r="B1864" s="366"/>
      <c r="C1864" s="368"/>
      <c r="D1864" s="368"/>
      <c r="E1864" s="369"/>
      <c r="F1864" s="363"/>
      <c r="G1864" s="366"/>
      <c r="H1864" s="366"/>
      <c r="I1864" s="366"/>
      <c r="J1864" s="366"/>
      <c r="K1864" s="366"/>
      <c r="L1864" s="366"/>
    </row>
    <row r="1865" spans="1:12" x14ac:dyDescent="0.2">
      <c r="A1865" s="366"/>
      <c r="B1865" s="366"/>
      <c r="C1865" s="368"/>
      <c r="D1865" s="368"/>
      <c r="E1865" s="369"/>
      <c r="F1865" s="363"/>
      <c r="G1865" s="366"/>
      <c r="H1865" s="366"/>
      <c r="I1865" s="366"/>
      <c r="J1865" s="366"/>
      <c r="K1865" s="366"/>
      <c r="L1865" s="366"/>
    </row>
    <row r="1866" spans="1:12" x14ac:dyDescent="0.2">
      <c r="A1866" s="366"/>
      <c r="B1866" s="366"/>
      <c r="C1866" s="368"/>
      <c r="D1866" s="368"/>
      <c r="E1866" s="369"/>
      <c r="F1866" s="363"/>
      <c r="G1866" s="366"/>
      <c r="H1866" s="366"/>
      <c r="I1866" s="366"/>
      <c r="J1866" s="366"/>
      <c r="K1866" s="366"/>
      <c r="L1866" s="366"/>
    </row>
    <row r="1867" spans="1:12" x14ac:dyDescent="0.2">
      <c r="A1867" s="366"/>
      <c r="B1867" s="366"/>
      <c r="C1867" s="368"/>
      <c r="D1867" s="368"/>
      <c r="E1867" s="369"/>
      <c r="F1867" s="363"/>
      <c r="G1867" s="366"/>
      <c r="H1867" s="366"/>
      <c r="I1867" s="366"/>
      <c r="J1867" s="366"/>
      <c r="K1867" s="366"/>
      <c r="L1867" s="366"/>
    </row>
    <row r="1868" spans="1:12" x14ac:dyDescent="0.2">
      <c r="A1868" s="366"/>
      <c r="B1868" s="366"/>
      <c r="C1868" s="368"/>
      <c r="D1868" s="368"/>
      <c r="E1868" s="369"/>
      <c r="F1868" s="363"/>
      <c r="G1868" s="366"/>
      <c r="H1868" s="366"/>
      <c r="I1868" s="366"/>
      <c r="J1868" s="366"/>
      <c r="K1868" s="366"/>
      <c r="L1868" s="366"/>
    </row>
    <row r="1869" spans="1:12" x14ac:dyDescent="0.2">
      <c r="A1869" s="366"/>
      <c r="B1869" s="366"/>
      <c r="C1869" s="368"/>
      <c r="D1869" s="368"/>
      <c r="E1869" s="369"/>
      <c r="F1869" s="363"/>
      <c r="G1869" s="366"/>
      <c r="H1869" s="366"/>
      <c r="I1869" s="366"/>
      <c r="J1869" s="366"/>
      <c r="K1869" s="366"/>
      <c r="L1869" s="366"/>
    </row>
    <row r="1870" spans="1:12" x14ac:dyDescent="0.2">
      <c r="A1870" s="366"/>
      <c r="B1870" s="366"/>
      <c r="C1870" s="368"/>
      <c r="D1870" s="368"/>
      <c r="E1870" s="369"/>
      <c r="F1870" s="363"/>
      <c r="G1870" s="366"/>
      <c r="H1870" s="366"/>
      <c r="I1870" s="366"/>
      <c r="J1870" s="366"/>
      <c r="K1870" s="366"/>
      <c r="L1870" s="366"/>
    </row>
    <row r="1871" spans="1:12" x14ac:dyDescent="0.2">
      <c r="A1871" s="366"/>
      <c r="B1871" s="366"/>
      <c r="C1871" s="368"/>
      <c r="D1871" s="368"/>
      <c r="E1871" s="369"/>
      <c r="F1871" s="363"/>
      <c r="G1871" s="366"/>
      <c r="H1871" s="366"/>
      <c r="I1871" s="366"/>
      <c r="J1871" s="366"/>
      <c r="K1871" s="366"/>
      <c r="L1871" s="366"/>
    </row>
    <row r="1872" spans="1:12" x14ac:dyDescent="0.2">
      <c r="A1872" s="366"/>
      <c r="B1872" s="366"/>
      <c r="C1872" s="368"/>
      <c r="D1872" s="368"/>
      <c r="E1872" s="369"/>
      <c r="F1872" s="363"/>
      <c r="G1872" s="366"/>
      <c r="H1872" s="366"/>
      <c r="I1872" s="366"/>
      <c r="J1872" s="366"/>
      <c r="K1872" s="366"/>
      <c r="L1872" s="366"/>
    </row>
    <row r="1873" spans="1:12" x14ac:dyDescent="0.2">
      <c r="A1873" s="366"/>
      <c r="B1873" s="366"/>
      <c r="C1873" s="368"/>
      <c r="D1873" s="368"/>
      <c r="E1873" s="369"/>
      <c r="F1873" s="363"/>
      <c r="G1873" s="366"/>
      <c r="H1873" s="366"/>
      <c r="I1873" s="366"/>
      <c r="J1873" s="366"/>
      <c r="K1873" s="366"/>
      <c r="L1873" s="366"/>
    </row>
    <row r="1874" spans="1:12" x14ac:dyDescent="0.2">
      <c r="A1874" s="366"/>
      <c r="B1874" s="366"/>
      <c r="C1874" s="368"/>
      <c r="D1874" s="368"/>
      <c r="E1874" s="369"/>
      <c r="F1874" s="363"/>
      <c r="G1874" s="366"/>
      <c r="H1874" s="366"/>
      <c r="I1874" s="366"/>
      <c r="J1874" s="366"/>
      <c r="K1874" s="366"/>
      <c r="L1874" s="366"/>
    </row>
    <row r="1875" spans="1:12" x14ac:dyDescent="0.2">
      <c r="A1875" s="366"/>
      <c r="B1875" s="366"/>
      <c r="C1875" s="368"/>
      <c r="D1875" s="368"/>
      <c r="E1875" s="369"/>
      <c r="F1875" s="363"/>
      <c r="G1875" s="366"/>
      <c r="H1875" s="366"/>
      <c r="I1875" s="366"/>
      <c r="J1875" s="366"/>
      <c r="K1875" s="366"/>
      <c r="L1875" s="366"/>
    </row>
    <row r="1876" spans="1:12" x14ac:dyDescent="0.2">
      <c r="A1876" s="366"/>
      <c r="B1876" s="366"/>
      <c r="C1876" s="368"/>
      <c r="D1876" s="368"/>
      <c r="E1876" s="369"/>
      <c r="F1876" s="363"/>
      <c r="G1876" s="366"/>
      <c r="H1876" s="366"/>
      <c r="I1876" s="366"/>
      <c r="J1876" s="366"/>
      <c r="K1876" s="366"/>
      <c r="L1876" s="366"/>
    </row>
    <row r="1877" spans="1:12" x14ac:dyDescent="0.2">
      <c r="A1877" s="366"/>
      <c r="B1877" s="366"/>
      <c r="C1877" s="368"/>
      <c r="D1877" s="368"/>
      <c r="E1877" s="369"/>
      <c r="F1877" s="363"/>
      <c r="G1877" s="366"/>
      <c r="H1877" s="366"/>
      <c r="I1877" s="366"/>
      <c r="J1877" s="366"/>
      <c r="K1877" s="366"/>
      <c r="L1877" s="366"/>
    </row>
    <row r="1878" spans="1:12" x14ac:dyDescent="0.2">
      <c r="A1878" s="366"/>
      <c r="B1878" s="366"/>
      <c r="C1878" s="368"/>
      <c r="D1878" s="368"/>
      <c r="E1878" s="369"/>
      <c r="F1878" s="363"/>
      <c r="G1878" s="366"/>
      <c r="H1878" s="366"/>
      <c r="I1878" s="366"/>
      <c r="J1878" s="366"/>
      <c r="K1878" s="366"/>
      <c r="L1878" s="366"/>
    </row>
    <row r="1879" spans="1:12" x14ac:dyDescent="0.2">
      <c r="A1879" s="366"/>
      <c r="B1879" s="366"/>
      <c r="C1879" s="368"/>
      <c r="D1879" s="368"/>
      <c r="E1879" s="369"/>
      <c r="F1879" s="363"/>
      <c r="G1879" s="366"/>
      <c r="H1879" s="366"/>
      <c r="I1879" s="366"/>
      <c r="J1879" s="366"/>
      <c r="K1879" s="366"/>
      <c r="L1879" s="366"/>
    </row>
    <row r="1880" spans="1:12" x14ac:dyDescent="0.2">
      <c r="A1880" s="366"/>
      <c r="B1880" s="366"/>
      <c r="C1880" s="368"/>
      <c r="D1880" s="368"/>
      <c r="E1880" s="369"/>
      <c r="F1880" s="363"/>
      <c r="G1880" s="366"/>
      <c r="H1880" s="366"/>
      <c r="I1880" s="366"/>
      <c r="J1880" s="366"/>
      <c r="K1880" s="366"/>
      <c r="L1880" s="366"/>
    </row>
    <row r="1881" spans="1:12" x14ac:dyDescent="0.2">
      <c r="A1881" s="366"/>
      <c r="B1881" s="366"/>
      <c r="C1881" s="368"/>
      <c r="D1881" s="368"/>
      <c r="E1881" s="369"/>
      <c r="F1881" s="363"/>
      <c r="G1881" s="366"/>
      <c r="H1881" s="366"/>
      <c r="I1881" s="366"/>
      <c r="J1881" s="366"/>
      <c r="K1881" s="366"/>
      <c r="L1881" s="366"/>
    </row>
    <row r="1882" spans="1:12" x14ac:dyDescent="0.2">
      <c r="A1882" s="366"/>
      <c r="B1882" s="366"/>
      <c r="C1882" s="368"/>
      <c r="D1882" s="368"/>
      <c r="E1882" s="369"/>
      <c r="F1882" s="363"/>
      <c r="G1882" s="366"/>
      <c r="H1882" s="366"/>
      <c r="I1882" s="366"/>
      <c r="J1882" s="366"/>
      <c r="K1882" s="366"/>
      <c r="L1882" s="366"/>
    </row>
    <row r="1883" spans="1:12" x14ac:dyDescent="0.2">
      <c r="A1883" s="366"/>
      <c r="B1883" s="366"/>
      <c r="C1883" s="368"/>
      <c r="D1883" s="368"/>
      <c r="E1883" s="369"/>
      <c r="F1883" s="363"/>
      <c r="G1883" s="366"/>
      <c r="H1883" s="366"/>
      <c r="I1883" s="366"/>
      <c r="J1883" s="366"/>
      <c r="K1883" s="366"/>
      <c r="L1883" s="366"/>
    </row>
    <row r="1884" spans="1:12" x14ac:dyDescent="0.2">
      <c r="A1884" s="366"/>
      <c r="B1884" s="366"/>
      <c r="C1884" s="368"/>
      <c r="D1884" s="368"/>
      <c r="E1884" s="369"/>
      <c r="F1884" s="363"/>
      <c r="G1884" s="366"/>
      <c r="H1884" s="366"/>
      <c r="I1884" s="366"/>
      <c r="J1884" s="366"/>
      <c r="K1884" s="366"/>
      <c r="L1884" s="366"/>
    </row>
    <row r="1885" spans="1:12" x14ac:dyDescent="0.2">
      <c r="A1885" s="366"/>
      <c r="B1885" s="366"/>
      <c r="C1885" s="368"/>
      <c r="D1885" s="368"/>
      <c r="E1885" s="369"/>
      <c r="F1885" s="363"/>
      <c r="G1885" s="366"/>
      <c r="H1885" s="366"/>
      <c r="I1885" s="366"/>
      <c r="J1885" s="366"/>
      <c r="K1885" s="366"/>
      <c r="L1885" s="366"/>
    </row>
    <row r="1886" spans="1:12" x14ac:dyDescent="0.2">
      <c r="A1886" s="366"/>
      <c r="B1886" s="366"/>
      <c r="C1886" s="368"/>
      <c r="D1886" s="368"/>
      <c r="E1886" s="369"/>
      <c r="F1886" s="363"/>
      <c r="G1886" s="366"/>
      <c r="H1886" s="366"/>
      <c r="I1886" s="366"/>
      <c r="J1886" s="366"/>
      <c r="K1886" s="366"/>
      <c r="L1886" s="366"/>
    </row>
    <row r="1887" spans="1:12" x14ac:dyDescent="0.2">
      <c r="A1887" s="366"/>
      <c r="B1887" s="366"/>
      <c r="C1887" s="368"/>
      <c r="D1887" s="368"/>
      <c r="E1887" s="369"/>
      <c r="F1887" s="363"/>
      <c r="G1887" s="366"/>
      <c r="H1887" s="366"/>
      <c r="I1887" s="366"/>
      <c r="J1887" s="366"/>
      <c r="K1887" s="366"/>
      <c r="L1887" s="366"/>
    </row>
    <row r="1888" spans="1:12" x14ac:dyDescent="0.2">
      <c r="A1888" s="366"/>
      <c r="B1888" s="366"/>
      <c r="C1888" s="368"/>
      <c r="D1888" s="368"/>
      <c r="E1888" s="369"/>
      <c r="F1888" s="363"/>
      <c r="G1888" s="366"/>
      <c r="H1888" s="366"/>
      <c r="I1888" s="366"/>
      <c r="J1888" s="366"/>
      <c r="K1888" s="366"/>
      <c r="L1888" s="366"/>
    </row>
    <row r="1889" spans="1:12" x14ac:dyDescent="0.2">
      <c r="A1889" s="366"/>
      <c r="B1889" s="366"/>
      <c r="C1889" s="368"/>
      <c r="D1889" s="368"/>
      <c r="E1889" s="369"/>
      <c r="F1889" s="363"/>
      <c r="G1889" s="366"/>
      <c r="H1889" s="366"/>
      <c r="I1889" s="366"/>
      <c r="J1889" s="366"/>
      <c r="K1889" s="366"/>
      <c r="L1889" s="366"/>
    </row>
    <row r="1890" spans="1:12" x14ac:dyDescent="0.2">
      <c r="A1890" s="366"/>
      <c r="B1890" s="366"/>
      <c r="C1890" s="368"/>
      <c r="D1890" s="368"/>
      <c r="E1890" s="369"/>
      <c r="F1890" s="363"/>
      <c r="G1890" s="366"/>
      <c r="H1890" s="366"/>
      <c r="I1890" s="366"/>
      <c r="J1890" s="366"/>
      <c r="K1890" s="366"/>
      <c r="L1890" s="366"/>
    </row>
    <row r="1891" spans="1:12" x14ac:dyDescent="0.2">
      <c r="A1891" s="366"/>
      <c r="B1891" s="366"/>
      <c r="C1891" s="368"/>
      <c r="D1891" s="368"/>
      <c r="E1891" s="369"/>
      <c r="F1891" s="363"/>
      <c r="G1891" s="366"/>
      <c r="H1891" s="366"/>
      <c r="I1891" s="366"/>
      <c r="J1891" s="366"/>
      <c r="K1891" s="366"/>
      <c r="L1891" s="366"/>
    </row>
    <row r="1892" spans="1:12" x14ac:dyDescent="0.2">
      <c r="A1892" s="366"/>
      <c r="B1892" s="366"/>
      <c r="C1892" s="368"/>
      <c r="D1892" s="368"/>
      <c r="E1892" s="369"/>
      <c r="F1892" s="363"/>
      <c r="G1892" s="366"/>
      <c r="H1892" s="366"/>
      <c r="I1892" s="366"/>
      <c r="J1892" s="366"/>
      <c r="K1892" s="366"/>
      <c r="L1892" s="366"/>
    </row>
    <row r="1893" spans="1:12" x14ac:dyDescent="0.2">
      <c r="A1893" s="366"/>
      <c r="B1893" s="366"/>
      <c r="C1893" s="368"/>
      <c r="D1893" s="368"/>
      <c r="E1893" s="369"/>
      <c r="F1893" s="363"/>
      <c r="G1893" s="366"/>
      <c r="H1893" s="366"/>
      <c r="I1893" s="366"/>
      <c r="J1893" s="366"/>
      <c r="K1893" s="366"/>
      <c r="L1893" s="366"/>
    </row>
    <row r="1894" spans="1:12" x14ac:dyDescent="0.2">
      <c r="A1894" s="366"/>
      <c r="B1894" s="366"/>
      <c r="C1894" s="368"/>
      <c r="D1894" s="368"/>
      <c r="E1894" s="369"/>
      <c r="F1894" s="363"/>
      <c r="G1894" s="366"/>
      <c r="H1894" s="366"/>
      <c r="I1894" s="366"/>
      <c r="J1894" s="366"/>
      <c r="K1894" s="366"/>
      <c r="L1894" s="366"/>
    </row>
    <row r="1895" spans="1:12" x14ac:dyDescent="0.2">
      <c r="A1895" s="366"/>
      <c r="B1895" s="366"/>
      <c r="C1895" s="368"/>
      <c r="D1895" s="368"/>
      <c r="E1895" s="369"/>
      <c r="F1895" s="363"/>
      <c r="G1895" s="366"/>
      <c r="H1895" s="366"/>
      <c r="I1895" s="366"/>
      <c r="J1895" s="366"/>
      <c r="K1895" s="366"/>
      <c r="L1895" s="366"/>
    </row>
    <row r="1896" spans="1:12" x14ac:dyDescent="0.2">
      <c r="A1896" s="366"/>
      <c r="B1896" s="366"/>
      <c r="C1896" s="368"/>
      <c r="D1896" s="368"/>
      <c r="E1896" s="369"/>
      <c r="F1896" s="363"/>
      <c r="G1896" s="366"/>
      <c r="H1896" s="366"/>
      <c r="I1896" s="366"/>
      <c r="J1896" s="366"/>
      <c r="K1896" s="366"/>
      <c r="L1896" s="366"/>
    </row>
    <row r="1897" spans="1:12" x14ac:dyDescent="0.2">
      <c r="A1897" s="366"/>
      <c r="B1897" s="366"/>
      <c r="C1897" s="368"/>
      <c r="D1897" s="368"/>
      <c r="E1897" s="369"/>
      <c r="F1897" s="363"/>
      <c r="G1897" s="366"/>
      <c r="H1897" s="366"/>
      <c r="I1897" s="366"/>
      <c r="J1897" s="366"/>
      <c r="K1897" s="366"/>
      <c r="L1897" s="366"/>
    </row>
    <row r="1898" spans="1:12" x14ac:dyDescent="0.2">
      <c r="A1898" s="366"/>
      <c r="B1898" s="366"/>
      <c r="C1898" s="368"/>
      <c r="D1898" s="368"/>
      <c r="E1898" s="369"/>
      <c r="F1898" s="363"/>
      <c r="G1898" s="366"/>
      <c r="H1898" s="366"/>
      <c r="I1898" s="366"/>
      <c r="J1898" s="366"/>
      <c r="K1898" s="366"/>
      <c r="L1898" s="366"/>
    </row>
    <row r="1899" spans="1:12" x14ac:dyDescent="0.2">
      <c r="A1899" s="366"/>
      <c r="B1899" s="366"/>
      <c r="C1899" s="368"/>
      <c r="D1899" s="368"/>
      <c r="E1899" s="369"/>
      <c r="F1899" s="363"/>
      <c r="G1899" s="366"/>
      <c r="H1899" s="366"/>
      <c r="I1899" s="366"/>
      <c r="J1899" s="366"/>
      <c r="K1899" s="366"/>
      <c r="L1899" s="366"/>
    </row>
    <row r="1900" spans="1:12" x14ac:dyDescent="0.2">
      <c r="A1900" s="366"/>
      <c r="B1900" s="366"/>
      <c r="C1900" s="368"/>
      <c r="D1900" s="368"/>
      <c r="E1900" s="369"/>
      <c r="F1900" s="363"/>
      <c r="G1900" s="366"/>
      <c r="H1900" s="366"/>
      <c r="I1900" s="366"/>
      <c r="J1900" s="366"/>
      <c r="K1900" s="366"/>
      <c r="L1900" s="366"/>
    </row>
    <row r="1901" spans="1:12" x14ac:dyDescent="0.2">
      <c r="A1901" s="366"/>
      <c r="B1901" s="366"/>
      <c r="C1901" s="368"/>
      <c r="D1901" s="368"/>
      <c r="E1901" s="369"/>
      <c r="F1901" s="363"/>
      <c r="G1901" s="366"/>
      <c r="H1901" s="366"/>
      <c r="I1901" s="366"/>
      <c r="J1901" s="366"/>
      <c r="K1901" s="366"/>
      <c r="L1901" s="366"/>
    </row>
    <row r="1902" spans="1:12" x14ac:dyDescent="0.2">
      <c r="A1902" s="366"/>
      <c r="B1902" s="366"/>
      <c r="C1902" s="368"/>
      <c r="D1902" s="368"/>
      <c r="E1902" s="369"/>
      <c r="F1902" s="363"/>
      <c r="G1902" s="366"/>
      <c r="H1902" s="366"/>
      <c r="I1902" s="366"/>
      <c r="J1902" s="366"/>
      <c r="K1902" s="366"/>
      <c r="L1902" s="366"/>
    </row>
    <row r="1903" spans="1:12" x14ac:dyDescent="0.2">
      <c r="A1903" s="366"/>
      <c r="B1903" s="366"/>
      <c r="C1903" s="368"/>
      <c r="D1903" s="368"/>
      <c r="E1903" s="369"/>
      <c r="F1903" s="363"/>
      <c r="G1903" s="366"/>
      <c r="H1903" s="366"/>
      <c r="I1903" s="366"/>
      <c r="J1903" s="366"/>
      <c r="K1903" s="366"/>
      <c r="L1903" s="366"/>
    </row>
    <row r="1904" spans="1:12" x14ac:dyDescent="0.2">
      <c r="A1904" s="366"/>
      <c r="B1904" s="366"/>
      <c r="C1904" s="368"/>
      <c r="D1904" s="368"/>
      <c r="E1904" s="369"/>
      <c r="F1904" s="363"/>
      <c r="G1904" s="366"/>
      <c r="H1904" s="366"/>
      <c r="I1904" s="366"/>
      <c r="J1904" s="366"/>
      <c r="K1904" s="366"/>
      <c r="L1904" s="366"/>
    </row>
    <row r="1905" spans="1:12" x14ac:dyDescent="0.2">
      <c r="A1905" s="366"/>
      <c r="B1905" s="366"/>
      <c r="C1905" s="368"/>
      <c r="D1905" s="368"/>
      <c r="E1905" s="369"/>
      <c r="F1905" s="363"/>
      <c r="G1905" s="366"/>
      <c r="H1905" s="366"/>
      <c r="I1905" s="366"/>
      <c r="J1905" s="366"/>
      <c r="K1905" s="366"/>
      <c r="L1905" s="366"/>
    </row>
    <row r="1906" spans="1:12" x14ac:dyDescent="0.2">
      <c r="A1906" s="366"/>
      <c r="B1906" s="366"/>
      <c r="C1906" s="368"/>
      <c r="D1906" s="368"/>
      <c r="E1906" s="369"/>
      <c r="F1906" s="363"/>
      <c r="G1906" s="366"/>
      <c r="H1906" s="366"/>
      <c r="I1906" s="366"/>
      <c r="J1906" s="366"/>
      <c r="K1906" s="366"/>
      <c r="L1906" s="366"/>
    </row>
    <row r="1907" spans="1:12" x14ac:dyDescent="0.2">
      <c r="A1907" s="366"/>
      <c r="B1907" s="366"/>
      <c r="C1907" s="368"/>
      <c r="D1907" s="368"/>
      <c r="E1907" s="369"/>
      <c r="F1907" s="363"/>
      <c r="G1907" s="366"/>
      <c r="H1907" s="366"/>
      <c r="I1907" s="366"/>
      <c r="J1907" s="366"/>
      <c r="K1907" s="366"/>
      <c r="L1907" s="366"/>
    </row>
    <row r="1908" spans="1:12" x14ac:dyDescent="0.2">
      <c r="A1908" s="366"/>
      <c r="B1908" s="366"/>
      <c r="C1908" s="368"/>
      <c r="D1908" s="368"/>
      <c r="E1908" s="369"/>
      <c r="F1908" s="363"/>
      <c r="G1908" s="366"/>
      <c r="H1908" s="366"/>
      <c r="I1908" s="366"/>
      <c r="J1908" s="366"/>
      <c r="K1908" s="366"/>
      <c r="L1908" s="366"/>
    </row>
    <row r="1909" spans="1:12" x14ac:dyDescent="0.2">
      <c r="A1909" s="366"/>
      <c r="B1909" s="366"/>
      <c r="C1909" s="368"/>
      <c r="D1909" s="368"/>
      <c r="E1909" s="369"/>
      <c r="F1909" s="363"/>
      <c r="G1909" s="366"/>
      <c r="H1909" s="366"/>
      <c r="I1909" s="366"/>
      <c r="J1909" s="366"/>
      <c r="K1909" s="366"/>
      <c r="L1909" s="366"/>
    </row>
    <row r="1910" spans="1:12" x14ac:dyDescent="0.2">
      <c r="A1910" s="366"/>
      <c r="B1910" s="366"/>
      <c r="C1910" s="368"/>
      <c r="D1910" s="368"/>
      <c r="E1910" s="369"/>
      <c r="F1910" s="363"/>
      <c r="G1910" s="366"/>
      <c r="H1910" s="366"/>
      <c r="I1910" s="366"/>
      <c r="J1910" s="366"/>
      <c r="K1910" s="366"/>
      <c r="L1910" s="366"/>
    </row>
    <row r="1911" spans="1:12" x14ac:dyDescent="0.2">
      <c r="A1911" s="366"/>
      <c r="B1911" s="366"/>
      <c r="C1911" s="368"/>
      <c r="D1911" s="368"/>
      <c r="E1911" s="369"/>
      <c r="F1911" s="363"/>
      <c r="G1911" s="366"/>
      <c r="H1911" s="366"/>
      <c r="I1911" s="366"/>
      <c r="J1911" s="366"/>
      <c r="K1911" s="366"/>
      <c r="L1911" s="366"/>
    </row>
    <row r="1912" spans="1:12" x14ac:dyDescent="0.2">
      <c r="A1912" s="366"/>
      <c r="B1912" s="366"/>
      <c r="C1912" s="368"/>
      <c r="D1912" s="368"/>
      <c r="E1912" s="369"/>
      <c r="F1912" s="363"/>
      <c r="G1912" s="366"/>
      <c r="H1912" s="366"/>
      <c r="I1912" s="366"/>
      <c r="J1912" s="366"/>
      <c r="K1912" s="366"/>
      <c r="L1912" s="366"/>
    </row>
    <row r="1913" spans="1:12" x14ac:dyDescent="0.2">
      <c r="A1913" s="366"/>
      <c r="B1913" s="366"/>
      <c r="C1913" s="368"/>
      <c r="D1913" s="368"/>
      <c r="E1913" s="369"/>
      <c r="F1913" s="363"/>
      <c r="G1913" s="366"/>
      <c r="H1913" s="366"/>
      <c r="I1913" s="366"/>
      <c r="J1913" s="366"/>
      <c r="K1913" s="366"/>
      <c r="L1913" s="366"/>
    </row>
    <row r="1914" spans="1:12" x14ac:dyDescent="0.2">
      <c r="A1914" s="366"/>
      <c r="B1914" s="366"/>
      <c r="C1914" s="368"/>
      <c r="D1914" s="368"/>
      <c r="E1914" s="369"/>
      <c r="F1914" s="363"/>
      <c r="G1914" s="366"/>
      <c r="H1914" s="366"/>
      <c r="I1914" s="366"/>
      <c r="J1914" s="366"/>
      <c r="K1914" s="366"/>
      <c r="L1914" s="366"/>
    </row>
    <row r="1915" spans="1:12" x14ac:dyDescent="0.2">
      <c r="A1915" s="366"/>
      <c r="B1915" s="366"/>
      <c r="C1915" s="368"/>
      <c r="D1915" s="368"/>
      <c r="E1915" s="369"/>
      <c r="F1915" s="363"/>
      <c r="G1915" s="366"/>
      <c r="H1915" s="366"/>
      <c r="I1915" s="366"/>
      <c r="J1915" s="366"/>
      <c r="K1915" s="366"/>
      <c r="L1915" s="366"/>
    </row>
    <row r="1916" spans="1:12" x14ac:dyDescent="0.2">
      <c r="A1916" s="366"/>
      <c r="B1916" s="366"/>
      <c r="C1916" s="368"/>
      <c r="D1916" s="368"/>
      <c r="E1916" s="369"/>
      <c r="F1916" s="363"/>
      <c r="G1916" s="366"/>
      <c r="H1916" s="366"/>
      <c r="I1916" s="366"/>
      <c r="J1916" s="366"/>
      <c r="K1916" s="366"/>
      <c r="L1916" s="366"/>
    </row>
    <row r="1917" spans="1:12" x14ac:dyDescent="0.2">
      <c r="A1917" s="366"/>
      <c r="B1917" s="366"/>
      <c r="C1917" s="368"/>
      <c r="D1917" s="368"/>
      <c r="E1917" s="369"/>
      <c r="F1917" s="363"/>
      <c r="G1917" s="366"/>
      <c r="H1917" s="366"/>
      <c r="I1917" s="366"/>
      <c r="J1917" s="366"/>
      <c r="K1917" s="366"/>
      <c r="L1917" s="366"/>
    </row>
    <row r="1918" spans="1:12" x14ac:dyDescent="0.2">
      <c r="A1918" s="366"/>
      <c r="B1918" s="366"/>
      <c r="C1918" s="368"/>
      <c r="D1918" s="368"/>
      <c r="E1918" s="369"/>
      <c r="F1918" s="363"/>
      <c r="G1918" s="366"/>
      <c r="H1918" s="366"/>
      <c r="I1918" s="366"/>
      <c r="J1918" s="366"/>
      <c r="K1918" s="366"/>
      <c r="L1918" s="366"/>
    </row>
    <row r="1919" spans="1:12" x14ac:dyDescent="0.2">
      <c r="A1919" s="366"/>
      <c r="B1919" s="366"/>
      <c r="C1919" s="368"/>
      <c r="D1919" s="368"/>
      <c r="E1919" s="369"/>
      <c r="F1919" s="363"/>
      <c r="G1919" s="366"/>
      <c r="H1919" s="366"/>
      <c r="I1919" s="366"/>
      <c r="J1919" s="366"/>
      <c r="K1919" s="366"/>
      <c r="L1919" s="366"/>
    </row>
    <row r="1920" spans="1:12" x14ac:dyDescent="0.2">
      <c r="A1920" s="366"/>
      <c r="B1920" s="366"/>
      <c r="C1920" s="368"/>
      <c r="D1920" s="368"/>
      <c r="E1920" s="369"/>
      <c r="F1920" s="363"/>
      <c r="G1920" s="366"/>
      <c r="H1920" s="366"/>
      <c r="I1920" s="366"/>
      <c r="J1920" s="366"/>
      <c r="K1920" s="366"/>
      <c r="L1920" s="366"/>
    </row>
    <row r="1921" spans="1:12" x14ac:dyDescent="0.2">
      <c r="A1921" s="366"/>
      <c r="B1921" s="366"/>
      <c r="C1921" s="368"/>
      <c r="D1921" s="368"/>
      <c r="E1921" s="369"/>
      <c r="F1921" s="363"/>
      <c r="G1921" s="366"/>
      <c r="H1921" s="366"/>
      <c r="I1921" s="366"/>
      <c r="J1921" s="366"/>
      <c r="K1921" s="366"/>
      <c r="L1921" s="366"/>
    </row>
    <row r="1922" spans="1:12" x14ac:dyDescent="0.2">
      <c r="A1922" s="366"/>
      <c r="B1922" s="366"/>
      <c r="C1922" s="368"/>
      <c r="D1922" s="368"/>
      <c r="E1922" s="369"/>
      <c r="F1922" s="363"/>
      <c r="G1922" s="366"/>
      <c r="H1922" s="366"/>
      <c r="I1922" s="366"/>
      <c r="J1922" s="366"/>
      <c r="K1922" s="366"/>
      <c r="L1922" s="366"/>
    </row>
    <row r="1923" spans="1:12" x14ac:dyDescent="0.2">
      <c r="A1923" s="366"/>
      <c r="B1923" s="366"/>
      <c r="C1923" s="368"/>
      <c r="D1923" s="368"/>
      <c r="E1923" s="369"/>
      <c r="F1923" s="363"/>
      <c r="G1923" s="366"/>
      <c r="H1923" s="366"/>
      <c r="I1923" s="366"/>
      <c r="J1923" s="366"/>
      <c r="K1923" s="366"/>
      <c r="L1923" s="366"/>
    </row>
    <row r="1924" spans="1:12" x14ac:dyDescent="0.2">
      <c r="A1924" s="366"/>
      <c r="B1924" s="366"/>
      <c r="C1924" s="368"/>
      <c r="D1924" s="368"/>
      <c r="E1924" s="369"/>
      <c r="F1924" s="363"/>
      <c r="G1924" s="366"/>
      <c r="H1924" s="366"/>
      <c r="I1924" s="366"/>
      <c r="J1924" s="366"/>
      <c r="K1924" s="366"/>
      <c r="L1924" s="366"/>
    </row>
    <row r="1925" spans="1:12" x14ac:dyDescent="0.2">
      <c r="A1925" s="366"/>
      <c r="B1925" s="366"/>
      <c r="C1925" s="368"/>
      <c r="D1925" s="368"/>
      <c r="E1925" s="369"/>
      <c r="F1925" s="363"/>
      <c r="G1925" s="366"/>
      <c r="H1925" s="366"/>
      <c r="I1925" s="366"/>
      <c r="J1925" s="366"/>
      <c r="K1925" s="366"/>
      <c r="L1925" s="366"/>
    </row>
    <row r="1926" spans="1:12" x14ac:dyDescent="0.2">
      <c r="A1926" s="366"/>
      <c r="B1926" s="366"/>
      <c r="C1926" s="368"/>
      <c r="D1926" s="368"/>
      <c r="E1926" s="369"/>
      <c r="F1926" s="363"/>
      <c r="G1926" s="366"/>
      <c r="H1926" s="366"/>
      <c r="I1926" s="366"/>
      <c r="J1926" s="366"/>
      <c r="K1926" s="366"/>
      <c r="L1926" s="366"/>
    </row>
    <row r="1927" spans="1:12" x14ac:dyDescent="0.2">
      <c r="A1927" s="366"/>
      <c r="B1927" s="366"/>
      <c r="C1927" s="368"/>
      <c r="D1927" s="368"/>
      <c r="E1927" s="369"/>
      <c r="F1927" s="363"/>
      <c r="G1927" s="366"/>
      <c r="H1927" s="366"/>
      <c r="I1927" s="366"/>
      <c r="J1927" s="366"/>
      <c r="K1927" s="366"/>
      <c r="L1927" s="366"/>
    </row>
    <row r="1928" spans="1:12" x14ac:dyDescent="0.2">
      <c r="A1928" s="366"/>
      <c r="B1928" s="366"/>
      <c r="C1928" s="368"/>
      <c r="D1928" s="368"/>
      <c r="E1928" s="369"/>
      <c r="F1928" s="363"/>
      <c r="G1928" s="366"/>
      <c r="H1928" s="366"/>
      <c r="I1928" s="366"/>
      <c r="J1928" s="366"/>
      <c r="K1928" s="366"/>
      <c r="L1928" s="366"/>
    </row>
    <row r="1929" spans="1:12" x14ac:dyDescent="0.2">
      <c r="A1929" s="366"/>
      <c r="B1929" s="366"/>
      <c r="C1929" s="368"/>
      <c r="D1929" s="368"/>
      <c r="E1929" s="369"/>
      <c r="F1929" s="363"/>
      <c r="G1929" s="366"/>
      <c r="H1929" s="366"/>
      <c r="I1929" s="366"/>
      <c r="J1929" s="366"/>
      <c r="K1929" s="366"/>
      <c r="L1929" s="366"/>
    </row>
    <row r="1930" spans="1:12" x14ac:dyDescent="0.2">
      <c r="A1930" s="366"/>
      <c r="B1930" s="366"/>
      <c r="C1930" s="368"/>
      <c r="D1930" s="368"/>
      <c r="E1930" s="369"/>
      <c r="F1930" s="363"/>
      <c r="G1930" s="366"/>
      <c r="H1930" s="366"/>
      <c r="I1930" s="366"/>
      <c r="J1930" s="366"/>
      <c r="K1930" s="366"/>
      <c r="L1930" s="366"/>
    </row>
    <row r="1931" spans="1:12" x14ac:dyDescent="0.2">
      <c r="A1931" s="366"/>
      <c r="B1931" s="366"/>
      <c r="C1931" s="368"/>
      <c r="D1931" s="368"/>
      <c r="E1931" s="369"/>
      <c r="F1931" s="363"/>
      <c r="G1931" s="366"/>
      <c r="H1931" s="366"/>
      <c r="I1931" s="366"/>
      <c r="J1931" s="366"/>
      <c r="K1931" s="366"/>
      <c r="L1931" s="366"/>
    </row>
    <row r="1932" spans="1:12" x14ac:dyDescent="0.2">
      <c r="A1932" s="366"/>
      <c r="B1932" s="366"/>
      <c r="C1932" s="368"/>
      <c r="D1932" s="368"/>
      <c r="E1932" s="369"/>
      <c r="F1932" s="363"/>
      <c r="G1932" s="366"/>
      <c r="H1932" s="366"/>
      <c r="I1932" s="366"/>
      <c r="J1932" s="366"/>
      <c r="K1932" s="366"/>
      <c r="L1932" s="366"/>
    </row>
    <row r="1933" spans="1:12" x14ac:dyDescent="0.2">
      <c r="A1933" s="366"/>
      <c r="B1933" s="366"/>
      <c r="C1933" s="368"/>
      <c r="D1933" s="368"/>
      <c r="E1933" s="369"/>
      <c r="F1933" s="363"/>
      <c r="G1933" s="366"/>
      <c r="H1933" s="366"/>
      <c r="I1933" s="366"/>
      <c r="J1933" s="366"/>
      <c r="K1933" s="366"/>
      <c r="L1933" s="366"/>
    </row>
    <row r="1934" spans="1:12" x14ac:dyDescent="0.2">
      <c r="A1934" s="366"/>
      <c r="B1934" s="366"/>
      <c r="C1934" s="368"/>
      <c r="D1934" s="368"/>
      <c r="E1934" s="369"/>
      <c r="F1934" s="363"/>
      <c r="G1934" s="366"/>
      <c r="H1934" s="366"/>
      <c r="I1934" s="366"/>
      <c r="J1934" s="366"/>
      <c r="K1934" s="366"/>
      <c r="L1934" s="366"/>
    </row>
    <row r="1935" spans="1:12" x14ac:dyDescent="0.2">
      <c r="A1935" s="366"/>
      <c r="B1935" s="366"/>
      <c r="C1935" s="368"/>
      <c r="D1935" s="368"/>
      <c r="E1935" s="369"/>
      <c r="F1935" s="363"/>
      <c r="G1935" s="366"/>
      <c r="H1935" s="366"/>
      <c r="I1935" s="366"/>
      <c r="J1935" s="366"/>
      <c r="K1935" s="366"/>
      <c r="L1935" s="366"/>
    </row>
    <row r="1936" spans="1:12" x14ac:dyDescent="0.2">
      <c r="A1936" s="366"/>
      <c r="B1936" s="366"/>
      <c r="C1936" s="368"/>
      <c r="D1936" s="368"/>
      <c r="E1936" s="369"/>
      <c r="F1936" s="363"/>
      <c r="G1936" s="366"/>
      <c r="H1936" s="366"/>
      <c r="I1936" s="366"/>
      <c r="J1936" s="366"/>
      <c r="K1936" s="366"/>
      <c r="L1936" s="366"/>
    </row>
    <row r="1937" spans="1:12" x14ac:dyDescent="0.2">
      <c r="A1937" s="366"/>
      <c r="B1937" s="366"/>
      <c r="C1937" s="368"/>
      <c r="D1937" s="368"/>
      <c r="E1937" s="369"/>
      <c r="F1937" s="363"/>
      <c r="G1937" s="366"/>
      <c r="H1937" s="366"/>
      <c r="I1937" s="366"/>
      <c r="J1937" s="366"/>
      <c r="K1937" s="366"/>
      <c r="L1937" s="366"/>
    </row>
    <row r="1938" spans="1:12" x14ac:dyDescent="0.2">
      <c r="A1938" s="366"/>
      <c r="B1938" s="366"/>
      <c r="C1938" s="368"/>
      <c r="D1938" s="368"/>
      <c r="E1938" s="369"/>
      <c r="F1938" s="363"/>
      <c r="G1938" s="366"/>
      <c r="H1938" s="366"/>
      <c r="I1938" s="366"/>
      <c r="J1938" s="366"/>
      <c r="K1938" s="366"/>
      <c r="L1938" s="366"/>
    </row>
    <row r="1939" spans="1:12" x14ac:dyDescent="0.2">
      <c r="A1939" s="366"/>
      <c r="B1939" s="366"/>
      <c r="C1939" s="368"/>
      <c r="D1939" s="368"/>
      <c r="E1939" s="369"/>
      <c r="F1939" s="363"/>
      <c r="G1939" s="366"/>
      <c r="H1939" s="366"/>
      <c r="I1939" s="366"/>
      <c r="J1939" s="366"/>
      <c r="K1939" s="366"/>
      <c r="L1939" s="366"/>
    </row>
    <row r="1940" spans="1:12" x14ac:dyDescent="0.2">
      <c r="A1940" s="366"/>
      <c r="B1940" s="366"/>
      <c r="C1940" s="368"/>
      <c r="D1940" s="368"/>
      <c r="E1940" s="369"/>
      <c r="F1940" s="363"/>
      <c r="G1940" s="366"/>
      <c r="H1940" s="366"/>
      <c r="I1940" s="366"/>
      <c r="J1940" s="366"/>
      <c r="K1940" s="366"/>
      <c r="L1940" s="366"/>
    </row>
    <row r="1941" spans="1:12" x14ac:dyDescent="0.2">
      <c r="A1941" s="366"/>
      <c r="B1941" s="366"/>
      <c r="C1941" s="368"/>
      <c r="D1941" s="368"/>
      <c r="E1941" s="369"/>
      <c r="F1941" s="363"/>
      <c r="G1941" s="366"/>
      <c r="H1941" s="366"/>
      <c r="I1941" s="366"/>
      <c r="J1941" s="366"/>
      <c r="K1941" s="366"/>
      <c r="L1941" s="366"/>
    </row>
    <row r="1942" spans="1:12" x14ac:dyDescent="0.2">
      <c r="A1942" s="366"/>
      <c r="B1942" s="366"/>
      <c r="C1942" s="368"/>
      <c r="D1942" s="368"/>
      <c r="E1942" s="369"/>
      <c r="F1942" s="363"/>
      <c r="G1942" s="366"/>
      <c r="H1942" s="366"/>
      <c r="I1942" s="366"/>
      <c r="J1942" s="366"/>
      <c r="K1942" s="366"/>
      <c r="L1942" s="366"/>
    </row>
    <row r="1943" spans="1:12" x14ac:dyDescent="0.2">
      <c r="A1943" s="366"/>
      <c r="B1943" s="366"/>
      <c r="C1943" s="368"/>
      <c r="D1943" s="368"/>
      <c r="E1943" s="369"/>
      <c r="F1943" s="363"/>
      <c r="G1943" s="366"/>
      <c r="H1943" s="366"/>
      <c r="I1943" s="366"/>
      <c r="J1943" s="366"/>
      <c r="K1943" s="366"/>
      <c r="L1943" s="366"/>
    </row>
    <row r="1944" spans="1:12" x14ac:dyDescent="0.2">
      <c r="A1944" s="366"/>
      <c r="B1944" s="366"/>
      <c r="C1944" s="368"/>
      <c r="D1944" s="368"/>
      <c r="E1944" s="369"/>
      <c r="F1944" s="363"/>
      <c r="G1944" s="366"/>
      <c r="H1944" s="366"/>
      <c r="I1944" s="366"/>
      <c r="J1944" s="366"/>
      <c r="K1944" s="366"/>
      <c r="L1944" s="366"/>
    </row>
    <row r="1945" spans="1:12" x14ac:dyDescent="0.2">
      <c r="A1945" s="366"/>
      <c r="B1945" s="366"/>
      <c r="C1945" s="368"/>
      <c r="D1945" s="368"/>
      <c r="E1945" s="369"/>
      <c r="F1945" s="363"/>
      <c r="G1945" s="366"/>
      <c r="H1945" s="366"/>
      <c r="I1945" s="366"/>
      <c r="J1945" s="366"/>
      <c r="K1945" s="366"/>
      <c r="L1945" s="366"/>
    </row>
    <row r="1946" spans="1:12" x14ac:dyDescent="0.2">
      <c r="A1946" s="366"/>
      <c r="B1946" s="366"/>
      <c r="C1946" s="368"/>
      <c r="D1946" s="368"/>
      <c r="E1946" s="369"/>
      <c r="F1946" s="363"/>
      <c r="G1946" s="366"/>
      <c r="H1946" s="366"/>
      <c r="I1946" s="366"/>
      <c r="J1946" s="366"/>
      <c r="K1946" s="366"/>
      <c r="L1946" s="366"/>
    </row>
    <row r="1947" spans="1:12" x14ac:dyDescent="0.2">
      <c r="A1947" s="366"/>
      <c r="B1947" s="366"/>
      <c r="C1947" s="368"/>
      <c r="D1947" s="368"/>
      <c r="E1947" s="369"/>
      <c r="F1947" s="363"/>
      <c r="G1947" s="366"/>
      <c r="H1947" s="366"/>
      <c r="I1947" s="366"/>
      <c r="J1947" s="366"/>
      <c r="K1947" s="366"/>
      <c r="L1947" s="366"/>
    </row>
    <row r="1948" spans="1:12" x14ac:dyDescent="0.2">
      <c r="A1948" s="366"/>
      <c r="B1948" s="366"/>
      <c r="C1948" s="368"/>
      <c r="D1948" s="368"/>
      <c r="E1948" s="369"/>
      <c r="F1948" s="363"/>
      <c r="G1948" s="366"/>
      <c r="H1948" s="366"/>
      <c r="I1948" s="366"/>
      <c r="J1948" s="366"/>
      <c r="K1948" s="366"/>
      <c r="L1948" s="366"/>
    </row>
    <row r="1949" spans="1:12" x14ac:dyDescent="0.2">
      <c r="A1949" s="366"/>
      <c r="B1949" s="366"/>
      <c r="C1949" s="368"/>
      <c r="D1949" s="368"/>
      <c r="E1949" s="369"/>
      <c r="F1949" s="363"/>
      <c r="G1949" s="366"/>
      <c r="H1949" s="366"/>
      <c r="I1949" s="366"/>
      <c r="J1949" s="366"/>
      <c r="K1949" s="366"/>
      <c r="L1949" s="366"/>
    </row>
    <row r="1950" spans="1:12" x14ac:dyDescent="0.2">
      <c r="A1950" s="366"/>
      <c r="B1950" s="366"/>
      <c r="C1950" s="368"/>
      <c r="D1950" s="368"/>
      <c r="E1950" s="369"/>
      <c r="F1950" s="363"/>
      <c r="G1950" s="366"/>
      <c r="H1950" s="366"/>
      <c r="I1950" s="366"/>
      <c r="J1950" s="366"/>
      <c r="K1950" s="366"/>
      <c r="L1950" s="366"/>
    </row>
    <row r="1951" spans="1:12" x14ac:dyDescent="0.2">
      <c r="A1951" s="366"/>
      <c r="B1951" s="366"/>
      <c r="C1951" s="368"/>
      <c r="D1951" s="368"/>
      <c r="E1951" s="369"/>
      <c r="F1951" s="363"/>
      <c r="G1951" s="366"/>
      <c r="H1951" s="366"/>
      <c r="I1951" s="366"/>
      <c r="J1951" s="366"/>
      <c r="K1951" s="366"/>
      <c r="L1951" s="366"/>
    </row>
    <row r="1952" spans="1:12" x14ac:dyDescent="0.2">
      <c r="A1952" s="366"/>
      <c r="B1952" s="366"/>
      <c r="C1952" s="368"/>
      <c r="D1952" s="368"/>
      <c r="E1952" s="369"/>
      <c r="F1952" s="363"/>
      <c r="G1952" s="366"/>
      <c r="H1952" s="366"/>
      <c r="I1952" s="366"/>
      <c r="J1952" s="366"/>
      <c r="K1952" s="366"/>
      <c r="L1952" s="366"/>
    </row>
    <row r="1953" spans="1:12" x14ac:dyDescent="0.2">
      <c r="A1953" s="366"/>
      <c r="B1953" s="366"/>
      <c r="C1953" s="368"/>
      <c r="D1953" s="368"/>
      <c r="E1953" s="369"/>
      <c r="F1953" s="363"/>
      <c r="G1953" s="366"/>
      <c r="H1953" s="366"/>
      <c r="I1953" s="366"/>
      <c r="J1953" s="366"/>
      <c r="K1953" s="366"/>
      <c r="L1953" s="366"/>
    </row>
    <row r="1954" spans="1:12" x14ac:dyDescent="0.2">
      <c r="A1954" s="366"/>
      <c r="B1954" s="366"/>
      <c r="C1954" s="368"/>
      <c r="D1954" s="368"/>
      <c r="E1954" s="369"/>
      <c r="F1954" s="363"/>
      <c r="G1954" s="366"/>
      <c r="H1954" s="366"/>
      <c r="I1954" s="366"/>
      <c r="J1954" s="366"/>
      <c r="K1954" s="366"/>
      <c r="L1954" s="366"/>
    </row>
    <row r="1955" spans="1:12" x14ac:dyDescent="0.2">
      <c r="A1955" s="366"/>
      <c r="B1955" s="366"/>
      <c r="C1955" s="368"/>
      <c r="D1955" s="368"/>
      <c r="E1955" s="369"/>
      <c r="F1955" s="363"/>
      <c r="G1955" s="366"/>
      <c r="H1955" s="366"/>
      <c r="I1955" s="366"/>
      <c r="J1955" s="366"/>
      <c r="K1955" s="366"/>
      <c r="L1955" s="366"/>
    </row>
    <row r="1956" spans="1:12" x14ac:dyDescent="0.2">
      <c r="A1956" s="366"/>
      <c r="B1956" s="366"/>
      <c r="C1956" s="368"/>
      <c r="D1956" s="368"/>
      <c r="E1956" s="369"/>
      <c r="F1956" s="363"/>
      <c r="G1956" s="366"/>
      <c r="H1956" s="366"/>
      <c r="I1956" s="366"/>
      <c r="J1956" s="366"/>
      <c r="K1956" s="366"/>
      <c r="L1956" s="366"/>
    </row>
    <row r="1957" spans="1:12" x14ac:dyDescent="0.2">
      <c r="A1957" s="366"/>
      <c r="B1957" s="366"/>
      <c r="C1957" s="368"/>
      <c r="D1957" s="368"/>
      <c r="E1957" s="369"/>
      <c r="F1957" s="363"/>
      <c r="G1957" s="366"/>
      <c r="H1957" s="366"/>
      <c r="I1957" s="366"/>
      <c r="J1957" s="366"/>
      <c r="K1957" s="366"/>
      <c r="L1957" s="366"/>
    </row>
    <row r="1958" spans="1:12" x14ac:dyDescent="0.2">
      <c r="A1958" s="366"/>
      <c r="B1958" s="366"/>
      <c r="C1958" s="368"/>
      <c r="D1958" s="368"/>
      <c r="E1958" s="369"/>
      <c r="F1958" s="363"/>
      <c r="G1958" s="366"/>
      <c r="H1958" s="366"/>
      <c r="I1958" s="366"/>
      <c r="J1958" s="366"/>
      <c r="K1958" s="366"/>
      <c r="L1958" s="366"/>
    </row>
    <row r="1959" spans="1:12" x14ac:dyDescent="0.2">
      <c r="A1959" s="366"/>
      <c r="B1959" s="366"/>
      <c r="C1959" s="368"/>
      <c r="D1959" s="368"/>
      <c r="E1959" s="369"/>
      <c r="F1959" s="363"/>
      <c r="G1959" s="366"/>
      <c r="H1959" s="366"/>
      <c r="I1959" s="366"/>
      <c r="J1959" s="366"/>
      <c r="K1959" s="366"/>
      <c r="L1959" s="366"/>
    </row>
    <row r="1960" spans="1:12" x14ac:dyDescent="0.2">
      <c r="A1960" s="366"/>
      <c r="B1960" s="366"/>
      <c r="C1960" s="368"/>
      <c r="D1960" s="368"/>
      <c r="E1960" s="369"/>
      <c r="F1960" s="363"/>
      <c r="G1960" s="366"/>
      <c r="H1960" s="366"/>
      <c r="I1960" s="366"/>
      <c r="J1960" s="366"/>
      <c r="K1960" s="366"/>
      <c r="L1960" s="366"/>
    </row>
    <row r="1961" spans="1:12" x14ac:dyDescent="0.2">
      <c r="A1961" s="366"/>
      <c r="B1961" s="366"/>
      <c r="C1961" s="368"/>
      <c r="D1961" s="368"/>
      <c r="E1961" s="369"/>
      <c r="F1961" s="363"/>
      <c r="G1961" s="366"/>
      <c r="H1961" s="366"/>
      <c r="I1961" s="366"/>
      <c r="J1961" s="366"/>
      <c r="K1961" s="366"/>
      <c r="L1961" s="366"/>
    </row>
    <row r="1962" spans="1:12" x14ac:dyDescent="0.2">
      <c r="A1962" s="366"/>
      <c r="B1962" s="366"/>
      <c r="C1962" s="368"/>
      <c r="D1962" s="368"/>
      <c r="E1962" s="369"/>
      <c r="F1962" s="363"/>
      <c r="G1962" s="366"/>
      <c r="H1962" s="366"/>
      <c r="I1962" s="366"/>
      <c r="J1962" s="366"/>
      <c r="K1962" s="366"/>
      <c r="L1962" s="366"/>
    </row>
    <row r="1963" spans="1:12" x14ac:dyDescent="0.2">
      <c r="A1963" s="366"/>
      <c r="B1963" s="366"/>
      <c r="C1963" s="368"/>
      <c r="D1963" s="368"/>
      <c r="E1963" s="369"/>
      <c r="F1963" s="363"/>
      <c r="G1963" s="366"/>
      <c r="H1963" s="366"/>
      <c r="I1963" s="366"/>
      <c r="J1963" s="366"/>
      <c r="K1963" s="366"/>
      <c r="L1963" s="366"/>
    </row>
    <row r="1964" spans="1:12" x14ac:dyDescent="0.2">
      <c r="A1964" s="366"/>
      <c r="B1964" s="366"/>
      <c r="C1964" s="368"/>
      <c r="D1964" s="368"/>
      <c r="E1964" s="369"/>
      <c r="F1964" s="363"/>
      <c r="G1964" s="366"/>
      <c r="H1964" s="366"/>
      <c r="I1964" s="366"/>
      <c r="J1964" s="366"/>
      <c r="K1964" s="366"/>
      <c r="L1964" s="366"/>
    </row>
    <row r="1965" spans="1:12" x14ac:dyDescent="0.2">
      <c r="A1965" s="366"/>
      <c r="B1965" s="366"/>
      <c r="C1965" s="368"/>
      <c r="D1965" s="368"/>
      <c r="E1965" s="369"/>
      <c r="F1965" s="363"/>
      <c r="G1965" s="366"/>
      <c r="H1965" s="366"/>
      <c r="I1965" s="366"/>
      <c r="J1965" s="366"/>
      <c r="K1965" s="366"/>
      <c r="L1965" s="366"/>
    </row>
    <row r="1966" spans="1:12" x14ac:dyDescent="0.2">
      <c r="A1966" s="366"/>
      <c r="B1966" s="366"/>
      <c r="C1966" s="368"/>
      <c r="D1966" s="368"/>
      <c r="E1966" s="369"/>
      <c r="F1966" s="363"/>
      <c r="G1966" s="366"/>
      <c r="H1966" s="366"/>
      <c r="I1966" s="366"/>
      <c r="J1966" s="366"/>
      <c r="K1966" s="366"/>
      <c r="L1966" s="366"/>
    </row>
    <row r="1967" spans="1:12" x14ac:dyDescent="0.2">
      <c r="A1967" s="366"/>
      <c r="B1967" s="366"/>
      <c r="C1967" s="368"/>
      <c r="D1967" s="368"/>
      <c r="E1967" s="369"/>
      <c r="F1967" s="363"/>
      <c r="G1967" s="366"/>
      <c r="H1967" s="366"/>
      <c r="I1967" s="366"/>
      <c r="J1967" s="366"/>
      <c r="K1967" s="366"/>
      <c r="L1967" s="366"/>
    </row>
    <row r="1968" spans="1:12" x14ac:dyDescent="0.2">
      <c r="A1968" s="366"/>
      <c r="B1968" s="366"/>
      <c r="C1968" s="368"/>
      <c r="D1968" s="368"/>
      <c r="E1968" s="369"/>
      <c r="F1968" s="363"/>
      <c r="G1968" s="366"/>
      <c r="H1968" s="366"/>
      <c r="I1968" s="366"/>
      <c r="J1968" s="366"/>
      <c r="K1968" s="366"/>
      <c r="L1968" s="366"/>
    </row>
    <row r="1969" spans="1:12" x14ac:dyDescent="0.2">
      <c r="A1969" s="366"/>
      <c r="B1969" s="366"/>
      <c r="C1969" s="368"/>
      <c r="D1969" s="368"/>
      <c r="E1969" s="369"/>
      <c r="F1969" s="363"/>
      <c r="G1969" s="366"/>
      <c r="H1969" s="366"/>
      <c r="I1969" s="366"/>
      <c r="J1969" s="366"/>
      <c r="K1969" s="366"/>
      <c r="L1969" s="366"/>
    </row>
    <row r="1970" spans="1:12" x14ac:dyDescent="0.2">
      <c r="A1970" s="366"/>
      <c r="B1970" s="366"/>
      <c r="C1970" s="368"/>
      <c r="D1970" s="368"/>
      <c r="E1970" s="369"/>
      <c r="F1970" s="363"/>
      <c r="G1970" s="366"/>
      <c r="H1970" s="366"/>
      <c r="I1970" s="366"/>
      <c r="J1970" s="366"/>
      <c r="K1970" s="366"/>
      <c r="L1970" s="366"/>
    </row>
    <row r="1971" spans="1:12" x14ac:dyDescent="0.2">
      <c r="A1971" s="366"/>
      <c r="B1971" s="366"/>
      <c r="C1971" s="368"/>
      <c r="D1971" s="368"/>
      <c r="E1971" s="369"/>
      <c r="F1971" s="363"/>
      <c r="G1971" s="366"/>
      <c r="H1971" s="366"/>
      <c r="I1971" s="366"/>
      <c r="J1971" s="366"/>
      <c r="K1971" s="366"/>
      <c r="L1971" s="366"/>
    </row>
    <row r="1972" spans="1:12" x14ac:dyDescent="0.2">
      <c r="A1972" s="366"/>
      <c r="B1972" s="366"/>
      <c r="C1972" s="368"/>
      <c r="D1972" s="368"/>
      <c r="E1972" s="369"/>
      <c r="F1972" s="363"/>
      <c r="G1972" s="366"/>
      <c r="H1972" s="366"/>
      <c r="I1972" s="366"/>
      <c r="J1972" s="366"/>
      <c r="K1972" s="366"/>
      <c r="L1972" s="366"/>
    </row>
    <row r="1973" spans="1:12" x14ac:dyDescent="0.2">
      <c r="A1973" s="366"/>
      <c r="B1973" s="366"/>
      <c r="C1973" s="368"/>
      <c r="D1973" s="368"/>
      <c r="E1973" s="369"/>
      <c r="F1973" s="363"/>
      <c r="G1973" s="366"/>
      <c r="H1973" s="366"/>
      <c r="I1973" s="366"/>
      <c r="J1973" s="366"/>
      <c r="K1973" s="366"/>
      <c r="L1973" s="366"/>
    </row>
    <row r="1974" spans="1:12" x14ac:dyDescent="0.2">
      <c r="A1974" s="366"/>
      <c r="B1974" s="366"/>
      <c r="C1974" s="368"/>
      <c r="D1974" s="368"/>
      <c r="E1974" s="369"/>
      <c r="F1974" s="363"/>
      <c r="G1974" s="366"/>
      <c r="H1974" s="366"/>
      <c r="I1974" s="366"/>
      <c r="J1974" s="366"/>
      <c r="K1974" s="366"/>
      <c r="L1974" s="366"/>
    </row>
    <row r="1975" spans="1:12" x14ac:dyDescent="0.2">
      <c r="A1975" s="366"/>
      <c r="B1975" s="366"/>
      <c r="C1975" s="368"/>
      <c r="D1975" s="368"/>
      <c r="E1975" s="369"/>
      <c r="F1975" s="363"/>
      <c r="G1975" s="366"/>
      <c r="H1975" s="366"/>
      <c r="I1975" s="366"/>
      <c r="J1975" s="366"/>
      <c r="K1975" s="366"/>
      <c r="L1975" s="366"/>
    </row>
    <row r="1976" spans="1:12" x14ac:dyDescent="0.2">
      <c r="A1976" s="366"/>
      <c r="B1976" s="366"/>
      <c r="C1976" s="368"/>
      <c r="D1976" s="368"/>
      <c r="E1976" s="369"/>
      <c r="F1976" s="363"/>
      <c r="G1976" s="366"/>
      <c r="H1976" s="366"/>
      <c r="I1976" s="366"/>
      <c r="J1976" s="366"/>
      <c r="K1976" s="366"/>
      <c r="L1976" s="366"/>
    </row>
    <row r="1977" spans="1:12" x14ac:dyDescent="0.2">
      <c r="A1977" s="366"/>
      <c r="B1977" s="366"/>
      <c r="C1977" s="368"/>
      <c r="D1977" s="368"/>
      <c r="E1977" s="369"/>
      <c r="F1977" s="363"/>
      <c r="G1977" s="366"/>
      <c r="H1977" s="366"/>
      <c r="I1977" s="366"/>
      <c r="J1977" s="366"/>
      <c r="K1977" s="366"/>
      <c r="L1977" s="366"/>
    </row>
    <row r="1978" spans="1:12" x14ac:dyDescent="0.2">
      <c r="A1978" s="366"/>
      <c r="B1978" s="366"/>
      <c r="C1978" s="368"/>
      <c r="D1978" s="368"/>
      <c r="E1978" s="369"/>
      <c r="F1978" s="363"/>
      <c r="G1978" s="366"/>
      <c r="H1978" s="366"/>
      <c r="I1978" s="366"/>
      <c r="J1978" s="366"/>
      <c r="K1978" s="366"/>
      <c r="L1978" s="366"/>
    </row>
    <row r="1979" spans="1:12" x14ac:dyDescent="0.2">
      <c r="A1979" s="366"/>
      <c r="B1979" s="366"/>
      <c r="C1979" s="368"/>
      <c r="D1979" s="368"/>
      <c r="E1979" s="369"/>
      <c r="F1979" s="363"/>
      <c r="G1979" s="366"/>
      <c r="H1979" s="366"/>
      <c r="I1979" s="366"/>
      <c r="J1979" s="366"/>
      <c r="K1979" s="366"/>
      <c r="L1979" s="366"/>
    </row>
    <row r="1980" spans="1:12" x14ac:dyDescent="0.2">
      <c r="A1980" s="366"/>
      <c r="B1980" s="366"/>
      <c r="C1980" s="368"/>
      <c r="D1980" s="368"/>
      <c r="E1980" s="369"/>
      <c r="F1980" s="363"/>
      <c r="G1980" s="366"/>
      <c r="H1980" s="366"/>
      <c r="I1980" s="366"/>
      <c r="J1980" s="366"/>
      <c r="K1980" s="366"/>
      <c r="L1980" s="366"/>
    </row>
    <row r="1981" spans="1:12" x14ac:dyDescent="0.2">
      <c r="A1981" s="366"/>
      <c r="B1981" s="366"/>
      <c r="C1981" s="368"/>
      <c r="D1981" s="368"/>
      <c r="E1981" s="369"/>
      <c r="F1981" s="363"/>
      <c r="G1981" s="366"/>
      <c r="H1981" s="366"/>
      <c r="I1981" s="366"/>
      <c r="J1981" s="366"/>
      <c r="K1981" s="366"/>
      <c r="L1981" s="366"/>
    </row>
    <row r="1982" spans="1:12" x14ac:dyDescent="0.2">
      <c r="A1982" s="366"/>
      <c r="B1982" s="366"/>
      <c r="C1982" s="368"/>
      <c r="D1982" s="368"/>
      <c r="E1982" s="369"/>
      <c r="F1982" s="363"/>
      <c r="G1982" s="366"/>
      <c r="H1982" s="366"/>
      <c r="I1982" s="366"/>
      <c r="J1982" s="366"/>
      <c r="K1982" s="366"/>
      <c r="L1982" s="366"/>
    </row>
    <row r="1983" spans="1:12" x14ac:dyDescent="0.2">
      <c r="A1983" s="366"/>
      <c r="B1983" s="366"/>
      <c r="C1983" s="368"/>
      <c r="D1983" s="368"/>
      <c r="E1983" s="369"/>
      <c r="F1983" s="363"/>
      <c r="G1983" s="366"/>
      <c r="H1983" s="366"/>
      <c r="I1983" s="366"/>
      <c r="J1983" s="366"/>
      <c r="K1983" s="366"/>
      <c r="L1983" s="366"/>
    </row>
    <row r="1984" spans="1:12" x14ac:dyDescent="0.2">
      <c r="A1984" s="366"/>
      <c r="B1984" s="366"/>
      <c r="C1984" s="368"/>
      <c r="D1984" s="368"/>
      <c r="E1984" s="369"/>
      <c r="F1984" s="363"/>
      <c r="G1984" s="366"/>
      <c r="H1984" s="366"/>
      <c r="I1984" s="366"/>
      <c r="J1984" s="366"/>
      <c r="K1984" s="366"/>
      <c r="L1984" s="366"/>
    </row>
    <row r="1985" spans="1:18" x14ac:dyDescent="0.2">
      <c r="A1985" s="366"/>
      <c r="B1985" s="366"/>
      <c r="C1985" s="368"/>
      <c r="D1985" s="368"/>
      <c r="E1985" s="369"/>
      <c r="F1985" s="363"/>
      <c r="G1985" s="366"/>
      <c r="H1985" s="366"/>
      <c r="I1985" s="366"/>
      <c r="J1985" s="366"/>
      <c r="K1985" s="366"/>
      <c r="L1985" s="366"/>
    </row>
    <row r="1986" spans="1:18" x14ac:dyDescent="0.2">
      <c r="A1986" s="366"/>
      <c r="B1986" s="366"/>
      <c r="C1986" s="368"/>
      <c r="D1986" s="368"/>
      <c r="E1986" s="369"/>
      <c r="F1986" s="363"/>
      <c r="G1986" s="366"/>
      <c r="H1986" s="366"/>
      <c r="I1986" s="366"/>
      <c r="J1986" s="366"/>
      <c r="K1986" s="366"/>
      <c r="L1986" s="366"/>
    </row>
    <row r="1987" spans="1:18" x14ac:dyDescent="0.2">
      <c r="A1987" s="366"/>
      <c r="B1987" s="366"/>
      <c r="C1987" s="368"/>
      <c r="D1987" s="368"/>
      <c r="E1987" s="369"/>
      <c r="F1987" s="363"/>
      <c r="G1987" s="366"/>
      <c r="H1987" s="366"/>
      <c r="I1987" s="366"/>
      <c r="J1987" s="366"/>
      <c r="K1987" s="366"/>
      <c r="L1987" s="366"/>
      <c r="M1987" s="371"/>
      <c r="N1987" s="371"/>
      <c r="O1987" s="371"/>
      <c r="P1987" s="371"/>
      <c r="Q1987" s="371"/>
      <c r="R1987" s="371"/>
    </row>
    <row r="1988" spans="1:18" x14ac:dyDescent="0.2">
      <c r="A1988" s="366"/>
      <c r="B1988" s="366"/>
      <c r="C1988" s="368"/>
      <c r="D1988" s="368"/>
      <c r="E1988" s="369"/>
      <c r="F1988" s="363"/>
      <c r="G1988" s="366"/>
      <c r="H1988" s="366"/>
      <c r="I1988" s="366"/>
      <c r="J1988" s="366"/>
      <c r="K1988" s="366"/>
      <c r="L1988" s="366"/>
      <c r="M1988" s="371"/>
      <c r="N1988" s="371"/>
      <c r="O1988" s="371"/>
      <c r="P1988" s="371"/>
      <c r="Q1988" s="371"/>
      <c r="R1988" s="371"/>
    </row>
    <row r="1989" spans="1:18" x14ac:dyDescent="0.2">
      <c r="A1989" s="366"/>
      <c r="B1989" s="366"/>
      <c r="C1989" s="368"/>
      <c r="D1989" s="368"/>
      <c r="E1989" s="369"/>
      <c r="F1989" s="363"/>
      <c r="G1989" s="366"/>
      <c r="H1989" s="366"/>
      <c r="I1989" s="366"/>
      <c r="J1989" s="366"/>
      <c r="K1989" s="366"/>
      <c r="L1989" s="366"/>
      <c r="M1989" s="371"/>
      <c r="N1989" s="371"/>
      <c r="O1989" s="371"/>
      <c r="P1989" s="371"/>
      <c r="Q1989" s="371"/>
      <c r="R1989" s="371"/>
    </row>
    <row r="1990" spans="1:18" x14ac:dyDescent="0.2">
      <c r="A1990" s="366"/>
      <c r="B1990" s="366"/>
      <c r="C1990" s="368"/>
      <c r="D1990" s="368"/>
      <c r="E1990" s="369"/>
      <c r="F1990" s="363"/>
      <c r="G1990" s="366"/>
      <c r="H1990" s="366"/>
      <c r="I1990" s="366"/>
      <c r="J1990" s="366"/>
      <c r="K1990" s="366"/>
      <c r="L1990" s="366"/>
      <c r="M1990" s="371"/>
      <c r="N1990" s="371"/>
      <c r="O1990" s="371"/>
      <c r="P1990" s="371"/>
      <c r="Q1990" s="371"/>
      <c r="R1990" s="371"/>
    </row>
    <row r="1991" spans="1:18" x14ac:dyDescent="0.2">
      <c r="A1991" s="366"/>
      <c r="B1991" s="366"/>
      <c r="C1991" s="368"/>
      <c r="D1991" s="368"/>
      <c r="E1991" s="369"/>
      <c r="F1991" s="363"/>
      <c r="G1991" s="366"/>
      <c r="H1991" s="366"/>
      <c r="I1991" s="366"/>
      <c r="J1991" s="366"/>
      <c r="K1991" s="366"/>
      <c r="L1991" s="366"/>
      <c r="M1991" s="371"/>
      <c r="N1991" s="371"/>
      <c r="O1991" s="371"/>
      <c r="P1991" s="371"/>
      <c r="Q1991" s="371"/>
      <c r="R1991" s="371"/>
    </row>
    <row r="1992" spans="1:18" x14ac:dyDescent="0.2">
      <c r="A1992" s="366"/>
      <c r="B1992" s="366"/>
      <c r="C1992" s="368"/>
      <c r="D1992" s="368"/>
      <c r="E1992" s="369"/>
      <c r="F1992" s="363"/>
      <c r="G1992" s="366"/>
      <c r="H1992" s="366"/>
      <c r="I1992" s="366"/>
      <c r="J1992" s="366"/>
      <c r="K1992" s="366"/>
      <c r="L1992" s="366"/>
      <c r="M1992" s="371"/>
      <c r="N1992" s="371"/>
      <c r="O1992" s="371"/>
      <c r="P1992" s="371"/>
      <c r="Q1992" s="371"/>
      <c r="R1992" s="371"/>
    </row>
    <row r="1993" spans="1:18" x14ac:dyDescent="0.2">
      <c r="A1993" s="366"/>
      <c r="B1993" s="366"/>
      <c r="C1993" s="368"/>
      <c r="D1993" s="368"/>
      <c r="E1993" s="369"/>
      <c r="F1993" s="363"/>
      <c r="G1993" s="366"/>
      <c r="H1993" s="366"/>
      <c r="I1993" s="366"/>
      <c r="J1993" s="366"/>
      <c r="K1993" s="366"/>
      <c r="L1993" s="366"/>
      <c r="M1993" s="371"/>
      <c r="N1993" s="371"/>
      <c r="O1993" s="371"/>
      <c r="P1993" s="371"/>
      <c r="Q1993" s="371"/>
      <c r="R1993" s="371"/>
    </row>
    <row r="1994" spans="1:18" x14ac:dyDescent="0.2">
      <c r="A1994" s="366"/>
      <c r="B1994" s="366"/>
      <c r="C1994" s="368"/>
      <c r="D1994" s="368"/>
      <c r="E1994" s="369"/>
      <c r="F1994" s="363"/>
      <c r="G1994" s="366"/>
      <c r="H1994" s="366"/>
      <c r="I1994" s="366"/>
      <c r="J1994" s="366"/>
      <c r="K1994" s="366"/>
      <c r="L1994" s="366"/>
      <c r="M1994" s="371"/>
      <c r="N1994" s="371"/>
      <c r="O1994" s="371"/>
      <c r="P1994" s="371"/>
      <c r="Q1994" s="371"/>
      <c r="R1994" s="371"/>
    </row>
    <row r="1995" spans="1:18" x14ac:dyDescent="0.2">
      <c r="A1995" s="366"/>
      <c r="B1995" s="366"/>
      <c r="C1995" s="368"/>
      <c r="D1995" s="368"/>
      <c r="E1995" s="369"/>
      <c r="F1995" s="363"/>
      <c r="G1995" s="366"/>
      <c r="H1995" s="366"/>
      <c r="I1995" s="366"/>
      <c r="J1995" s="366"/>
      <c r="K1995" s="366"/>
      <c r="L1995" s="366"/>
      <c r="M1995" s="371"/>
      <c r="N1995" s="371"/>
      <c r="O1995" s="371"/>
      <c r="P1995" s="371"/>
      <c r="Q1995" s="371"/>
      <c r="R1995" s="371"/>
    </row>
    <row r="1996" spans="1:18" x14ac:dyDescent="0.2">
      <c r="A1996" s="366"/>
      <c r="B1996" s="366"/>
      <c r="C1996" s="368"/>
      <c r="D1996" s="368"/>
      <c r="E1996" s="369"/>
      <c r="F1996" s="363"/>
      <c r="G1996" s="366"/>
      <c r="H1996" s="366"/>
      <c r="I1996" s="366"/>
      <c r="J1996" s="366"/>
      <c r="K1996" s="366"/>
      <c r="L1996" s="366"/>
      <c r="M1996" s="371"/>
      <c r="N1996" s="371"/>
      <c r="O1996" s="371"/>
      <c r="P1996" s="371"/>
      <c r="Q1996" s="371"/>
      <c r="R1996" s="371"/>
    </row>
    <row r="1997" spans="1:18" x14ac:dyDescent="0.2">
      <c r="A1997" s="366"/>
      <c r="B1997" s="366"/>
      <c r="C1997" s="368"/>
      <c r="D1997" s="368"/>
      <c r="E1997" s="369"/>
      <c r="F1997" s="363"/>
      <c r="G1997" s="366"/>
      <c r="H1997" s="366"/>
      <c r="I1997" s="366"/>
      <c r="J1997" s="366"/>
      <c r="K1997" s="366"/>
      <c r="L1997" s="366"/>
      <c r="M1997" s="371"/>
      <c r="N1997" s="371"/>
      <c r="O1997" s="371"/>
      <c r="P1997" s="371"/>
      <c r="Q1997" s="371"/>
      <c r="R1997" s="371"/>
    </row>
    <row r="1998" spans="1:18" x14ac:dyDescent="0.2">
      <c r="A1998" s="366"/>
      <c r="B1998" s="366"/>
      <c r="C1998" s="368"/>
      <c r="D1998" s="368"/>
      <c r="E1998" s="369"/>
      <c r="F1998" s="363"/>
      <c r="G1998" s="366"/>
      <c r="H1998" s="366"/>
      <c r="I1998" s="366"/>
      <c r="J1998" s="366"/>
      <c r="K1998" s="366"/>
      <c r="L1998" s="366"/>
      <c r="M1998" s="371"/>
      <c r="N1998" s="371"/>
      <c r="O1998" s="371"/>
      <c r="P1998" s="371"/>
      <c r="Q1998" s="371"/>
      <c r="R1998" s="371"/>
    </row>
    <row r="1999" spans="1:18" x14ac:dyDescent="0.2">
      <c r="A1999" s="366"/>
      <c r="B1999" s="366"/>
      <c r="C1999" s="368"/>
      <c r="D1999" s="368"/>
      <c r="E1999" s="369"/>
      <c r="F1999" s="363"/>
      <c r="G1999" s="366"/>
      <c r="H1999" s="366"/>
      <c r="I1999" s="366"/>
      <c r="J1999" s="366"/>
      <c r="K1999" s="366"/>
      <c r="L1999" s="366"/>
      <c r="M1999" s="371"/>
      <c r="N1999" s="371"/>
      <c r="O1999" s="371"/>
      <c r="P1999" s="371"/>
      <c r="Q1999" s="371"/>
      <c r="R1999" s="371"/>
    </row>
    <row r="2000" spans="1:18" x14ac:dyDescent="0.2">
      <c r="A2000" s="366"/>
      <c r="B2000" s="366"/>
      <c r="C2000" s="368"/>
      <c r="D2000" s="368"/>
      <c r="E2000" s="369"/>
      <c r="F2000" s="363"/>
      <c r="G2000" s="366"/>
      <c r="H2000" s="366"/>
      <c r="I2000" s="366"/>
      <c r="J2000" s="366"/>
      <c r="K2000" s="366"/>
      <c r="L2000" s="366"/>
      <c r="M2000" s="371"/>
      <c r="N2000" s="371"/>
      <c r="O2000" s="371"/>
      <c r="P2000" s="371"/>
      <c r="Q2000" s="371"/>
      <c r="R2000" s="371"/>
    </row>
    <row r="2001" spans="1:18" x14ac:dyDescent="0.2">
      <c r="A2001" s="366"/>
      <c r="B2001" s="366"/>
      <c r="C2001" s="368"/>
      <c r="D2001" s="368"/>
      <c r="E2001" s="369"/>
      <c r="F2001" s="363"/>
      <c r="G2001" s="366"/>
      <c r="H2001" s="366"/>
      <c r="I2001" s="366"/>
      <c r="J2001" s="366"/>
      <c r="K2001" s="366"/>
      <c r="L2001" s="366"/>
      <c r="M2001" s="371"/>
      <c r="N2001" s="371"/>
      <c r="O2001" s="371"/>
      <c r="P2001" s="371"/>
      <c r="Q2001" s="371"/>
      <c r="R2001" s="371"/>
    </row>
    <row r="2002" spans="1:18" x14ac:dyDescent="0.2">
      <c r="A2002" s="366"/>
      <c r="B2002" s="366"/>
      <c r="C2002" s="368"/>
      <c r="D2002" s="368"/>
      <c r="E2002" s="369"/>
      <c r="F2002" s="363"/>
      <c r="G2002" s="366"/>
      <c r="H2002" s="366"/>
      <c r="I2002" s="366"/>
      <c r="J2002" s="366"/>
      <c r="K2002" s="366"/>
      <c r="L2002" s="366"/>
      <c r="M2002" s="371"/>
      <c r="N2002" s="371"/>
      <c r="O2002" s="371"/>
      <c r="P2002" s="371"/>
      <c r="Q2002" s="371"/>
      <c r="R2002" s="371"/>
    </row>
    <row r="2003" spans="1:18" x14ac:dyDescent="0.2">
      <c r="A2003" s="366"/>
      <c r="B2003" s="366"/>
      <c r="C2003" s="368"/>
      <c r="D2003" s="368"/>
      <c r="E2003" s="369"/>
      <c r="F2003" s="363"/>
      <c r="G2003" s="366"/>
      <c r="H2003" s="366"/>
      <c r="I2003" s="366"/>
      <c r="J2003" s="366"/>
      <c r="K2003" s="366"/>
      <c r="L2003" s="366"/>
      <c r="M2003" s="371"/>
      <c r="N2003" s="371"/>
      <c r="O2003" s="371"/>
      <c r="P2003" s="371"/>
      <c r="Q2003" s="371"/>
      <c r="R2003" s="371"/>
    </row>
    <row r="2004" spans="1:18" x14ac:dyDescent="0.2">
      <c r="A2004" s="366"/>
      <c r="B2004" s="366"/>
      <c r="C2004" s="368"/>
      <c r="D2004" s="368"/>
      <c r="E2004" s="369"/>
      <c r="F2004" s="363"/>
      <c r="G2004" s="366"/>
      <c r="H2004" s="366"/>
      <c r="I2004" s="366"/>
      <c r="J2004" s="366"/>
      <c r="K2004" s="366"/>
      <c r="L2004" s="366"/>
      <c r="M2004" s="371"/>
      <c r="N2004" s="371"/>
      <c r="O2004" s="371"/>
      <c r="P2004" s="371"/>
      <c r="Q2004" s="371"/>
      <c r="R2004" s="371"/>
    </row>
    <row r="2005" spans="1:18" x14ac:dyDescent="0.2">
      <c r="A2005" s="366"/>
      <c r="B2005" s="366"/>
      <c r="C2005" s="368"/>
      <c r="D2005" s="368"/>
      <c r="E2005" s="369"/>
      <c r="F2005" s="363"/>
      <c r="G2005" s="366"/>
      <c r="H2005" s="366"/>
      <c r="I2005" s="366"/>
      <c r="J2005" s="366"/>
      <c r="K2005" s="366"/>
      <c r="L2005" s="366"/>
      <c r="M2005" s="371"/>
      <c r="N2005" s="371"/>
      <c r="O2005" s="371"/>
      <c r="P2005" s="371"/>
      <c r="Q2005" s="371"/>
      <c r="R2005" s="371"/>
    </row>
    <row r="2006" spans="1:18" x14ac:dyDescent="0.2">
      <c r="A2006" s="366"/>
      <c r="B2006" s="366"/>
      <c r="C2006" s="368"/>
      <c r="D2006" s="368"/>
      <c r="E2006" s="369"/>
      <c r="F2006" s="363"/>
      <c r="G2006" s="366"/>
      <c r="H2006" s="366"/>
      <c r="I2006" s="366"/>
      <c r="J2006" s="366"/>
      <c r="K2006" s="366"/>
      <c r="L2006" s="366"/>
      <c r="M2006" s="371"/>
      <c r="N2006" s="371"/>
      <c r="O2006" s="371"/>
      <c r="P2006" s="371"/>
      <c r="Q2006" s="371"/>
      <c r="R2006" s="371"/>
    </row>
    <row r="2007" spans="1:18" x14ac:dyDescent="0.2">
      <c r="A2007" s="366"/>
      <c r="B2007" s="366"/>
      <c r="C2007" s="368"/>
      <c r="D2007" s="368"/>
      <c r="E2007" s="369"/>
      <c r="F2007" s="363"/>
      <c r="G2007" s="366"/>
      <c r="H2007" s="366"/>
      <c r="I2007" s="366"/>
      <c r="J2007" s="366"/>
      <c r="K2007" s="366"/>
      <c r="L2007" s="366"/>
      <c r="M2007" s="371"/>
      <c r="N2007" s="371"/>
      <c r="O2007" s="371"/>
      <c r="P2007" s="371"/>
      <c r="Q2007" s="371"/>
      <c r="R2007" s="371"/>
    </row>
    <row r="2008" spans="1:18" x14ac:dyDescent="0.2">
      <c r="A2008" s="366"/>
      <c r="B2008" s="366"/>
      <c r="C2008" s="368"/>
      <c r="D2008" s="368"/>
      <c r="E2008" s="369"/>
      <c r="F2008" s="363"/>
      <c r="G2008" s="366"/>
      <c r="H2008" s="366"/>
      <c r="I2008" s="366"/>
      <c r="J2008" s="366"/>
      <c r="K2008" s="366"/>
      <c r="L2008" s="366"/>
      <c r="M2008" s="371"/>
      <c r="N2008" s="371"/>
      <c r="O2008" s="371"/>
      <c r="P2008" s="371"/>
      <c r="Q2008" s="371"/>
      <c r="R2008" s="371"/>
    </row>
    <row r="2009" spans="1:18" x14ac:dyDescent="0.2">
      <c r="A2009" s="366"/>
      <c r="B2009" s="366"/>
      <c r="C2009" s="368"/>
      <c r="D2009" s="368"/>
      <c r="E2009" s="369"/>
      <c r="F2009" s="363"/>
      <c r="G2009" s="366"/>
      <c r="H2009" s="366"/>
      <c r="I2009" s="366"/>
      <c r="J2009" s="366"/>
      <c r="K2009" s="366"/>
      <c r="L2009" s="366"/>
      <c r="M2009" s="371"/>
      <c r="N2009" s="371"/>
      <c r="O2009" s="371"/>
      <c r="P2009" s="371"/>
      <c r="Q2009" s="371"/>
      <c r="R2009" s="371"/>
    </row>
    <row r="2010" spans="1:18" x14ac:dyDescent="0.2">
      <c r="A2010" s="366"/>
      <c r="B2010" s="366"/>
      <c r="C2010" s="368"/>
      <c r="D2010" s="368"/>
      <c r="E2010" s="369"/>
      <c r="F2010" s="363"/>
      <c r="G2010" s="366"/>
      <c r="H2010" s="366"/>
      <c r="I2010" s="366"/>
      <c r="J2010" s="366"/>
      <c r="K2010" s="366"/>
      <c r="L2010" s="366"/>
      <c r="M2010" s="371"/>
      <c r="N2010" s="371"/>
      <c r="O2010" s="371"/>
      <c r="P2010" s="371"/>
      <c r="Q2010" s="371"/>
      <c r="R2010" s="371"/>
    </row>
    <row r="2011" spans="1:18" x14ac:dyDescent="0.2">
      <c r="A2011" s="366"/>
      <c r="B2011" s="366"/>
      <c r="C2011" s="368"/>
      <c r="D2011" s="368"/>
      <c r="E2011" s="369"/>
      <c r="F2011" s="363"/>
      <c r="G2011" s="366"/>
      <c r="H2011" s="366"/>
      <c r="I2011" s="366"/>
      <c r="J2011" s="366"/>
      <c r="K2011" s="366"/>
      <c r="L2011" s="366"/>
      <c r="M2011" s="371"/>
      <c r="N2011" s="371"/>
      <c r="O2011" s="371"/>
      <c r="P2011" s="371"/>
      <c r="Q2011" s="371"/>
      <c r="R2011" s="371"/>
    </row>
    <row r="2012" spans="1:18" x14ac:dyDescent="0.2">
      <c r="A2012" s="366"/>
      <c r="B2012" s="366"/>
      <c r="C2012" s="368"/>
      <c r="D2012" s="368"/>
      <c r="E2012" s="369"/>
      <c r="F2012" s="363"/>
      <c r="G2012" s="366"/>
      <c r="H2012" s="366"/>
      <c r="I2012" s="366"/>
      <c r="J2012" s="366"/>
      <c r="K2012" s="366"/>
      <c r="L2012" s="366"/>
      <c r="M2012" s="371"/>
      <c r="N2012" s="371"/>
      <c r="O2012" s="371"/>
      <c r="P2012" s="371"/>
      <c r="Q2012" s="371"/>
      <c r="R2012" s="371"/>
    </row>
    <row r="2013" spans="1:18" x14ac:dyDescent="0.2">
      <c r="A2013" s="366"/>
      <c r="B2013" s="366"/>
      <c r="C2013" s="368"/>
      <c r="D2013" s="368"/>
      <c r="E2013" s="369"/>
      <c r="F2013" s="363"/>
      <c r="G2013" s="366"/>
      <c r="H2013" s="366"/>
      <c r="I2013" s="366"/>
      <c r="J2013" s="366"/>
      <c r="K2013" s="366"/>
      <c r="L2013" s="366"/>
      <c r="M2013" s="371"/>
      <c r="N2013" s="371"/>
      <c r="O2013" s="371"/>
      <c r="P2013" s="371"/>
      <c r="Q2013" s="371"/>
      <c r="R2013" s="371"/>
    </row>
    <row r="2014" spans="1:18" x14ac:dyDescent="0.2">
      <c r="A2014" s="366"/>
      <c r="B2014" s="366"/>
      <c r="C2014" s="368"/>
      <c r="D2014" s="368"/>
      <c r="E2014" s="369"/>
      <c r="F2014" s="363"/>
      <c r="G2014" s="366"/>
      <c r="H2014" s="366"/>
      <c r="I2014" s="366"/>
      <c r="J2014" s="366"/>
      <c r="K2014" s="366"/>
      <c r="L2014" s="366"/>
      <c r="M2014" s="371"/>
      <c r="N2014" s="371"/>
      <c r="O2014" s="371"/>
      <c r="P2014" s="371"/>
      <c r="Q2014" s="371"/>
      <c r="R2014" s="371"/>
    </row>
    <row r="2015" spans="1:18" x14ac:dyDescent="0.2">
      <c r="A2015" s="366"/>
      <c r="B2015" s="366"/>
      <c r="C2015" s="368"/>
      <c r="D2015" s="368"/>
      <c r="E2015" s="369"/>
      <c r="F2015" s="363"/>
      <c r="G2015" s="366"/>
      <c r="H2015" s="366"/>
      <c r="I2015" s="366"/>
      <c r="J2015" s="366"/>
      <c r="K2015" s="366"/>
      <c r="L2015" s="366"/>
      <c r="M2015" s="371"/>
      <c r="N2015" s="371"/>
      <c r="O2015" s="371"/>
      <c r="P2015" s="371"/>
      <c r="Q2015" s="371"/>
      <c r="R2015" s="371"/>
    </row>
    <row r="2016" spans="1:18" x14ac:dyDescent="0.2">
      <c r="A2016" s="366"/>
      <c r="B2016" s="366"/>
      <c r="C2016" s="368"/>
      <c r="D2016" s="368"/>
      <c r="E2016" s="369"/>
      <c r="F2016" s="363"/>
      <c r="G2016" s="366"/>
      <c r="H2016" s="366"/>
      <c r="I2016" s="366"/>
      <c r="J2016" s="366"/>
      <c r="K2016" s="366"/>
      <c r="L2016" s="366"/>
      <c r="M2016" s="371"/>
      <c r="N2016" s="371"/>
      <c r="O2016" s="371"/>
      <c r="P2016" s="371"/>
      <c r="Q2016" s="371"/>
      <c r="R2016" s="371"/>
    </row>
    <row r="2017" spans="1:18" x14ac:dyDescent="0.2">
      <c r="A2017" s="366"/>
      <c r="B2017" s="366"/>
      <c r="C2017" s="368"/>
      <c r="D2017" s="368"/>
      <c r="E2017" s="369"/>
      <c r="F2017" s="363"/>
      <c r="G2017" s="366"/>
      <c r="H2017" s="366"/>
      <c r="I2017" s="366"/>
      <c r="J2017" s="366"/>
      <c r="K2017" s="366"/>
      <c r="L2017" s="366"/>
      <c r="M2017" s="371"/>
      <c r="N2017" s="371"/>
      <c r="O2017" s="371"/>
      <c r="P2017" s="371"/>
      <c r="Q2017" s="371"/>
      <c r="R2017" s="371"/>
    </row>
    <row r="2018" spans="1:18" x14ac:dyDescent="0.2">
      <c r="A2018" s="366"/>
      <c r="B2018" s="366"/>
      <c r="C2018" s="368"/>
      <c r="D2018" s="368"/>
      <c r="E2018" s="369"/>
      <c r="F2018" s="363"/>
      <c r="G2018" s="366"/>
      <c r="H2018" s="366"/>
      <c r="I2018" s="366"/>
      <c r="J2018" s="366"/>
      <c r="K2018" s="366"/>
      <c r="L2018" s="366"/>
      <c r="M2018" s="371"/>
      <c r="N2018" s="371"/>
      <c r="O2018" s="371"/>
      <c r="P2018" s="371"/>
      <c r="Q2018" s="371"/>
      <c r="R2018" s="371"/>
    </row>
    <row r="2019" spans="1:18" x14ac:dyDescent="0.2">
      <c r="A2019" s="366"/>
      <c r="B2019" s="366"/>
      <c r="C2019" s="368"/>
      <c r="D2019" s="368"/>
      <c r="E2019" s="369"/>
      <c r="F2019" s="363"/>
      <c r="G2019" s="366"/>
      <c r="H2019" s="366"/>
      <c r="I2019" s="366"/>
      <c r="J2019" s="366"/>
      <c r="K2019" s="366"/>
      <c r="L2019" s="366"/>
      <c r="M2019" s="371"/>
      <c r="N2019" s="371"/>
      <c r="O2019" s="371"/>
      <c r="P2019" s="371"/>
      <c r="Q2019" s="371"/>
      <c r="R2019" s="371"/>
    </row>
    <row r="2020" spans="1:18" x14ac:dyDescent="0.2">
      <c r="A2020" s="366"/>
      <c r="B2020" s="366"/>
      <c r="C2020" s="368"/>
      <c r="D2020" s="368"/>
      <c r="E2020" s="369"/>
      <c r="F2020" s="363"/>
      <c r="G2020" s="366"/>
      <c r="H2020" s="366"/>
      <c r="I2020" s="366"/>
      <c r="J2020" s="366"/>
      <c r="K2020" s="366"/>
      <c r="L2020" s="366"/>
      <c r="M2020" s="371"/>
      <c r="N2020" s="371"/>
      <c r="O2020" s="371"/>
      <c r="P2020" s="371"/>
      <c r="Q2020" s="371"/>
      <c r="R2020" s="371"/>
    </row>
    <row r="2021" spans="1:18" x14ac:dyDescent="0.2">
      <c r="A2021" s="366"/>
      <c r="B2021" s="366"/>
      <c r="C2021" s="368"/>
      <c r="D2021" s="368"/>
      <c r="E2021" s="369"/>
      <c r="F2021" s="363"/>
      <c r="G2021" s="366"/>
      <c r="H2021" s="366"/>
      <c r="I2021" s="366"/>
      <c r="J2021" s="366"/>
      <c r="K2021" s="366"/>
      <c r="L2021" s="366"/>
      <c r="M2021" s="371"/>
      <c r="N2021" s="371"/>
      <c r="O2021" s="371"/>
      <c r="P2021" s="371"/>
      <c r="Q2021" s="371"/>
      <c r="R2021" s="371"/>
    </row>
    <row r="2022" spans="1:18" x14ac:dyDescent="0.2">
      <c r="A2022" s="366"/>
      <c r="B2022" s="366"/>
      <c r="C2022" s="368"/>
      <c r="D2022" s="368"/>
      <c r="E2022" s="369"/>
      <c r="F2022" s="363"/>
      <c r="G2022" s="366"/>
      <c r="H2022" s="366"/>
      <c r="I2022" s="366"/>
      <c r="J2022" s="366"/>
      <c r="K2022" s="366"/>
      <c r="L2022" s="366"/>
      <c r="M2022" s="371"/>
      <c r="N2022" s="371"/>
      <c r="O2022" s="371"/>
      <c r="P2022" s="371"/>
      <c r="Q2022" s="371"/>
      <c r="R2022" s="371"/>
    </row>
    <row r="2023" spans="1:18" x14ac:dyDescent="0.2">
      <c r="A2023" s="366"/>
      <c r="B2023" s="366"/>
      <c r="C2023" s="368"/>
      <c r="D2023" s="368"/>
      <c r="E2023" s="369"/>
      <c r="F2023" s="363"/>
      <c r="G2023" s="366"/>
      <c r="H2023" s="366"/>
      <c r="I2023" s="366"/>
      <c r="J2023" s="366"/>
      <c r="K2023" s="366"/>
      <c r="L2023" s="366"/>
      <c r="M2023" s="371"/>
      <c r="N2023" s="371"/>
      <c r="O2023" s="371"/>
      <c r="P2023" s="371"/>
      <c r="Q2023" s="371"/>
      <c r="R2023" s="371"/>
    </row>
    <row r="2024" spans="1:18" x14ac:dyDescent="0.2">
      <c r="A2024" s="366"/>
      <c r="B2024" s="366"/>
      <c r="C2024" s="368"/>
      <c r="D2024" s="368"/>
      <c r="E2024" s="369"/>
      <c r="F2024" s="363"/>
      <c r="G2024" s="366"/>
      <c r="H2024" s="366"/>
      <c r="I2024" s="366"/>
      <c r="J2024" s="366"/>
      <c r="K2024" s="366"/>
      <c r="L2024" s="366"/>
      <c r="M2024" s="371"/>
      <c r="N2024" s="371"/>
      <c r="O2024" s="371"/>
      <c r="P2024" s="371"/>
      <c r="Q2024" s="371"/>
      <c r="R2024" s="371"/>
    </row>
    <row r="2025" spans="1:18" x14ac:dyDescent="0.2">
      <c r="A2025" s="366"/>
      <c r="B2025" s="366"/>
      <c r="C2025" s="368"/>
      <c r="D2025" s="368"/>
      <c r="E2025" s="369"/>
      <c r="F2025" s="363"/>
      <c r="G2025" s="366"/>
      <c r="H2025" s="366"/>
      <c r="I2025" s="366"/>
      <c r="J2025" s="366"/>
      <c r="K2025" s="366"/>
      <c r="L2025" s="366"/>
      <c r="M2025" s="371"/>
      <c r="N2025" s="371"/>
      <c r="O2025" s="371"/>
      <c r="P2025" s="371"/>
      <c r="Q2025" s="371"/>
      <c r="R2025" s="371"/>
    </row>
    <row r="2026" spans="1:18" x14ac:dyDescent="0.2">
      <c r="A2026" s="366"/>
      <c r="B2026" s="366"/>
      <c r="C2026" s="368"/>
      <c r="D2026" s="368"/>
      <c r="E2026" s="369"/>
      <c r="F2026" s="363"/>
      <c r="G2026" s="366"/>
      <c r="H2026" s="366"/>
      <c r="I2026" s="366"/>
      <c r="J2026" s="366"/>
      <c r="K2026" s="366"/>
      <c r="L2026" s="366"/>
      <c r="M2026" s="371"/>
      <c r="N2026" s="371"/>
      <c r="O2026" s="371"/>
      <c r="P2026" s="371"/>
      <c r="Q2026" s="371"/>
      <c r="R2026" s="371"/>
    </row>
    <row r="2027" spans="1:18" x14ac:dyDescent="0.2">
      <c r="A2027" s="366"/>
      <c r="B2027" s="366"/>
      <c r="C2027" s="368"/>
      <c r="D2027" s="368"/>
      <c r="E2027" s="369"/>
      <c r="F2027" s="363"/>
      <c r="G2027" s="366"/>
      <c r="H2027" s="366"/>
      <c r="I2027" s="366"/>
      <c r="J2027" s="366"/>
      <c r="K2027" s="366"/>
      <c r="L2027" s="366"/>
      <c r="M2027" s="371"/>
      <c r="N2027" s="371"/>
      <c r="O2027" s="371"/>
      <c r="P2027" s="371"/>
      <c r="Q2027" s="371"/>
      <c r="R2027" s="371"/>
    </row>
    <row r="2028" spans="1:18" x14ac:dyDescent="0.2">
      <c r="A2028" s="366"/>
      <c r="B2028" s="366"/>
      <c r="C2028" s="368"/>
      <c r="D2028" s="368"/>
      <c r="E2028" s="369"/>
      <c r="F2028" s="363"/>
      <c r="G2028" s="366"/>
      <c r="H2028" s="366"/>
      <c r="I2028" s="366"/>
      <c r="J2028" s="366"/>
      <c r="K2028" s="366"/>
      <c r="L2028" s="366"/>
      <c r="M2028" s="371"/>
      <c r="N2028" s="371"/>
      <c r="O2028" s="371"/>
      <c r="P2028" s="371"/>
      <c r="Q2028" s="371"/>
      <c r="R2028" s="371"/>
    </row>
    <row r="2029" spans="1:18" x14ac:dyDescent="0.2">
      <c r="A2029" s="366"/>
      <c r="B2029" s="366"/>
      <c r="C2029" s="368"/>
      <c r="D2029" s="368"/>
      <c r="E2029" s="369"/>
      <c r="F2029" s="363"/>
      <c r="G2029" s="366"/>
      <c r="H2029" s="366"/>
      <c r="I2029" s="366"/>
      <c r="J2029" s="366"/>
      <c r="K2029" s="366"/>
      <c r="L2029" s="366"/>
      <c r="M2029" s="371"/>
      <c r="N2029" s="371"/>
      <c r="O2029" s="371"/>
      <c r="P2029" s="371"/>
      <c r="Q2029" s="371"/>
      <c r="R2029" s="371"/>
    </row>
    <row r="2030" spans="1:18" x14ac:dyDescent="0.2">
      <c r="A2030" s="366"/>
      <c r="B2030" s="366"/>
      <c r="C2030" s="368"/>
      <c r="D2030" s="368"/>
      <c r="E2030" s="369"/>
      <c r="F2030" s="363"/>
      <c r="G2030" s="366"/>
      <c r="H2030" s="366"/>
      <c r="I2030" s="366"/>
      <c r="J2030" s="366"/>
      <c r="K2030" s="366"/>
      <c r="L2030" s="366"/>
      <c r="M2030" s="371"/>
      <c r="N2030" s="371"/>
      <c r="O2030" s="371"/>
      <c r="P2030" s="371"/>
      <c r="Q2030" s="371"/>
      <c r="R2030" s="371"/>
    </row>
    <row r="2031" spans="1:18" x14ac:dyDescent="0.2">
      <c r="A2031" s="366"/>
      <c r="B2031" s="366"/>
      <c r="C2031" s="368"/>
      <c r="D2031" s="368"/>
      <c r="E2031" s="369"/>
      <c r="F2031" s="363"/>
      <c r="G2031" s="366"/>
      <c r="H2031" s="366"/>
      <c r="I2031" s="366"/>
      <c r="J2031" s="366"/>
      <c r="K2031" s="366"/>
      <c r="L2031" s="366"/>
      <c r="M2031" s="371"/>
      <c r="N2031" s="371"/>
      <c r="O2031" s="371"/>
      <c r="P2031" s="371"/>
      <c r="Q2031" s="371"/>
      <c r="R2031" s="371"/>
    </row>
    <row r="2032" spans="1:18" x14ac:dyDescent="0.2">
      <c r="A2032" s="366"/>
      <c r="B2032" s="366"/>
      <c r="C2032" s="368"/>
      <c r="D2032" s="368"/>
      <c r="E2032" s="369"/>
      <c r="F2032" s="363"/>
      <c r="G2032" s="366"/>
      <c r="H2032" s="366"/>
      <c r="I2032" s="366"/>
      <c r="J2032" s="366"/>
      <c r="K2032" s="366"/>
      <c r="L2032" s="366"/>
      <c r="M2032" s="371"/>
      <c r="N2032" s="371"/>
      <c r="O2032" s="371"/>
      <c r="P2032" s="371"/>
      <c r="Q2032" s="371"/>
      <c r="R2032" s="371"/>
    </row>
    <row r="2033" spans="1:18" x14ac:dyDescent="0.2">
      <c r="A2033" s="366"/>
      <c r="B2033" s="366"/>
      <c r="C2033" s="368"/>
      <c r="D2033" s="368"/>
      <c r="E2033" s="369"/>
      <c r="F2033" s="363"/>
      <c r="G2033" s="366"/>
      <c r="H2033" s="366"/>
      <c r="I2033" s="366"/>
      <c r="J2033" s="366"/>
      <c r="K2033" s="366"/>
      <c r="L2033" s="366"/>
      <c r="M2033" s="371"/>
      <c r="N2033" s="371"/>
      <c r="O2033" s="371"/>
      <c r="P2033" s="371"/>
      <c r="Q2033" s="371"/>
      <c r="R2033" s="371"/>
    </row>
    <row r="2034" spans="1:18" x14ac:dyDescent="0.2">
      <c r="A2034" s="366"/>
      <c r="B2034" s="366"/>
      <c r="C2034" s="368"/>
      <c r="D2034" s="368"/>
      <c r="E2034" s="369"/>
      <c r="F2034" s="363"/>
      <c r="G2034" s="366"/>
      <c r="H2034" s="366"/>
      <c r="I2034" s="366"/>
      <c r="J2034" s="366"/>
      <c r="K2034" s="366"/>
      <c r="L2034" s="366"/>
      <c r="M2034" s="371"/>
      <c r="N2034" s="371"/>
      <c r="O2034" s="371"/>
      <c r="P2034" s="371"/>
      <c r="Q2034" s="371"/>
      <c r="R2034" s="371"/>
    </row>
    <row r="2035" spans="1:18" s="371" customFormat="1" x14ac:dyDescent="0.2">
      <c r="A2035" s="366"/>
      <c r="B2035" s="366"/>
      <c r="C2035" s="368"/>
      <c r="D2035" s="368"/>
      <c r="E2035" s="369"/>
      <c r="F2035" s="363"/>
      <c r="G2035" s="366"/>
      <c r="H2035" s="366"/>
      <c r="I2035" s="366"/>
      <c r="J2035" s="366"/>
      <c r="K2035" s="366"/>
      <c r="L2035" s="366"/>
    </row>
    <row r="2036" spans="1:18" s="371" customFormat="1" x14ac:dyDescent="0.2">
      <c r="A2036" s="366"/>
      <c r="B2036" s="366"/>
      <c r="C2036" s="368"/>
      <c r="D2036" s="368"/>
      <c r="E2036" s="369"/>
      <c r="F2036" s="363"/>
      <c r="G2036" s="366"/>
      <c r="H2036" s="366"/>
      <c r="I2036" s="366"/>
      <c r="J2036" s="366"/>
      <c r="K2036" s="366"/>
      <c r="L2036" s="366"/>
    </row>
    <row r="2037" spans="1:18" s="371" customFormat="1" x14ac:dyDescent="0.2">
      <c r="A2037" s="366"/>
      <c r="B2037" s="366"/>
      <c r="C2037" s="368"/>
      <c r="D2037" s="368"/>
      <c r="E2037" s="369"/>
      <c r="F2037" s="363"/>
      <c r="G2037" s="366"/>
      <c r="H2037" s="366"/>
      <c r="I2037" s="366"/>
      <c r="J2037" s="366"/>
      <c r="K2037" s="366"/>
      <c r="L2037" s="366"/>
    </row>
    <row r="2038" spans="1:18" s="371" customFormat="1" x14ac:dyDescent="0.2">
      <c r="A2038" s="366"/>
      <c r="B2038" s="366"/>
      <c r="C2038" s="368"/>
      <c r="D2038" s="368"/>
      <c r="E2038" s="369"/>
      <c r="F2038" s="363"/>
      <c r="G2038" s="366"/>
      <c r="H2038" s="366"/>
      <c r="I2038" s="366"/>
      <c r="J2038" s="366"/>
      <c r="K2038" s="366"/>
      <c r="L2038" s="366"/>
    </row>
    <row r="2039" spans="1:18" s="371" customFormat="1" x14ac:dyDescent="0.2">
      <c r="A2039" s="366"/>
      <c r="B2039" s="366"/>
      <c r="C2039" s="368"/>
      <c r="D2039" s="368"/>
      <c r="E2039" s="369"/>
      <c r="F2039" s="363"/>
      <c r="G2039" s="366"/>
      <c r="H2039" s="366"/>
      <c r="I2039" s="366"/>
      <c r="J2039" s="366"/>
      <c r="K2039" s="366"/>
      <c r="L2039" s="366"/>
    </row>
    <row r="2040" spans="1:18" s="371" customFormat="1" x14ac:dyDescent="0.2">
      <c r="A2040" s="366"/>
      <c r="B2040" s="366"/>
      <c r="C2040" s="368"/>
      <c r="D2040" s="368"/>
      <c r="E2040" s="369"/>
      <c r="F2040" s="363"/>
      <c r="G2040" s="366"/>
      <c r="H2040" s="366"/>
      <c r="I2040" s="366"/>
      <c r="J2040" s="366"/>
      <c r="K2040" s="366"/>
      <c r="L2040" s="366"/>
    </row>
    <row r="2041" spans="1:18" s="371" customFormat="1" x14ac:dyDescent="0.2">
      <c r="A2041" s="366"/>
      <c r="B2041" s="366"/>
      <c r="C2041" s="368"/>
      <c r="D2041" s="368"/>
      <c r="E2041" s="369"/>
      <c r="F2041" s="363"/>
      <c r="G2041" s="366"/>
      <c r="H2041" s="366"/>
      <c r="I2041" s="366"/>
      <c r="J2041" s="366"/>
      <c r="K2041" s="366"/>
      <c r="L2041" s="366"/>
    </row>
    <row r="2042" spans="1:18" s="371" customFormat="1" x14ac:dyDescent="0.2">
      <c r="A2042" s="366"/>
      <c r="B2042" s="366"/>
      <c r="C2042" s="368"/>
      <c r="D2042" s="368"/>
      <c r="E2042" s="369"/>
      <c r="F2042" s="363"/>
      <c r="G2042" s="366"/>
      <c r="H2042" s="366"/>
      <c r="I2042" s="366"/>
      <c r="J2042" s="366"/>
      <c r="K2042" s="366"/>
      <c r="L2042" s="366"/>
    </row>
    <row r="2043" spans="1:18" s="371" customFormat="1" x14ac:dyDescent="0.2">
      <c r="A2043" s="366"/>
      <c r="B2043" s="366"/>
      <c r="C2043" s="368"/>
      <c r="D2043" s="368"/>
      <c r="E2043" s="369"/>
      <c r="F2043" s="363"/>
      <c r="G2043" s="366"/>
      <c r="H2043" s="366"/>
      <c r="I2043" s="366"/>
      <c r="J2043" s="366"/>
      <c r="K2043" s="366"/>
      <c r="L2043" s="366"/>
    </row>
    <row r="2044" spans="1:18" s="371" customFormat="1" x14ac:dyDescent="0.2">
      <c r="A2044" s="366"/>
      <c r="B2044" s="366"/>
      <c r="C2044" s="368"/>
      <c r="D2044" s="368"/>
      <c r="E2044" s="369"/>
      <c r="F2044" s="363"/>
      <c r="G2044" s="366"/>
      <c r="H2044" s="366"/>
      <c r="I2044" s="366"/>
      <c r="J2044" s="366"/>
      <c r="K2044" s="366"/>
      <c r="L2044" s="366"/>
    </row>
    <row r="2045" spans="1:18" s="371" customFormat="1" x14ac:dyDescent="0.2">
      <c r="A2045" s="366"/>
      <c r="B2045" s="366"/>
      <c r="C2045" s="368"/>
      <c r="D2045" s="368"/>
      <c r="E2045" s="369"/>
      <c r="F2045" s="363"/>
      <c r="G2045" s="366"/>
      <c r="H2045" s="366"/>
      <c r="I2045" s="366"/>
      <c r="J2045" s="366"/>
      <c r="K2045" s="366"/>
      <c r="L2045" s="366"/>
    </row>
    <row r="2046" spans="1:18" s="371" customFormat="1" x14ac:dyDescent="0.2">
      <c r="A2046" s="366"/>
      <c r="B2046" s="366"/>
      <c r="C2046" s="368"/>
      <c r="D2046" s="368"/>
      <c r="E2046" s="369"/>
      <c r="F2046" s="363"/>
      <c r="G2046" s="366"/>
      <c r="H2046" s="366"/>
      <c r="I2046" s="366"/>
      <c r="J2046" s="366"/>
      <c r="K2046" s="366"/>
      <c r="L2046" s="366"/>
    </row>
    <row r="2047" spans="1:18" s="371" customFormat="1" x14ac:dyDescent="0.2">
      <c r="A2047" s="366"/>
      <c r="B2047" s="366"/>
      <c r="C2047" s="368"/>
      <c r="D2047" s="368"/>
      <c r="E2047" s="369"/>
      <c r="F2047" s="363"/>
      <c r="G2047" s="366"/>
      <c r="H2047" s="366"/>
      <c r="I2047" s="366"/>
      <c r="J2047" s="366"/>
      <c r="K2047" s="366"/>
      <c r="L2047" s="366"/>
    </row>
    <row r="2048" spans="1:18" s="371" customFormat="1" x14ac:dyDescent="0.2">
      <c r="A2048" s="366"/>
      <c r="B2048" s="366"/>
      <c r="C2048" s="368"/>
      <c r="D2048" s="368"/>
      <c r="E2048" s="369"/>
      <c r="F2048" s="363"/>
      <c r="G2048" s="366"/>
      <c r="H2048" s="366"/>
      <c r="I2048" s="366"/>
      <c r="J2048" s="366"/>
      <c r="K2048" s="366"/>
      <c r="L2048" s="366"/>
    </row>
    <row r="2049" spans="1:12" s="371" customFormat="1" x14ac:dyDescent="0.2">
      <c r="A2049" s="366"/>
      <c r="B2049" s="366"/>
      <c r="C2049" s="368"/>
      <c r="D2049" s="368"/>
      <c r="E2049" s="369"/>
      <c r="F2049" s="363"/>
      <c r="G2049" s="366"/>
      <c r="H2049" s="366"/>
      <c r="I2049" s="366"/>
      <c r="J2049" s="366"/>
      <c r="K2049" s="366"/>
      <c r="L2049" s="366"/>
    </row>
    <row r="2050" spans="1:12" s="371" customFormat="1" x14ac:dyDescent="0.2">
      <c r="A2050" s="366"/>
      <c r="B2050" s="366"/>
      <c r="C2050" s="368"/>
      <c r="D2050" s="368"/>
      <c r="E2050" s="369"/>
      <c r="F2050" s="363"/>
      <c r="G2050" s="366"/>
      <c r="H2050" s="366"/>
      <c r="I2050" s="366"/>
      <c r="J2050" s="366"/>
      <c r="K2050" s="366"/>
      <c r="L2050" s="366"/>
    </row>
    <row r="2051" spans="1:12" s="371" customFormat="1" x14ac:dyDescent="0.2">
      <c r="A2051" s="366"/>
      <c r="B2051" s="366"/>
      <c r="C2051" s="368"/>
      <c r="D2051" s="368"/>
      <c r="E2051" s="369"/>
      <c r="F2051" s="363"/>
      <c r="G2051" s="366"/>
      <c r="H2051" s="366"/>
      <c r="I2051" s="366"/>
      <c r="J2051" s="366"/>
      <c r="K2051" s="366"/>
      <c r="L2051" s="366"/>
    </row>
    <row r="2052" spans="1:12" s="371" customFormat="1" x14ac:dyDescent="0.2">
      <c r="A2052" s="366"/>
      <c r="B2052" s="366"/>
      <c r="C2052" s="368"/>
      <c r="D2052" s="368"/>
      <c r="E2052" s="369"/>
      <c r="F2052" s="363"/>
      <c r="G2052" s="366"/>
      <c r="H2052" s="366"/>
      <c r="I2052" s="366"/>
      <c r="J2052" s="366"/>
      <c r="K2052" s="366"/>
      <c r="L2052" s="366"/>
    </row>
    <row r="2053" spans="1:12" s="371" customFormat="1" x14ac:dyDescent="0.2">
      <c r="A2053" s="366"/>
      <c r="B2053" s="366"/>
      <c r="C2053" s="368"/>
      <c r="D2053" s="368"/>
      <c r="E2053" s="369"/>
      <c r="F2053" s="363"/>
      <c r="G2053" s="366"/>
      <c r="H2053" s="366"/>
      <c r="I2053" s="366"/>
      <c r="J2053" s="366"/>
      <c r="K2053" s="366"/>
      <c r="L2053" s="366"/>
    </row>
    <row r="2054" spans="1:12" s="371" customFormat="1" x14ac:dyDescent="0.2">
      <c r="A2054" s="366"/>
      <c r="B2054" s="366"/>
      <c r="C2054" s="368"/>
      <c r="D2054" s="368"/>
      <c r="E2054" s="369"/>
      <c r="F2054" s="363"/>
      <c r="G2054" s="366"/>
      <c r="H2054" s="366"/>
      <c r="I2054" s="366"/>
      <c r="J2054" s="366"/>
      <c r="K2054" s="366"/>
      <c r="L2054" s="366"/>
    </row>
    <row r="2055" spans="1:12" s="371" customFormat="1" x14ac:dyDescent="0.2">
      <c r="A2055" s="366"/>
      <c r="B2055" s="366"/>
      <c r="C2055" s="368"/>
      <c r="D2055" s="368"/>
      <c r="E2055" s="369"/>
      <c r="F2055" s="363"/>
      <c r="G2055" s="366"/>
      <c r="H2055" s="366"/>
      <c r="I2055" s="366"/>
      <c r="J2055" s="366"/>
      <c r="K2055" s="366"/>
      <c r="L2055" s="366"/>
    </row>
    <row r="2056" spans="1:12" s="371" customFormat="1" x14ac:dyDescent="0.2">
      <c r="A2056" s="366"/>
      <c r="B2056" s="366"/>
      <c r="C2056" s="368"/>
      <c r="D2056" s="368"/>
      <c r="E2056" s="369"/>
      <c r="F2056" s="363"/>
      <c r="G2056" s="366"/>
      <c r="H2056" s="366"/>
      <c r="I2056" s="366"/>
      <c r="J2056" s="366"/>
      <c r="K2056" s="366"/>
      <c r="L2056" s="366"/>
    </row>
    <row r="2057" spans="1:12" s="371" customFormat="1" x14ac:dyDescent="0.2">
      <c r="A2057" s="366"/>
      <c r="B2057" s="366"/>
      <c r="C2057" s="368"/>
      <c r="D2057" s="368"/>
      <c r="E2057" s="369"/>
      <c r="F2057" s="363"/>
      <c r="G2057" s="366"/>
      <c r="H2057" s="366"/>
      <c r="I2057" s="366"/>
      <c r="J2057" s="366"/>
      <c r="K2057" s="366"/>
      <c r="L2057" s="366"/>
    </row>
    <row r="2058" spans="1:12" s="371" customFormat="1" x14ac:dyDescent="0.2">
      <c r="A2058" s="366"/>
      <c r="B2058" s="366"/>
      <c r="C2058" s="368"/>
      <c r="D2058" s="368"/>
      <c r="E2058" s="369"/>
      <c r="F2058" s="363"/>
      <c r="G2058" s="366"/>
      <c r="H2058" s="366"/>
      <c r="I2058" s="366"/>
      <c r="J2058" s="366"/>
      <c r="K2058" s="366"/>
      <c r="L2058" s="366"/>
    </row>
    <row r="2059" spans="1:12" s="371" customFormat="1" x14ac:dyDescent="0.2">
      <c r="A2059" s="366"/>
      <c r="B2059" s="366"/>
      <c r="C2059" s="368"/>
      <c r="D2059" s="368"/>
      <c r="E2059" s="369"/>
      <c r="F2059" s="363"/>
      <c r="G2059" s="366"/>
      <c r="H2059" s="366"/>
      <c r="I2059" s="366"/>
      <c r="J2059" s="366"/>
      <c r="K2059" s="366"/>
      <c r="L2059" s="366"/>
    </row>
    <row r="2060" spans="1:12" s="371" customFormat="1" x14ac:dyDescent="0.2">
      <c r="A2060" s="366"/>
      <c r="B2060" s="366"/>
      <c r="C2060" s="368"/>
      <c r="D2060" s="368"/>
      <c r="E2060" s="369"/>
      <c r="F2060" s="363"/>
      <c r="G2060" s="366"/>
      <c r="H2060" s="366"/>
      <c r="I2060" s="366"/>
      <c r="J2060" s="366"/>
      <c r="K2060" s="366"/>
      <c r="L2060" s="366"/>
    </row>
    <row r="2061" spans="1:12" s="371" customFormat="1" x14ac:dyDescent="0.2">
      <c r="A2061" s="366"/>
      <c r="B2061" s="366"/>
      <c r="C2061" s="368"/>
      <c r="D2061" s="368"/>
      <c r="E2061" s="369"/>
      <c r="F2061" s="363"/>
      <c r="G2061" s="366"/>
      <c r="H2061" s="366"/>
      <c r="I2061" s="366"/>
      <c r="J2061" s="366"/>
      <c r="K2061" s="366"/>
      <c r="L2061" s="366"/>
    </row>
    <row r="2062" spans="1:12" s="371" customFormat="1" x14ac:dyDescent="0.2">
      <c r="A2062" s="366"/>
      <c r="B2062" s="366"/>
      <c r="C2062" s="368"/>
      <c r="D2062" s="368"/>
      <c r="E2062" s="369"/>
      <c r="F2062" s="363"/>
      <c r="G2062" s="366"/>
      <c r="H2062" s="366"/>
      <c r="I2062" s="366"/>
      <c r="J2062" s="366"/>
      <c r="K2062" s="366"/>
      <c r="L2062" s="366"/>
    </row>
    <row r="2063" spans="1:12" s="371" customFormat="1" x14ac:dyDescent="0.2">
      <c r="A2063" s="366"/>
      <c r="B2063" s="366"/>
      <c r="C2063" s="368"/>
      <c r="D2063" s="368"/>
      <c r="E2063" s="369"/>
      <c r="F2063" s="363"/>
      <c r="G2063" s="366"/>
      <c r="H2063" s="366"/>
      <c r="I2063" s="366"/>
      <c r="J2063" s="366"/>
      <c r="K2063" s="366"/>
      <c r="L2063" s="366"/>
    </row>
    <row r="2064" spans="1:12" s="371" customFormat="1" x14ac:dyDescent="0.2">
      <c r="A2064" s="366"/>
      <c r="B2064" s="366"/>
      <c r="C2064" s="368"/>
      <c r="D2064" s="368"/>
      <c r="E2064" s="369"/>
      <c r="F2064" s="363"/>
      <c r="G2064" s="366"/>
      <c r="H2064" s="366"/>
      <c r="I2064" s="366"/>
      <c r="J2064" s="366"/>
      <c r="K2064" s="366"/>
      <c r="L2064" s="366"/>
    </row>
    <row r="2065" spans="1:18" s="371" customFormat="1" x14ac:dyDescent="0.2">
      <c r="A2065" s="366"/>
      <c r="B2065" s="366"/>
      <c r="C2065" s="368"/>
      <c r="D2065" s="368"/>
      <c r="E2065" s="369"/>
      <c r="F2065" s="363"/>
      <c r="G2065" s="366"/>
      <c r="H2065" s="366"/>
      <c r="I2065" s="366"/>
      <c r="J2065" s="366"/>
      <c r="K2065" s="366"/>
      <c r="L2065" s="366"/>
    </row>
    <row r="2066" spans="1:18" s="371" customFormat="1" x14ac:dyDescent="0.2">
      <c r="A2066" s="366"/>
      <c r="B2066" s="366"/>
      <c r="C2066" s="368"/>
      <c r="D2066" s="368"/>
      <c r="E2066" s="369"/>
      <c r="F2066" s="363"/>
      <c r="G2066" s="366"/>
      <c r="H2066" s="366"/>
      <c r="I2066" s="366"/>
      <c r="J2066" s="366"/>
      <c r="K2066" s="366"/>
      <c r="L2066" s="366"/>
    </row>
    <row r="2067" spans="1:18" s="371" customFormat="1" x14ac:dyDescent="0.2">
      <c r="A2067" s="366"/>
      <c r="B2067" s="366"/>
      <c r="C2067" s="368"/>
      <c r="D2067" s="368"/>
      <c r="E2067" s="369"/>
      <c r="F2067" s="363"/>
      <c r="G2067" s="366"/>
      <c r="H2067" s="366"/>
      <c r="I2067" s="366"/>
      <c r="J2067" s="366"/>
      <c r="K2067" s="366"/>
      <c r="L2067" s="366"/>
    </row>
    <row r="2068" spans="1:18" s="371" customFormat="1" x14ac:dyDescent="0.2">
      <c r="A2068" s="366"/>
      <c r="B2068" s="366"/>
      <c r="C2068" s="368"/>
      <c r="D2068" s="368"/>
      <c r="E2068" s="369"/>
      <c r="F2068" s="363"/>
      <c r="G2068" s="366"/>
      <c r="H2068" s="366"/>
      <c r="I2068" s="366"/>
      <c r="J2068" s="366"/>
      <c r="K2068" s="366"/>
      <c r="L2068" s="366"/>
    </row>
    <row r="2069" spans="1:18" s="371" customFormat="1" x14ac:dyDescent="0.2">
      <c r="A2069" s="366"/>
      <c r="B2069" s="366"/>
      <c r="C2069" s="368"/>
      <c r="D2069" s="368"/>
      <c r="E2069" s="369"/>
      <c r="F2069" s="363"/>
      <c r="G2069" s="366"/>
      <c r="H2069" s="366"/>
      <c r="I2069" s="366"/>
      <c r="J2069" s="366"/>
      <c r="K2069" s="366"/>
      <c r="L2069" s="366"/>
    </row>
    <row r="2070" spans="1:18" s="371" customFormat="1" x14ac:dyDescent="0.2">
      <c r="A2070" s="366"/>
      <c r="B2070" s="366"/>
      <c r="C2070" s="368"/>
      <c r="D2070" s="368"/>
      <c r="E2070" s="369"/>
      <c r="F2070" s="363"/>
      <c r="G2070" s="366"/>
      <c r="H2070" s="366"/>
      <c r="I2070" s="366"/>
      <c r="J2070" s="366"/>
      <c r="K2070" s="366"/>
      <c r="L2070" s="366"/>
    </row>
    <row r="2071" spans="1:18" s="371" customFormat="1" x14ac:dyDescent="0.2">
      <c r="A2071" s="366"/>
      <c r="B2071" s="366"/>
      <c r="C2071" s="368"/>
      <c r="D2071" s="368"/>
      <c r="E2071" s="369"/>
      <c r="F2071" s="363"/>
      <c r="G2071" s="366"/>
      <c r="H2071" s="366"/>
      <c r="I2071" s="366"/>
      <c r="J2071" s="366"/>
      <c r="K2071" s="366"/>
      <c r="L2071" s="366"/>
    </row>
    <row r="2072" spans="1:18" s="371" customFormat="1" x14ac:dyDescent="0.2">
      <c r="A2072" s="366"/>
      <c r="B2072" s="366"/>
      <c r="C2072" s="368"/>
      <c r="D2072" s="368"/>
      <c r="E2072" s="369"/>
      <c r="F2072" s="363"/>
      <c r="G2072" s="366"/>
      <c r="H2072" s="366"/>
      <c r="I2072" s="366"/>
      <c r="J2072" s="366"/>
      <c r="K2072" s="366"/>
      <c r="L2072" s="366"/>
    </row>
    <row r="2073" spans="1:18" s="371" customFormat="1" x14ac:dyDescent="0.2">
      <c r="A2073" s="366"/>
      <c r="B2073" s="366"/>
      <c r="C2073" s="368"/>
      <c r="D2073" s="368"/>
      <c r="E2073" s="369"/>
      <c r="F2073" s="363"/>
      <c r="G2073" s="366"/>
      <c r="H2073" s="366"/>
      <c r="I2073" s="366"/>
      <c r="J2073" s="366"/>
      <c r="K2073" s="366"/>
      <c r="L2073" s="366"/>
    </row>
    <row r="2074" spans="1:18" s="371" customFormat="1" x14ac:dyDescent="0.2">
      <c r="A2074" s="366"/>
      <c r="B2074" s="366"/>
      <c r="C2074" s="368"/>
      <c r="D2074" s="368"/>
      <c r="E2074" s="369"/>
      <c r="F2074" s="363"/>
      <c r="G2074" s="366"/>
      <c r="H2074" s="366"/>
      <c r="I2074" s="366"/>
      <c r="J2074" s="366"/>
      <c r="K2074" s="366"/>
      <c r="L2074" s="366"/>
    </row>
    <row r="2075" spans="1:18" s="371" customFormat="1" x14ac:dyDescent="0.2">
      <c r="A2075" s="366"/>
      <c r="B2075" s="366"/>
      <c r="C2075" s="368"/>
      <c r="D2075" s="368"/>
      <c r="E2075" s="369"/>
      <c r="F2075" s="363"/>
      <c r="G2075" s="366"/>
      <c r="H2075" s="366"/>
      <c r="I2075" s="366"/>
      <c r="J2075" s="366"/>
      <c r="K2075" s="366"/>
      <c r="L2075" s="366"/>
    </row>
    <row r="2076" spans="1:18" s="371" customFormat="1" x14ac:dyDescent="0.2">
      <c r="A2076" s="366"/>
      <c r="B2076" s="366"/>
      <c r="C2076" s="368"/>
      <c r="D2076" s="368"/>
      <c r="E2076" s="369"/>
      <c r="F2076" s="363"/>
      <c r="G2076" s="366"/>
      <c r="H2076" s="366"/>
      <c r="I2076" s="366"/>
      <c r="J2076" s="366"/>
      <c r="K2076" s="366"/>
      <c r="L2076" s="366"/>
    </row>
    <row r="2077" spans="1:18" s="371" customFormat="1" x14ac:dyDescent="0.2">
      <c r="A2077" s="366"/>
      <c r="B2077" s="366"/>
      <c r="C2077" s="368"/>
      <c r="D2077" s="368"/>
      <c r="E2077" s="369"/>
      <c r="F2077" s="363"/>
      <c r="G2077" s="366"/>
      <c r="H2077" s="366"/>
      <c r="I2077" s="366"/>
      <c r="J2077" s="366"/>
      <c r="K2077" s="366"/>
      <c r="L2077" s="366"/>
      <c r="M2077" s="198"/>
      <c r="N2077" s="198"/>
      <c r="O2077" s="198"/>
      <c r="P2077" s="198"/>
      <c r="Q2077" s="198"/>
      <c r="R2077" s="198"/>
    </row>
    <row r="2078" spans="1:18" s="371" customFormat="1" x14ac:dyDescent="0.2">
      <c r="A2078" s="366"/>
      <c r="B2078" s="366"/>
      <c r="C2078" s="368"/>
      <c r="D2078" s="368"/>
      <c r="E2078" s="369"/>
      <c r="F2078" s="363"/>
      <c r="G2078" s="366"/>
      <c r="H2078" s="366"/>
      <c r="I2078" s="366"/>
      <c r="J2078" s="366"/>
      <c r="K2078" s="366"/>
      <c r="L2078" s="366"/>
      <c r="M2078" s="198"/>
      <c r="N2078" s="198"/>
      <c r="O2078" s="198"/>
      <c r="P2078" s="198"/>
      <c r="Q2078" s="198"/>
      <c r="R2078" s="198"/>
    </row>
    <row r="2079" spans="1:18" s="371" customFormat="1" x14ac:dyDescent="0.2">
      <c r="A2079" s="366"/>
      <c r="B2079" s="366"/>
      <c r="C2079" s="368"/>
      <c r="D2079" s="368"/>
      <c r="E2079" s="369"/>
      <c r="F2079" s="363"/>
      <c r="G2079" s="366"/>
      <c r="H2079" s="366"/>
      <c r="I2079" s="366"/>
      <c r="J2079" s="366"/>
      <c r="K2079" s="366"/>
      <c r="L2079" s="366"/>
      <c r="M2079" s="198"/>
      <c r="N2079" s="198"/>
      <c r="O2079" s="198"/>
      <c r="P2079" s="198"/>
      <c r="Q2079" s="198"/>
      <c r="R2079" s="198"/>
    </row>
    <row r="2080" spans="1:18" s="371" customFormat="1" x14ac:dyDescent="0.2">
      <c r="A2080" s="366"/>
      <c r="B2080" s="366"/>
      <c r="C2080" s="368"/>
      <c r="D2080" s="368"/>
      <c r="E2080" s="369"/>
      <c r="F2080" s="363"/>
      <c r="G2080" s="366"/>
      <c r="H2080" s="366"/>
      <c r="I2080" s="366"/>
      <c r="J2080" s="366"/>
      <c r="K2080" s="366"/>
      <c r="L2080" s="366"/>
      <c r="M2080" s="198"/>
      <c r="N2080" s="198"/>
      <c r="O2080" s="198"/>
      <c r="P2080" s="198"/>
      <c r="Q2080" s="198"/>
      <c r="R2080" s="198"/>
    </row>
    <row r="2081" spans="1:18" s="371" customFormat="1" x14ac:dyDescent="0.2">
      <c r="A2081" s="366"/>
      <c r="B2081" s="366"/>
      <c r="C2081" s="368"/>
      <c r="D2081" s="368"/>
      <c r="E2081" s="369"/>
      <c r="F2081" s="363"/>
      <c r="G2081" s="366"/>
      <c r="H2081" s="366"/>
      <c r="I2081" s="366"/>
      <c r="J2081" s="366"/>
      <c r="K2081" s="366"/>
      <c r="L2081" s="366"/>
      <c r="M2081" s="198"/>
      <c r="N2081" s="198"/>
      <c r="O2081" s="198"/>
      <c r="P2081" s="198"/>
      <c r="Q2081" s="198"/>
      <c r="R2081" s="198"/>
    </row>
    <row r="2082" spans="1:18" s="371" customFormat="1" x14ac:dyDescent="0.2">
      <c r="A2082" s="366"/>
      <c r="B2082" s="366"/>
      <c r="C2082" s="368"/>
      <c r="D2082" s="368"/>
      <c r="E2082" s="369"/>
      <c r="F2082" s="363"/>
      <c r="G2082" s="366"/>
      <c r="H2082" s="366"/>
      <c r="I2082" s="366"/>
      <c r="J2082" s="366"/>
      <c r="K2082" s="366"/>
      <c r="L2082" s="366"/>
      <c r="M2082" s="198"/>
      <c r="N2082" s="198"/>
      <c r="O2082" s="198"/>
      <c r="P2082" s="198"/>
      <c r="Q2082" s="198"/>
      <c r="R2082" s="198"/>
    </row>
    <row r="2083" spans="1:18" s="371" customFormat="1" x14ac:dyDescent="0.2">
      <c r="A2083" s="366"/>
      <c r="B2083" s="366"/>
      <c r="C2083" s="368"/>
      <c r="D2083" s="368"/>
      <c r="E2083" s="369"/>
      <c r="F2083" s="363"/>
      <c r="G2083" s="366"/>
      <c r="H2083" s="366"/>
      <c r="I2083" s="366"/>
      <c r="J2083" s="366"/>
      <c r="K2083" s="366"/>
      <c r="L2083" s="366"/>
      <c r="M2083" s="198"/>
      <c r="N2083" s="198"/>
      <c r="O2083" s="198"/>
      <c r="P2083" s="198"/>
      <c r="Q2083" s="198"/>
      <c r="R2083" s="198"/>
    </row>
    <row r="2084" spans="1:18" s="371" customFormat="1" x14ac:dyDescent="0.2">
      <c r="A2084" s="366"/>
      <c r="B2084" s="366"/>
      <c r="C2084" s="368"/>
      <c r="D2084" s="368"/>
      <c r="E2084" s="369"/>
      <c r="F2084" s="363"/>
      <c r="G2084" s="366"/>
      <c r="H2084" s="366"/>
      <c r="I2084" s="366"/>
      <c r="J2084" s="366"/>
      <c r="K2084" s="366"/>
      <c r="L2084" s="366"/>
      <c r="M2084" s="198"/>
      <c r="N2084" s="198"/>
      <c r="O2084" s="198"/>
      <c r="P2084" s="198"/>
      <c r="Q2084" s="198"/>
      <c r="R2084" s="198"/>
    </row>
    <row r="2085" spans="1:18" s="371" customFormat="1" x14ac:dyDescent="0.2">
      <c r="A2085" s="366"/>
      <c r="B2085" s="366"/>
      <c r="C2085" s="368"/>
      <c r="D2085" s="368"/>
      <c r="E2085" s="369"/>
      <c r="F2085" s="363"/>
      <c r="G2085" s="366"/>
      <c r="H2085" s="366"/>
      <c r="I2085" s="366"/>
      <c r="J2085" s="366"/>
      <c r="K2085" s="366"/>
      <c r="L2085" s="366"/>
      <c r="M2085" s="198"/>
      <c r="N2085" s="198"/>
      <c r="O2085" s="198"/>
      <c r="P2085" s="198"/>
      <c r="Q2085" s="198"/>
      <c r="R2085" s="198"/>
    </row>
    <row r="2086" spans="1:18" s="371" customFormat="1" x14ac:dyDescent="0.2">
      <c r="A2086" s="366"/>
      <c r="B2086" s="366"/>
      <c r="C2086" s="368"/>
      <c r="D2086" s="368"/>
      <c r="E2086" s="369"/>
      <c r="F2086" s="363"/>
      <c r="G2086" s="366"/>
      <c r="H2086" s="366"/>
      <c r="I2086" s="366"/>
      <c r="J2086" s="366"/>
      <c r="K2086" s="366"/>
      <c r="L2086" s="366"/>
      <c r="M2086" s="198"/>
      <c r="N2086" s="198"/>
      <c r="O2086" s="198"/>
      <c r="P2086" s="198"/>
      <c r="Q2086" s="198"/>
      <c r="R2086" s="198"/>
    </row>
    <row r="2087" spans="1:18" s="371" customFormat="1" x14ac:dyDescent="0.2">
      <c r="A2087" s="366"/>
      <c r="B2087" s="366"/>
      <c r="C2087" s="368"/>
      <c r="D2087" s="368"/>
      <c r="E2087" s="369"/>
      <c r="F2087" s="363"/>
      <c r="G2087" s="366"/>
      <c r="H2087" s="366"/>
      <c r="I2087" s="366"/>
      <c r="J2087" s="366"/>
      <c r="K2087" s="366"/>
      <c r="L2087" s="366"/>
      <c r="M2087" s="198"/>
      <c r="N2087" s="198"/>
      <c r="O2087" s="198"/>
      <c r="P2087" s="198"/>
      <c r="Q2087" s="198"/>
      <c r="R2087" s="198"/>
    </row>
    <row r="2088" spans="1:18" s="371" customFormat="1" x14ac:dyDescent="0.2">
      <c r="A2088" s="366"/>
      <c r="B2088" s="366"/>
      <c r="C2088" s="368"/>
      <c r="D2088" s="368"/>
      <c r="E2088" s="369"/>
      <c r="F2088" s="363"/>
      <c r="G2088" s="366"/>
      <c r="H2088" s="366"/>
      <c r="I2088" s="366"/>
      <c r="J2088" s="366"/>
      <c r="K2088" s="366"/>
      <c r="L2088" s="366"/>
      <c r="M2088" s="198"/>
      <c r="N2088" s="198"/>
      <c r="O2088" s="198"/>
      <c r="P2088" s="198"/>
      <c r="Q2088" s="198"/>
      <c r="R2088" s="198"/>
    </row>
    <row r="2089" spans="1:18" s="371" customFormat="1" x14ac:dyDescent="0.2">
      <c r="A2089" s="366"/>
      <c r="B2089" s="366"/>
      <c r="C2089" s="368"/>
      <c r="D2089" s="368"/>
      <c r="E2089" s="369"/>
      <c r="F2089" s="363"/>
      <c r="G2089" s="366"/>
      <c r="H2089" s="366"/>
      <c r="I2089" s="366"/>
      <c r="J2089" s="366"/>
      <c r="K2089" s="366"/>
      <c r="L2089" s="366"/>
      <c r="M2089" s="198"/>
      <c r="N2089" s="198"/>
      <c r="O2089" s="198"/>
      <c r="P2089" s="198"/>
      <c r="Q2089" s="198"/>
      <c r="R2089" s="198"/>
    </row>
    <row r="2090" spans="1:18" s="371" customFormat="1" x14ac:dyDescent="0.2">
      <c r="A2090" s="366"/>
      <c r="B2090" s="366"/>
      <c r="C2090" s="368"/>
      <c r="D2090" s="368"/>
      <c r="E2090" s="369"/>
      <c r="F2090" s="363"/>
      <c r="G2090" s="366"/>
      <c r="H2090" s="366"/>
      <c r="I2090" s="366"/>
      <c r="J2090" s="366"/>
      <c r="K2090" s="366"/>
      <c r="L2090" s="366"/>
      <c r="M2090" s="198"/>
      <c r="N2090" s="198"/>
      <c r="O2090" s="198"/>
      <c r="P2090" s="198"/>
      <c r="Q2090" s="198"/>
      <c r="R2090" s="198"/>
    </row>
    <row r="2091" spans="1:18" s="371" customFormat="1" x14ac:dyDescent="0.2">
      <c r="A2091" s="366"/>
      <c r="B2091" s="366"/>
      <c r="C2091" s="368"/>
      <c r="D2091" s="368"/>
      <c r="E2091" s="369"/>
      <c r="F2091" s="363"/>
      <c r="G2091" s="366"/>
      <c r="H2091" s="366"/>
      <c r="I2091" s="366"/>
      <c r="J2091" s="366"/>
      <c r="K2091" s="366"/>
      <c r="L2091" s="366"/>
      <c r="M2091" s="198"/>
      <c r="N2091" s="198"/>
      <c r="O2091" s="198"/>
      <c r="P2091" s="198"/>
      <c r="Q2091" s="198"/>
      <c r="R2091" s="198"/>
    </row>
    <row r="2092" spans="1:18" s="371" customFormat="1" x14ac:dyDescent="0.2">
      <c r="A2092" s="366"/>
      <c r="B2092" s="366"/>
      <c r="C2092" s="368"/>
      <c r="D2092" s="368"/>
      <c r="E2092" s="369"/>
      <c r="F2092" s="363"/>
      <c r="G2092" s="366"/>
      <c r="H2092" s="366"/>
      <c r="I2092" s="366"/>
      <c r="J2092" s="366"/>
      <c r="K2092" s="366"/>
      <c r="L2092" s="366"/>
      <c r="M2092" s="198"/>
      <c r="N2092" s="198"/>
      <c r="O2092" s="198"/>
      <c r="P2092" s="198"/>
      <c r="Q2092" s="198"/>
      <c r="R2092" s="198"/>
    </row>
    <row r="2093" spans="1:18" s="371" customFormat="1" x14ac:dyDescent="0.2">
      <c r="A2093" s="366"/>
      <c r="B2093" s="366"/>
      <c r="C2093" s="368"/>
      <c r="D2093" s="368"/>
      <c r="E2093" s="369"/>
      <c r="F2093" s="363"/>
      <c r="G2093" s="366"/>
      <c r="H2093" s="366"/>
      <c r="I2093" s="366"/>
      <c r="J2093" s="366"/>
      <c r="K2093" s="366"/>
      <c r="L2093" s="366"/>
      <c r="M2093" s="198"/>
      <c r="N2093" s="198"/>
      <c r="O2093" s="198"/>
      <c r="P2093" s="198"/>
      <c r="Q2093" s="198"/>
      <c r="R2093" s="198"/>
    </row>
    <row r="2094" spans="1:18" s="371" customFormat="1" x14ac:dyDescent="0.2">
      <c r="A2094" s="366"/>
      <c r="B2094" s="366"/>
      <c r="C2094" s="368"/>
      <c r="D2094" s="368"/>
      <c r="E2094" s="369"/>
      <c r="F2094" s="363"/>
      <c r="G2094" s="366"/>
      <c r="H2094" s="366"/>
      <c r="I2094" s="366"/>
      <c r="J2094" s="366"/>
      <c r="K2094" s="366"/>
      <c r="L2094" s="366"/>
      <c r="M2094" s="198"/>
      <c r="N2094" s="198"/>
      <c r="O2094" s="198"/>
      <c r="P2094" s="198"/>
      <c r="Q2094" s="198"/>
      <c r="R2094" s="198"/>
    </row>
    <row r="2095" spans="1:18" s="371" customFormat="1" x14ac:dyDescent="0.2">
      <c r="A2095" s="366"/>
      <c r="B2095" s="366"/>
      <c r="C2095" s="368"/>
      <c r="D2095" s="368"/>
      <c r="E2095" s="369"/>
      <c r="F2095" s="363"/>
      <c r="G2095" s="366"/>
      <c r="H2095" s="366"/>
      <c r="I2095" s="366"/>
      <c r="J2095" s="366"/>
      <c r="K2095" s="366"/>
      <c r="L2095" s="366"/>
      <c r="M2095" s="198"/>
      <c r="N2095" s="198"/>
      <c r="O2095" s="198"/>
      <c r="P2095" s="198"/>
      <c r="Q2095" s="198"/>
      <c r="R2095" s="198"/>
    </row>
    <row r="2096" spans="1:18" s="371" customFormat="1" x14ac:dyDescent="0.2">
      <c r="A2096" s="366"/>
      <c r="B2096" s="366"/>
      <c r="C2096" s="368"/>
      <c r="D2096" s="368"/>
      <c r="E2096" s="369"/>
      <c r="F2096" s="363"/>
      <c r="G2096" s="366"/>
      <c r="H2096" s="366"/>
      <c r="I2096" s="366"/>
      <c r="J2096" s="366"/>
      <c r="K2096" s="366"/>
      <c r="L2096" s="366"/>
      <c r="M2096" s="198"/>
      <c r="N2096" s="198"/>
      <c r="O2096" s="198"/>
      <c r="P2096" s="198"/>
      <c r="Q2096" s="198"/>
      <c r="R2096" s="198"/>
    </row>
    <row r="2097" spans="1:18" s="371" customFormat="1" x14ac:dyDescent="0.2">
      <c r="A2097" s="366"/>
      <c r="B2097" s="366"/>
      <c r="C2097" s="368"/>
      <c r="D2097" s="368"/>
      <c r="E2097" s="369"/>
      <c r="F2097" s="363"/>
      <c r="G2097" s="366"/>
      <c r="H2097" s="366"/>
      <c r="I2097" s="366"/>
      <c r="J2097" s="366"/>
      <c r="K2097" s="366"/>
      <c r="L2097" s="366"/>
      <c r="M2097" s="198"/>
      <c r="N2097" s="198"/>
      <c r="O2097" s="198"/>
      <c r="P2097" s="198"/>
      <c r="Q2097" s="198"/>
      <c r="R2097" s="198"/>
    </row>
    <row r="2098" spans="1:18" s="371" customFormat="1" x14ac:dyDescent="0.2">
      <c r="A2098" s="366"/>
      <c r="B2098" s="366"/>
      <c r="C2098" s="368"/>
      <c r="D2098" s="368"/>
      <c r="E2098" s="369"/>
      <c r="F2098" s="363"/>
      <c r="G2098" s="366"/>
      <c r="H2098" s="366"/>
      <c r="I2098" s="366"/>
      <c r="J2098" s="366"/>
      <c r="K2098" s="366"/>
      <c r="L2098" s="366"/>
      <c r="M2098" s="198"/>
      <c r="N2098" s="198"/>
      <c r="O2098" s="198"/>
      <c r="P2098" s="198"/>
      <c r="Q2098" s="198"/>
      <c r="R2098" s="198"/>
    </row>
    <row r="2099" spans="1:18" s="371" customFormat="1" x14ac:dyDescent="0.2">
      <c r="A2099" s="366"/>
      <c r="B2099" s="366"/>
      <c r="C2099" s="368"/>
      <c r="D2099" s="368"/>
      <c r="E2099" s="369"/>
      <c r="F2099" s="363"/>
      <c r="G2099" s="366"/>
      <c r="H2099" s="366"/>
      <c r="I2099" s="366"/>
      <c r="J2099" s="366"/>
      <c r="K2099" s="366"/>
      <c r="L2099" s="366"/>
      <c r="M2099" s="198"/>
      <c r="N2099" s="198"/>
      <c r="O2099" s="198"/>
      <c r="P2099" s="198"/>
      <c r="Q2099" s="198"/>
      <c r="R2099" s="198"/>
    </row>
    <row r="2100" spans="1:18" s="371" customFormat="1" x14ac:dyDescent="0.2">
      <c r="A2100" s="366"/>
      <c r="B2100" s="366"/>
      <c r="C2100" s="368"/>
      <c r="D2100" s="368"/>
      <c r="E2100" s="369"/>
      <c r="F2100" s="363"/>
      <c r="G2100" s="366"/>
      <c r="H2100" s="366"/>
      <c r="I2100" s="366"/>
      <c r="J2100" s="366"/>
      <c r="K2100" s="366"/>
      <c r="L2100" s="366"/>
      <c r="M2100" s="198"/>
      <c r="N2100" s="198"/>
      <c r="O2100" s="198"/>
      <c r="P2100" s="198"/>
      <c r="Q2100" s="198"/>
      <c r="R2100" s="198"/>
    </row>
    <row r="2101" spans="1:18" s="371" customFormat="1" x14ac:dyDescent="0.2">
      <c r="A2101" s="366"/>
      <c r="B2101" s="366"/>
      <c r="C2101" s="368"/>
      <c r="D2101" s="368"/>
      <c r="E2101" s="369"/>
      <c r="F2101" s="363"/>
      <c r="G2101" s="366"/>
      <c r="H2101" s="366"/>
      <c r="I2101" s="366"/>
      <c r="J2101" s="366"/>
      <c r="K2101" s="366"/>
      <c r="L2101" s="366"/>
      <c r="M2101" s="198"/>
      <c r="N2101" s="198"/>
      <c r="O2101" s="198"/>
      <c r="P2101" s="198"/>
      <c r="Q2101" s="198"/>
      <c r="R2101" s="198"/>
    </row>
    <row r="2102" spans="1:18" s="371" customFormat="1" x14ac:dyDescent="0.2">
      <c r="A2102" s="366"/>
      <c r="B2102" s="366"/>
      <c r="C2102" s="368"/>
      <c r="D2102" s="368"/>
      <c r="E2102" s="369"/>
      <c r="F2102" s="363"/>
      <c r="G2102" s="366"/>
      <c r="H2102" s="366"/>
      <c r="I2102" s="366"/>
      <c r="J2102" s="366"/>
      <c r="K2102" s="366"/>
      <c r="L2102" s="366"/>
      <c r="M2102" s="198"/>
      <c r="N2102" s="198"/>
      <c r="O2102" s="198"/>
      <c r="P2102" s="198"/>
      <c r="Q2102" s="198"/>
      <c r="R2102" s="198"/>
    </row>
    <row r="2103" spans="1:18" s="371" customFormat="1" x14ac:dyDescent="0.2">
      <c r="A2103" s="366"/>
      <c r="B2103" s="366"/>
      <c r="C2103" s="368"/>
      <c r="D2103" s="368"/>
      <c r="E2103" s="369"/>
      <c r="F2103" s="363"/>
      <c r="G2103" s="366"/>
      <c r="H2103" s="366"/>
      <c r="I2103" s="366"/>
      <c r="J2103" s="366"/>
      <c r="K2103" s="366"/>
      <c r="L2103" s="366"/>
      <c r="M2103" s="198"/>
      <c r="N2103" s="198"/>
      <c r="O2103" s="198"/>
      <c r="P2103" s="198"/>
      <c r="Q2103" s="198"/>
      <c r="R2103" s="198"/>
    </row>
    <row r="2104" spans="1:18" s="371" customFormat="1" x14ac:dyDescent="0.2">
      <c r="A2104" s="366"/>
      <c r="B2104" s="366"/>
      <c r="C2104" s="368"/>
      <c r="D2104" s="368"/>
      <c r="E2104" s="369"/>
      <c r="F2104" s="363"/>
      <c r="G2104" s="366"/>
      <c r="H2104" s="366"/>
      <c r="I2104" s="366"/>
      <c r="J2104" s="366"/>
      <c r="K2104" s="366"/>
      <c r="L2104" s="366"/>
      <c r="M2104" s="198"/>
      <c r="N2104" s="198"/>
      <c r="O2104" s="198"/>
      <c r="P2104" s="198"/>
      <c r="Q2104" s="198"/>
      <c r="R2104" s="198"/>
    </row>
    <row r="2105" spans="1:18" s="371" customFormat="1" x14ac:dyDescent="0.2">
      <c r="A2105" s="366"/>
      <c r="B2105" s="366"/>
      <c r="C2105" s="368"/>
      <c r="D2105" s="368"/>
      <c r="E2105" s="369"/>
      <c r="F2105" s="363"/>
      <c r="G2105" s="366"/>
      <c r="H2105" s="366"/>
      <c r="I2105" s="366"/>
      <c r="J2105" s="366"/>
      <c r="K2105" s="366"/>
      <c r="L2105" s="366"/>
      <c r="M2105" s="198"/>
      <c r="N2105" s="198"/>
      <c r="O2105" s="198"/>
      <c r="P2105" s="198"/>
      <c r="Q2105" s="198"/>
      <c r="R2105" s="198"/>
    </row>
    <row r="2106" spans="1:18" s="371" customFormat="1" x14ac:dyDescent="0.2">
      <c r="A2106" s="366"/>
      <c r="B2106" s="366"/>
      <c r="C2106" s="368"/>
      <c r="D2106" s="368"/>
      <c r="E2106" s="369"/>
      <c r="F2106" s="363"/>
      <c r="G2106" s="366"/>
      <c r="H2106" s="366"/>
      <c r="I2106" s="366"/>
      <c r="J2106" s="366"/>
      <c r="K2106" s="366"/>
      <c r="L2106" s="366"/>
      <c r="M2106" s="198"/>
      <c r="N2106" s="198"/>
      <c r="O2106" s="198"/>
      <c r="P2106" s="198"/>
      <c r="Q2106" s="198"/>
      <c r="R2106" s="198"/>
    </row>
    <row r="2107" spans="1:18" s="371" customFormat="1" x14ac:dyDescent="0.2">
      <c r="A2107" s="366"/>
      <c r="B2107" s="366"/>
      <c r="C2107" s="368"/>
      <c r="D2107" s="368"/>
      <c r="E2107" s="369"/>
      <c r="F2107" s="363"/>
      <c r="G2107" s="366"/>
      <c r="H2107" s="366"/>
      <c r="I2107" s="366"/>
      <c r="J2107" s="366"/>
      <c r="K2107" s="366"/>
      <c r="L2107" s="366"/>
      <c r="M2107" s="198"/>
      <c r="N2107" s="198"/>
      <c r="O2107" s="198"/>
      <c r="P2107" s="198"/>
      <c r="Q2107" s="198"/>
      <c r="R2107" s="198"/>
    </row>
    <row r="2108" spans="1:18" s="371" customFormat="1" x14ac:dyDescent="0.2">
      <c r="A2108" s="366"/>
      <c r="B2108" s="366"/>
      <c r="C2108" s="368"/>
      <c r="D2108" s="368"/>
      <c r="E2108" s="369"/>
      <c r="F2108" s="363"/>
      <c r="G2108" s="366"/>
      <c r="H2108" s="366"/>
      <c r="I2108" s="366"/>
      <c r="J2108" s="366"/>
      <c r="K2108" s="366"/>
      <c r="L2108" s="366"/>
      <c r="M2108" s="198"/>
      <c r="N2108" s="198"/>
      <c r="O2108" s="198"/>
      <c r="P2108" s="198"/>
      <c r="Q2108" s="198"/>
      <c r="R2108" s="198"/>
    </row>
    <row r="2109" spans="1:18" s="371" customFormat="1" x14ac:dyDescent="0.2">
      <c r="A2109" s="366"/>
      <c r="B2109" s="366"/>
      <c r="C2109" s="368"/>
      <c r="D2109" s="368"/>
      <c r="E2109" s="369"/>
      <c r="F2109" s="363"/>
      <c r="G2109" s="366"/>
      <c r="H2109" s="366"/>
      <c r="I2109" s="366"/>
      <c r="J2109" s="366"/>
      <c r="K2109" s="366"/>
      <c r="L2109" s="366"/>
      <c r="M2109" s="198"/>
      <c r="N2109" s="198"/>
      <c r="O2109" s="198"/>
      <c r="P2109" s="198"/>
      <c r="Q2109" s="198"/>
      <c r="R2109" s="198"/>
    </row>
    <row r="2110" spans="1:18" s="371" customFormat="1" x14ac:dyDescent="0.2">
      <c r="A2110" s="366"/>
      <c r="B2110" s="366"/>
      <c r="C2110" s="368"/>
      <c r="D2110" s="368"/>
      <c r="E2110" s="369"/>
      <c r="F2110" s="363"/>
      <c r="G2110" s="366"/>
      <c r="H2110" s="366"/>
      <c r="I2110" s="366"/>
      <c r="J2110" s="366"/>
      <c r="K2110" s="366"/>
      <c r="L2110" s="366"/>
      <c r="M2110" s="355"/>
      <c r="N2110" s="355"/>
      <c r="O2110" s="355"/>
      <c r="P2110" s="355"/>
      <c r="Q2110" s="355"/>
      <c r="R2110" s="355"/>
    </row>
    <row r="2111" spans="1:18" s="371" customFormat="1" x14ac:dyDescent="0.2">
      <c r="A2111" s="366"/>
      <c r="B2111" s="366"/>
      <c r="C2111" s="368"/>
      <c r="D2111" s="368"/>
      <c r="E2111" s="369"/>
      <c r="F2111" s="363"/>
      <c r="G2111" s="366"/>
      <c r="H2111" s="366"/>
      <c r="I2111" s="366"/>
      <c r="J2111" s="366"/>
      <c r="K2111" s="366"/>
      <c r="L2111" s="366"/>
      <c r="M2111" s="11"/>
      <c r="N2111" s="11"/>
      <c r="O2111" s="11"/>
      <c r="P2111" s="11"/>
      <c r="Q2111" s="11"/>
      <c r="R2111" s="11"/>
    </row>
    <row r="2112" spans="1:18" s="371" customFormat="1" x14ac:dyDescent="0.2">
      <c r="A2112" s="366"/>
      <c r="B2112" s="366"/>
      <c r="C2112" s="368"/>
      <c r="D2112" s="368"/>
      <c r="E2112" s="369"/>
      <c r="F2112" s="363"/>
      <c r="G2112" s="366"/>
      <c r="H2112" s="366"/>
      <c r="I2112" s="366"/>
      <c r="J2112" s="366"/>
      <c r="K2112" s="366"/>
      <c r="L2112" s="366"/>
      <c r="M2112" s="198"/>
      <c r="N2112" s="198"/>
      <c r="O2112" s="198"/>
      <c r="P2112" s="198"/>
      <c r="Q2112" s="198"/>
      <c r="R2112" s="198"/>
    </row>
    <row r="2113" spans="1:18" s="371" customFormat="1" x14ac:dyDescent="0.2">
      <c r="A2113" s="366"/>
      <c r="B2113" s="366"/>
      <c r="C2113" s="368"/>
      <c r="D2113" s="368"/>
      <c r="E2113" s="369"/>
      <c r="F2113" s="363"/>
      <c r="G2113" s="366"/>
      <c r="H2113" s="366"/>
      <c r="I2113" s="366"/>
      <c r="J2113" s="366"/>
      <c r="K2113" s="366"/>
      <c r="L2113" s="366"/>
      <c r="M2113" s="198"/>
      <c r="N2113" s="198"/>
      <c r="O2113" s="198"/>
      <c r="P2113" s="198"/>
      <c r="Q2113" s="198"/>
      <c r="R2113" s="198"/>
    </row>
    <row r="2114" spans="1:18" s="371" customFormat="1" x14ac:dyDescent="0.2">
      <c r="A2114" s="366"/>
      <c r="B2114" s="366"/>
      <c r="C2114" s="368"/>
      <c r="D2114" s="368"/>
      <c r="E2114" s="369"/>
      <c r="F2114" s="363"/>
      <c r="G2114" s="366"/>
      <c r="H2114" s="366"/>
      <c r="I2114" s="366"/>
      <c r="J2114" s="366"/>
      <c r="K2114" s="366"/>
      <c r="L2114" s="366"/>
      <c r="M2114" s="198"/>
      <c r="N2114" s="198"/>
      <c r="O2114" s="198"/>
      <c r="P2114" s="198"/>
      <c r="Q2114" s="198"/>
      <c r="R2114" s="198"/>
    </row>
    <row r="2115" spans="1:18" s="371" customFormat="1" x14ac:dyDescent="0.2">
      <c r="A2115" s="366"/>
      <c r="B2115" s="366"/>
      <c r="C2115" s="368"/>
      <c r="D2115" s="368"/>
      <c r="E2115" s="369"/>
      <c r="F2115" s="363"/>
      <c r="G2115" s="366"/>
      <c r="H2115" s="366"/>
      <c r="I2115" s="366"/>
      <c r="J2115" s="366"/>
      <c r="K2115" s="366"/>
      <c r="L2115" s="366"/>
      <c r="M2115" s="198"/>
      <c r="N2115" s="198"/>
      <c r="O2115" s="198"/>
      <c r="P2115" s="198"/>
      <c r="Q2115" s="198"/>
      <c r="R2115" s="198"/>
    </row>
    <row r="2116" spans="1:18" s="371" customFormat="1" x14ac:dyDescent="0.2">
      <c r="A2116" s="366"/>
      <c r="B2116" s="366"/>
      <c r="C2116" s="368"/>
      <c r="D2116" s="368"/>
      <c r="E2116" s="369"/>
      <c r="F2116" s="363"/>
      <c r="G2116" s="366"/>
      <c r="H2116" s="366"/>
      <c r="I2116" s="366"/>
      <c r="J2116" s="366"/>
      <c r="K2116" s="366"/>
      <c r="L2116" s="366"/>
      <c r="M2116" s="198"/>
      <c r="N2116" s="198"/>
      <c r="O2116" s="198"/>
      <c r="P2116" s="198"/>
      <c r="Q2116" s="198"/>
      <c r="R2116" s="198"/>
    </row>
    <row r="2117" spans="1:18" s="371" customFormat="1" x14ac:dyDescent="0.2">
      <c r="A2117" s="366"/>
      <c r="B2117" s="366"/>
      <c r="C2117" s="368"/>
      <c r="D2117" s="368"/>
      <c r="E2117" s="369"/>
      <c r="F2117" s="363"/>
      <c r="G2117" s="366"/>
      <c r="H2117" s="366"/>
      <c r="I2117" s="366"/>
      <c r="J2117" s="366"/>
      <c r="K2117" s="366"/>
      <c r="L2117" s="366"/>
      <c r="M2117" s="198"/>
      <c r="N2117" s="198"/>
      <c r="O2117" s="198"/>
      <c r="P2117" s="198"/>
      <c r="Q2117" s="198"/>
      <c r="R2117" s="198"/>
    </row>
    <row r="2118" spans="1:18" s="371" customFormat="1" x14ac:dyDescent="0.2">
      <c r="A2118" s="366"/>
      <c r="B2118" s="366"/>
      <c r="C2118" s="368"/>
      <c r="D2118" s="368"/>
      <c r="E2118" s="369"/>
      <c r="F2118" s="363"/>
      <c r="G2118" s="366"/>
      <c r="H2118" s="366"/>
      <c r="I2118" s="366"/>
      <c r="J2118" s="366"/>
      <c r="K2118" s="366"/>
      <c r="L2118" s="366"/>
      <c r="M2118" s="198"/>
      <c r="N2118" s="198"/>
      <c r="O2118" s="198"/>
      <c r="P2118" s="198"/>
      <c r="Q2118" s="198"/>
      <c r="R2118" s="198"/>
    </row>
    <row r="2119" spans="1:18" s="371" customFormat="1" x14ac:dyDescent="0.2">
      <c r="A2119" s="366"/>
      <c r="B2119" s="366"/>
      <c r="C2119" s="368"/>
      <c r="D2119" s="368"/>
      <c r="E2119" s="369"/>
      <c r="F2119" s="363"/>
      <c r="G2119" s="366"/>
      <c r="H2119" s="366"/>
      <c r="I2119" s="366"/>
      <c r="J2119" s="366"/>
      <c r="K2119" s="366"/>
      <c r="L2119" s="366"/>
      <c r="M2119" s="198"/>
      <c r="N2119" s="198"/>
      <c r="O2119" s="198"/>
      <c r="P2119" s="198"/>
      <c r="Q2119" s="198"/>
      <c r="R2119" s="198"/>
    </row>
    <row r="2120" spans="1:18" s="371" customFormat="1" x14ac:dyDescent="0.2">
      <c r="A2120" s="366"/>
      <c r="B2120" s="366"/>
      <c r="C2120" s="368"/>
      <c r="D2120" s="368"/>
      <c r="E2120" s="369"/>
      <c r="F2120" s="363"/>
      <c r="G2120" s="366"/>
      <c r="H2120" s="366"/>
      <c r="I2120" s="366"/>
      <c r="J2120" s="366"/>
      <c r="K2120" s="366"/>
      <c r="L2120" s="366"/>
      <c r="M2120" s="198"/>
      <c r="N2120" s="198"/>
      <c r="O2120" s="198"/>
      <c r="P2120" s="198"/>
      <c r="Q2120" s="198"/>
      <c r="R2120" s="198"/>
    </row>
    <row r="2121" spans="1:18" s="371" customFormat="1" x14ac:dyDescent="0.2">
      <c r="A2121" s="366"/>
      <c r="B2121" s="366"/>
      <c r="C2121" s="368"/>
      <c r="D2121" s="368"/>
      <c r="E2121" s="369"/>
      <c r="F2121" s="363"/>
      <c r="G2121" s="366"/>
      <c r="H2121" s="366"/>
      <c r="I2121" s="366"/>
      <c r="J2121" s="366"/>
      <c r="K2121" s="366"/>
      <c r="L2121" s="366"/>
      <c r="M2121" s="198"/>
      <c r="N2121" s="198"/>
      <c r="O2121" s="198"/>
      <c r="P2121" s="198"/>
      <c r="Q2121" s="198"/>
      <c r="R2121" s="198"/>
    </row>
    <row r="2122" spans="1:18" s="371" customFormat="1" x14ac:dyDescent="0.2">
      <c r="A2122" s="366"/>
      <c r="B2122" s="366"/>
      <c r="C2122" s="368"/>
      <c r="D2122" s="368"/>
      <c r="E2122" s="369"/>
      <c r="F2122" s="363"/>
      <c r="G2122" s="366"/>
      <c r="H2122" s="366"/>
      <c r="I2122" s="366"/>
      <c r="J2122" s="366"/>
      <c r="K2122" s="366"/>
      <c r="L2122" s="366"/>
      <c r="M2122" s="198"/>
      <c r="N2122" s="198"/>
      <c r="O2122" s="198"/>
      <c r="P2122" s="198"/>
      <c r="Q2122" s="198"/>
      <c r="R2122" s="198"/>
    </row>
    <row r="2123" spans="1:18" s="371" customFormat="1" x14ac:dyDescent="0.2">
      <c r="A2123" s="366"/>
      <c r="B2123" s="366"/>
      <c r="C2123" s="368"/>
      <c r="D2123" s="368"/>
      <c r="E2123" s="369"/>
      <c r="F2123" s="363"/>
      <c r="G2123" s="366"/>
      <c r="H2123" s="366"/>
      <c r="I2123" s="366"/>
      <c r="J2123" s="366"/>
      <c r="K2123" s="366"/>
      <c r="L2123" s="366"/>
      <c r="M2123" s="198"/>
      <c r="N2123" s="198"/>
      <c r="O2123" s="198"/>
      <c r="P2123" s="198"/>
      <c r="Q2123" s="198"/>
      <c r="R2123" s="198"/>
    </row>
    <row r="2124" spans="1:18" s="371" customFormat="1" x14ac:dyDescent="0.2">
      <c r="A2124" s="366"/>
      <c r="B2124" s="366"/>
      <c r="C2124" s="368"/>
      <c r="D2124" s="368"/>
      <c r="E2124" s="369"/>
      <c r="F2124" s="363"/>
      <c r="G2124" s="366"/>
      <c r="H2124" s="366"/>
      <c r="I2124" s="366"/>
      <c r="J2124" s="366"/>
      <c r="K2124" s="366"/>
      <c r="L2124" s="366"/>
      <c r="M2124" s="198"/>
      <c r="N2124" s="198"/>
      <c r="O2124" s="198"/>
      <c r="P2124" s="198"/>
      <c r="Q2124" s="198"/>
      <c r="R2124" s="198"/>
    </row>
    <row r="2125" spans="1:18" x14ac:dyDescent="0.2">
      <c r="A2125" s="366"/>
      <c r="B2125" s="366"/>
      <c r="C2125" s="368"/>
      <c r="D2125" s="368"/>
      <c r="E2125" s="369"/>
      <c r="F2125" s="363"/>
      <c r="G2125" s="366"/>
      <c r="H2125" s="366"/>
      <c r="I2125" s="366"/>
      <c r="J2125" s="366"/>
      <c r="K2125" s="366"/>
      <c r="L2125" s="366"/>
    </row>
    <row r="2126" spans="1:18" x14ac:dyDescent="0.2">
      <c r="A2126" s="366"/>
      <c r="B2126" s="366"/>
      <c r="C2126" s="368"/>
      <c r="D2126" s="368"/>
      <c r="E2126" s="369"/>
      <c r="F2126" s="363"/>
      <c r="G2126" s="366"/>
      <c r="H2126" s="366"/>
      <c r="I2126" s="366"/>
      <c r="J2126" s="366"/>
      <c r="K2126" s="366"/>
      <c r="L2126" s="366"/>
    </row>
    <row r="2127" spans="1:18" x14ac:dyDescent="0.2">
      <c r="A2127" s="366"/>
      <c r="B2127" s="366"/>
      <c r="C2127" s="368"/>
      <c r="D2127" s="368"/>
      <c r="E2127" s="369"/>
      <c r="F2127" s="363"/>
      <c r="G2127" s="366"/>
      <c r="H2127" s="366"/>
      <c r="I2127" s="366"/>
      <c r="J2127" s="366"/>
      <c r="K2127" s="366"/>
      <c r="L2127" s="366"/>
    </row>
    <row r="2128" spans="1:18" x14ac:dyDescent="0.2">
      <c r="A2128" s="366"/>
      <c r="B2128" s="366"/>
      <c r="C2128" s="368"/>
      <c r="D2128" s="368"/>
      <c r="E2128" s="369"/>
      <c r="F2128" s="363"/>
      <c r="G2128" s="366"/>
      <c r="H2128" s="366"/>
      <c r="I2128" s="366"/>
      <c r="J2128" s="366"/>
      <c r="K2128" s="366"/>
      <c r="L2128" s="366"/>
    </row>
    <row r="2129" spans="1:12" x14ac:dyDescent="0.2">
      <c r="A2129" s="366"/>
      <c r="B2129" s="366"/>
      <c r="C2129" s="368"/>
      <c r="D2129" s="368"/>
      <c r="E2129" s="369"/>
      <c r="F2129" s="363"/>
      <c r="G2129" s="366"/>
      <c r="H2129" s="366"/>
      <c r="I2129" s="366"/>
      <c r="J2129" s="366"/>
      <c r="K2129" s="366"/>
      <c r="L2129" s="366"/>
    </row>
    <row r="2130" spans="1:12" x14ac:dyDescent="0.2">
      <c r="A2130" s="366"/>
      <c r="B2130" s="366"/>
      <c r="C2130" s="368"/>
      <c r="D2130" s="368"/>
      <c r="E2130" s="369"/>
      <c r="F2130" s="363"/>
      <c r="G2130" s="366"/>
      <c r="H2130" s="366"/>
      <c r="I2130" s="366"/>
      <c r="J2130" s="366"/>
      <c r="K2130" s="366"/>
      <c r="L2130" s="366"/>
    </row>
    <row r="2131" spans="1:12" x14ac:dyDescent="0.2">
      <c r="A2131" s="366"/>
      <c r="B2131" s="366"/>
      <c r="C2131" s="368"/>
      <c r="D2131" s="368"/>
      <c r="E2131" s="369"/>
      <c r="F2131" s="363"/>
      <c r="G2131" s="366"/>
      <c r="H2131" s="366"/>
      <c r="I2131" s="366"/>
      <c r="J2131" s="366"/>
      <c r="K2131" s="366"/>
      <c r="L2131" s="366"/>
    </row>
    <row r="2132" spans="1:12" x14ac:dyDescent="0.2">
      <c r="A2132" s="366"/>
      <c r="B2132" s="366"/>
      <c r="C2132" s="368"/>
      <c r="D2132" s="368"/>
      <c r="E2132" s="369"/>
      <c r="F2132" s="363"/>
      <c r="G2132" s="366"/>
      <c r="H2132" s="366"/>
      <c r="I2132" s="366"/>
      <c r="J2132" s="366"/>
      <c r="K2132" s="366"/>
      <c r="L2132" s="366"/>
    </row>
    <row r="2133" spans="1:12" x14ac:dyDescent="0.2">
      <c r="A2133" s="366"/>
      <c r="B2133" s="366"/>
      <c r="C2133" s="368"/>
      <c r="D2133" s="368"/>
      <c r="E2133" s="369"/>
      <c r="F2133" s="363"/>
      <c r="G2133" s="366"/>
      <c r="H2133" s="366"/>
      <c r="I2133" s="366"/>
      <c r="J2133" s="366"/>
      <c r="K2133" s="366"/>
      <c r="L2133" s="366"/>
    </row>
    <row r="2134" spans="1:12" x14ac:dyDescent="0.2">
      <c r="A2134" s="366"/>
      <c r="B2134" s="366"/>
      <c r="C2134" s="368"/>
      <c r="D2134" s="368"/>
      <c r="E2134" s="369"/>
      <c r="F2134" s="363"/>
      <c r="G2134" s="366"/>
      <c r="H2134" s="366"/>
      <c r="I2134" s="366"/>
      <c r="J2134" s="366"/>
      <c r="K2134" s="366"/>
      <c r="L2134" s="366"/>
    </row>
    <row r="2135" spans="1:12" x14ac:dyDescent="0.2">
      <c r="A2135" s="366"/>
      <c r="B2135" s="366"/>
      <c r="C2135" s="368"/>
      <c r="D2135" s="368"/>
      <c r="E2135" s="369"/>
      <c r="F2135" s="363"/>
      <c r="G2135" s="366"/>
      <c r="H2135" s="366"/>
      <c r="I2135" s="366"/>
      <c r="J2135" s="366"/>
      <c r="K2135" s="366"/>
      <c r="L2135" s="366"/>
    </row>
    <row r="2136" spans="1:12" x14ac:dyDescent="0.2">
      <c r="A2136" s="366"/>
      <c r="B2136" s="366"/>
      <c r="C2136" s="368"/>
      <c r="D2136" s="368"/>
      <c r="E2136" s="369"/>
      <c r="F2136" s="363"/>
      <c r="G2136" s="366"/>
      <c r="H2136" s="366"/>
      <c r="I2136" s="366"/>
      <c r="J2136" s="366"/>
      <c r="K2136" s="366"/>
      <c r="L2136" s="366"/>
    </row>
    <row r="2137" spans="1:12" x14ac:dyDescent="0.2">
      <c r="A2137" s="366"/>
      <c r="B2137" s="366"/>
      <c r="C2137" s="368"/>
      <c r="D2137" s="368"/>
      <c r="E2137" s="369"/>
      <c r="F2137" s="363"/>
      <c r="G2137" s="366"/>
      <c r="H2137" s="366"/>
      <c r="I2137" s="366"/>
      <c r="J2137" s="366"/>
      <c r="K2137" s="366"/>
      <c r="L2137" s="366"/>
    </row>
    <row r="2138" spans="1:12" x14ac:dyDescent="0.2">
      <c r="A2138" s="366"/>
      <c r="B2138" s="366"/>
      <c r="C2138" s="368"/>
      <c r="D2138" s="368"/>
      <c r="E2138" s="369"/>
      <c r="F2138" s="363"/>
      <c r="G2138" s="366"/>
      <c r="H2138" s="366"/>
      <c r="I2138" s="366"/>
      <c r="J2138" s="366"/>
      <c r="K2138" s="366"/>
      <c r="L2138" s="366"/>
    </row>
    <row r="2139" spans="1:12" x14ac:dyDescent="0.2">
      <c r="A2139" s="366"/>
      <c r="B2139" s="366"/>
      <c r="C2139" s="368"/>
      <c r="D2139" s="368"/>
      <c r="E2139" s="369"/>
      <c r="F2139" s="363"/>
      <c r="G2139" s="366"/>
      <c r="H2139" s="366"/>
      <c r="I2139" s="366"/>
      <c r="J2139" s="366"/>
      <c r="K2139" s="366"/>
      <c r="L2139" s="366"/>
    </row>
    <row r="2140" spans="1:12" x14ac:dyDescent="0.2">
      <c r="A2140" s="366"/>
      <c r="B2140" s="366"/>
      <c r="C2140" s="368"/>
      <c r="D2140" s="368"/>
      <c r="E2140" s="369"/>
      <c r="F2140" s="363"/>
      <c r="G2140" s="366"/>
      <c r="H2140" s="366"/>
      <c r="I2140" s="366"/>
      <c r="J2140" s="366"/>
      <c r="K2140" s="366"/>
      <c r="L2140" s="366"/>
    </row>
    <row r="2141" spans="1:12" x14ac:dyDescent="0.2">
      <c r="A2141" s="366"/>
      <c r="B2141" s="366"/>
      <c r="C2141" s="368"/>
      <c r="D2141" s="368"/>
      <c r="E2141" s="369"/>
      <c r="F2141" s="363"/>
      <c r="G2141" s="366"/>
      <c r="H2141" s="366"/>
      <c r="I2141" s="366"/>
      <c r="J2141" s="366"/>
      <c r="K2141" s="366"/>
      <c r="L2141" s="366"/>
    </row>
    <row r="2142" spans="1:12" x14ac:dyDescent="0.2">
      <c r="A2142" s="366"/>
      <c r="B2142" s="366"/>
      <c r="C2142" s="368"/>
      <c r="D2142" s="368"/>
      <c r="E2142" s="369"/>
      <c r="F2142" s="363"/>
      <c r="G2142" s="366"/>
      <c r="H2142" s="366"/>
      <c r="I2142" s="366"/>
      <c r="J2142" s="366"/>
      <c r="K2142" s="366"/>
      <c r="L2142" s="366"/>
    </row>
    <row r="2143" spans="1:12" x14ac:dyDescent="0.2">
      <c r="A2143" s="366"/>
      <c r="B2143" s="366"/>
      <c r="C2143" s="368"/>
      <c r="D2143" s="368"/>
      <c r="E2143" s="369"/>
      <c r="F2143" s="363"/>
      <c r="G2143" s="366"/>
      <c r="H2143" s="366"/>
      <c r="I2143" s="366"/>
      <c r="J2143" s="366"/>
      <c r="K2143" s="366"/>
      <c r="L2143" s="366"/>
    </row>
    <row r="2144" spans="1:12" x14ac:dyDescent="0.2">
      <c r="A2144" s="366"/>
      <c r="B2144" s="366"/>
      <c r="C2144" s="368"/>
      <c r="D2144" s="368"/>
      <c r="E2144" s="369"/>
      <c r="F2144" s="363"/>
      <c r="G2144" s="366"/>
      <c r="H2144" s="366"/>
      <c r="I2144" s="366"/>
      <c r="J2144" s="366"/>
      <c r="K2144" s="366"/>
      <c r="L2144" s="366"/>
    </row>
    <row r="2145" spans="1:18" x14ac:dyDescent="0.2">
      <c r="A2145" s="366"/>
      <c r="B2145" s="366"/>
      <c r="C2145" s="368"/>
      <c r="D2145" s="368"/>
      <c r="E2145" s="369"/>
      <c r="F2145" s="363"/>
      <c r="G2145" s="366"/>
      <c r="H2145" s="366"/>
      <c r="I2145" s="366"/>
      <c r="J2145" s="366"/>
      <c r="K2145" s="366"/>
      <c r="L2145" s="366"/>
    </row>
    <row r="2146" spans="1:18" x14ac:dyDescent="0.2">
      <c r="A2146" s="366"/>
      <c r="B2146" s="366"/>
      <c r="C2146" s="368"/>
      <c r="D2146" s="368"/>
      <c r="E2146" s="369"/>
      <c r="F2146" s="363"/>
      <c r="G2146" s="366"/>
      <c r="H2146" s="366"/>
      <c r="I2146" s="366"/>
      <c r="J2146" s="366"/>
      <c r="K2146" s="366"/>
      <c r="L2146" s="366"/>
    </row>
    <row r="2147" spans="1:18" x14ac:dyDescent="0.2">
      <c r="A2147" s="366"/>
      <c r="B2147" s="366"/>
      <c r="C2147" s="368"/>
      <c r="D2147" s="368"/>
      <c r="E2147" s="369"/>
      <c r="F2147" s="363"/>
      <c r="G2147" s="366"/>
      <c r="H2147" s="366"/>
      <c r="I2147" s="366"/>
      <c r="J2147" s="366"/>
      <c r="K2147" s="366"/>
      <c r="L2147" s="366"/>
    </row>
    <row r="2148" spans="1:18" x14ac:dyDescent="0.2">
      <c r="A2148" s="366"/>
      <c r="B2148" s="366"/>
      <c r="C2148" s="368"/>
      <c r="D2148" s="368"/>
      <c r="E2148" s="369"/>
      <c r="F2148" s="363"/>
      <c r="G2148" s="366"/>
      <c r="H2148" s="366"/>
      <c r="I2148" s="366"/>
      <c r="J2148" s="366"/>
      <c r="K2148" s="366"/>
      <c r="L2148" s="366"/>
    </row>
    <row r="2149" spans="1:18" x14ac:dyDescent="0.2">
      <c r="A2149" s="366"/>
      <c r="B2149" s="366"/>
      <c r="C2149" s="368"/>
      <c r="D2149" s="368"/>
      <c r="E2149" s="369"/>
      <c r="F2149" s="363"/>
      <c r="G2149" s="366"/>
      <c r="H2149" s="366"/>
      <c r="I2149" s="366"/>
      <c r="J2149" s="366"/>
      <c r="K2149" s="366"/>
      <c r="L2149" s="366"/>
    </row>
    <row r="2150" spans="1:18" x14ac:dyDescent="0.2">
      <c r="A2150" s="366"/>
      <c r="B2150" s="366"/>
      <c r="C2150" s="368"/>
      <c r="D2150" s="368"/>
      <c r="E2150" s="369"/>
      <c r="F2150" s="363"/>
      <c r="G2150" s="366"/>
      <c r="H2150" s="366"/>
      <c r="I2150" s="366"/>
      <c r="J2150" s="366"/>
      <c r="K2150" s="366"/>
      <c r="L2150" s="366"/>
    </row>
    <row r="2151" spans="1:18" x14ac:dyDescent="0.2">
      <c r="A2151" s="366"/>
      <c r="B2151" s="366"/>
      <c r="C2151" s="368"/>
      <c r="D2151" s="368"/>
      <c r="E2151" s="369"/>
      <c r="F2151" s="363"/>
      <c r="G2151" s="366"/>
      <c r="H2151" s="366"/>
      <c r="I2151" s="366"/>
      <c r="J2151" s="366"/>
      <c r="K2151" s="366"/>
      <c r="L2151" s="366"/>
    </row>
    <row r="2152" spans="1:18" x14ac:dyDescent="0.2">
      <c r="A2152" s="366"/>
      <c r="B2152" s="366"/>
      <c r="C2152" s="368"/>
      <c r="D2152" s="368"/>
      <c r="E2152" s="369"/>
      <c r="F2152" s="363"/>
      <c r="G2152" s="366"/>
      <c r="H2152" s="366"/>
      <c r="I2152" s="366"/>
      <c r="J2152" s="366"/>
      <c r="K2152" s="366"/>
      <c r="L2152" s="366"/>
    </row>
    <row r="2153" spans="1:18" x14ac:dyDescent="0.2">
      <c r="A2153" s="366"/>
      <c r="B2153" s="366"/>
      <c r="C2153" s="368"/>
      <c r="D2153" s="368"/>
      <c r="E2153" s="369"/>
      <c r="F2153" s="363"/>
      <c r="G2153" s="366"/>
      <c r="H2153" s="366"/>
      <c r="I2153" s="366"/>
      <c r="J2153" s="366"/>
      <c r="K2153" s="366"/>
      <c r="L2153" s="366"/>
    </row>
    <row r="2154" spans="1:18" x14ac:dyDescent="0.2">
      <c r="A2154" s="366"/>
      <c r="B2154" s="366"/>
      <c r="C2154" s="368"/>
      <c r="D2154" s="368"/>
      <c r="E2154" s="369"/>
      <c r="F2154" s="363"/>
      <c r="G2154" s="366"/>
      <c r="H2154" s="366"/>
      <c r="I2154" s="366"/>
      <c r="J2154" s="366"/>
      <c r="K2154" s="366"/>
      <c r="L2154" s="366"/>
    </row>
    <row r="2155" spans="1:18" x14ac:dyDescent="0.2">
      <c r="A2155" s="366"/>
      <c r="B2155" s="366"/>
      <c r="C2155" s="368"/>
      <c r="D2155" s="368"/>
      <c r="E2155" s="369"/>
      <c r="F2155" s="363"/>
      <c r="G2155" s="366"/>
      <c r="H2155" s="366"/>
      <c r="I2155" s="366"/>
      <c r="J2155" s="366"/>
      <c r="K2155" s="366"/>
      <c r="L2155" s="366"/>
    </row>
    <row r="2156" spans="1:18" x14ac:dyDescent="0.2">
      <c r="A2156" s="366"/>
      <c r="B2156" s="366"/>
      <c r="C2156" s="368"/>
      <c r="D2156" s="368"/>
      <c r="E2156" s="369"/>
      <c r="F2156" s="363"/>
      <c r="G2156" s="366"/>
      <c r="H2156" s="366"/>
      <c r="I2156" s="366"/>
      <c r="J2156" s="366"/>
      <c r="K2156" s="366"/>
      <c r="L2156" s="366"/>
    </row>
    <row r="2157" spans="1:18" x14ac:dyDescent="0.2">
      <c r="A2157" s="366"/>
      <c r="B2157" s="366"/>
      <c r="C2157" s="368"/>
      <c r="D2157" s="368"/>
      <c r="E2157" s="369"/>
      <c r="F2157" s="363"/>
      <c r="G2157" s="366"/>
      <c r="H2157" s="366"/>
      <c r="I2157" s="366"/>
      <c r="J2157" s="366"/>
      <c r="K2157" s="366"/>
      <c r="L2157" s="366"/>
    </row>
    <row r="2158" spans="1:18" s="357" customFormat="1" x14ac:dyDescent="0.2">
      <c r="A2158" s="366"/>
      <c r="B2158" s="366"/>
      <c r="C2158" s="368"/>
      <c r="D2158" s="368"/>
      <c r="E2158" s="369"/>
      <c r="F2158" s="363"/>
      <c r="G2158" s="366"/>
      <c r="H2158" s="366"/>
      <c r="I2158" s="366"/>
      <c r="J2158" s="366"/>
      <c r="K2158" s="366"/>
      <c r="L2158" s="366"/>
      <c r="M2158" s="198"/>
      <c r="N2158" s="198"/>
      <c r="O2158" s="198"/>
      <c r="P2158" s="198"/>
      <c r="Q2158" s="198"/>
      <c r="R2158" s="198"/>
    </row>
    <row r="2159" spans="1:18" s="11" customFormat="1" x14ac:dyDescent="0.2">
      <c r="A2159" s="366"/>
      <c r="B2159" s="366"/>
      <c r="C2159" s="368"/>
      <c r="D2159" s="368"/>
      <c r="E2159" s="369"/>
      <c r="F2159" s="363"/>
      <c r="G2159" s="366"/>
      <c r="H2159" s="366"/>
      <c r="I2159" s="366"/>
      <c r="J2159" s="366"/>
      <c r="K2159" s="366"/>
      <c r="L2159" s="366"/>
      <c r="M2159" s="198"/>
      <c r="N2159" s="198"/>
      <c r="O2159" s="198"/>
      <c r="P2159" s="198"/>
      <c r="Q2159" s="198"/>
      <c r="R2159" s="198"/>
    </row>
    <row r="2160" spans="1:18" x14ac:dyDescent="0.2">
      <c r="A2160" s="366"/>
      <c r="B2160" s="366"/>
      <c r="C2160" s="368"/>
      <c r="D2160" s="368"/>
      <c r="E2160" s="369"/>
      <c r="F2160" s="363"/>
      <c r="G2160" s="366"/>
      <c r="H2160" s="366"/>
      <c r="I2160" s="366"/>
      <c r="J2160" s="366"/>
      <c r="K2160" s="366"/>
      <c r="L2160" s="366"/>
    </row>
    <row r="2161" spans="1:18" x14ac:dyDescent="0.2">
      <c r="A2161" s="366"/>
      <c r="B2161" s="366"/>
      <c r="C2161" s="368"/>
      <c r="D2161" s="368"/>
      <c r="E2161" s="369"/>
      <c r="F2161" s="363"/>
      <c r="G2161" s="366"/>
      <c r="H2161" s="366"/>
      <c r="I2161" s="366"/>
      <c r="J2161" s="366"/>
      <c r="K2161" s="366"/>
      <c r="L2161" s="366"/>
    </row>
    <row r="2162" spans="1:18" x14ac:dyDescent="0.2">
      <c r="A2162" s="366"/>
      <c r="B2162" s="366"/>
      <c r="C2162" s="368"/>
      <c r="D2162" s="368"/>
      <c r="E2162" s="369"/>
      <c r="F2162" s="363"/>
      <c r="G2162" s="366"/>
      <c r="H2162" s="366"/>
      <c r="I2162" s="366"/>
      <c r="J2162" s="366"/>
      <c r="K2162" s="366"/>
      <c r="L2162" s="366"/>
    </row>
    <row r="2163" spans="1:18" x14ac:dyDescent="0.2">
      <c r="A2163" s="366"/>
      <c r="B2163" s="366"/>
      <c r="C2163" s="368"/>
      <c r="D2163" s="368"/>
      <c r="E2163" s="369"/>
      <c r="F2163" s="363"/>
      <c r="G2163" s="366"/>
      <c r="H2163" s="366"/>
      <c r="I2163" s="366"/>
      <c r="J2163" s="366"/>
      <c r="K2163" s="366"/>
      <c r="L2163" s="366"/>
    </row>
    <row r="2164" spans="1:18" x14ac:dyDescent="0.2">
      <c r="C2164" s="368"/>
      <c r="D2164" s="368"/>
    </row>
    <row r="2165" spans="1:18" x14ac:dyDescent="0.2">
      <c r="C2165" s="368"/>
      <c r="D2165" s="368"/>
      <c r="M2165" s="11"/>
      <c r="N2165" s="11"/>
      <c r="O2165" s="11"/>
      <c r="P2165" s="11"/>
      <c r="Q2165" s="11"/>
      <c r="R2165" s="11"/>
    </row>
    <row r="2213" spans="1:18" s="11" customFormat="1" x14ac:dyDescent="0.2">
      <c r="A2213" s="198"/>
      <c r="B2213" s="198"/>
      <c r="C2213" s="63"/>
      <c r="D2213" s="198"/>
      <c r="E2213" s="198"/>
      <c r="G2213" s="198"/>
      <c r="H2213" s="198"/>
      <c r="I2213" s="198"/>
      <c r="J2213" s="198"/>
      <c r="K2213" s="198"/>
      <c r="L2213" s="198"/>
      <c r="M2213" s="198"/>
      <c r="N2213" s="198"/>
      <c r="O2213" s="198"/>
      <c r="P2213" s="198"/>
      <c r="Q2213" s="198"/>
      <c r="R2213" s="19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195"/>
  <sheetViews>
    <sheetView zoomScale="85" zoomScaleNormal="85" workbookViewId="0">
      <selection activeCell="F38" sqref="F38"/>
    </sheetView>
  </sheetViews>
  <sheetFormatPr defaultRowHeight="12.75" x14ac:dyDescent="0.2"/>
  <cols>
    <col min="1" max="1" width="37.140625" bestFit="1" customWidth="1"/>
    <col min="2" max="2" width="22.7109375" customWidth="1"/>
    <col min="3" max="3" width="19.7109375" customWidth="1"/>
    <col min="4" max="4" width="19.7109375" style="63" customWidth="1"/>
    <col min="5" max="5" width="12.7109375" customWidth="1"/>
    <col min="6" max="6" width="24.28515625" customWidth="1"/>
    <col min="7" max="11" width="9.140625" style="135" customWidth="1"/>
    <col min="12" max="12" width="9.140625" customWidth="1"/>
    <col min="13" max="13" width="15.140625" customWidth="1"/>
    <col min="14" max="16" width="9.140625" customWidth="1"/>
    <col min="17" max="17" width="12.7109375" style="267" customWidth="1"/>
    <col min="18" max="18" width="15.42578125" style="267" customWidth="1"/>
  </cols>
  <sheetData>
    <row r="1" spans="1:24" x14ac:dyDescent="0.2">
      <c r="A1" s="29" t="s">
        <v>1668</v>
      </c>
      <c r="G1" s="76"/>
      <c r="L1" s="135"/>
    </row>
    <row r="2" spans="1:24" ht="12.75" customHeight="1" x14ac:dyDescent="0.2">
      <c r="A2" s="293"/>
      <c r="B2" s="292" t="s">
        <v>526</v>
      </c>
      <c r="G2" s="66"/>
      <c r="J2" s="191"/>
      <c r="K2" s="191"/>
    </row>
    <row r="3" spans="1:24" ht="13.5" customHeight="1" x14ac:dyDescent="0.2">
      <c r="A3" s="385"/>
      <c r="B3" s="386" t="s">
        <v>1664</v>
      </c>
      <c r="G3" s="69"/>
      <c r="H3" s="191"/>
      <c r="I3" s="191"/>
      <c r="J3" s="191"/>
      <c r="K3" s="191"/>
      <c r="L3" s="404"/>
      <c r="M3" s="404"/>
      <c r="N3" s="404"/>
      <c r="O3" s="405"/>
      <c r="P3" s="404"/>
    </row>
    <row r="4" spans="1:24" ht="13.5" customHeight="1" x14ac:dyDescent="0.2">
      <c r="A4" s="11"/>
      <c r="B4" s="74"/>
      <c r="D4" s="90"/>
      <c r="F4" s="7"/>
      <c r="G4" s="479" t="s">
        <v>360</v>
      </c>
      <c r="H4" s="480"/>
      <c r="I4" s="480"/>
      <c r="J4" s="480"/>
      <c r="K4" s="480"/>
      <c r="L4" s="479" t="s">
        <v>361</v>
      </c>
      <c r="M4" s="479"/>
      <c r="N4" s="479"/>
      <c r="O4" s="479"/>
      <c r="P4" s="479"/>
      <c r="Q4" s="481" t="s">
        <v>513</v>
      </c>
      <c r="R4" s="481" t="s">
        <v>512</v>
      </c>
    </row>
    <row r="5" spans="1:24" s="5" customFormat="1" ht="27" customHeight="1" x14ac:dyDescent="0.2">
      <c r="A5" s="5" t="s">
        <v>1669</v>
      </c>
      <c r="B5" s="5" t="s">
        <v>46</v>
      </c>
      <c r="C5" s="5" t="s">
        <v>3</v>
      </c>
      <c r="D5" s="64" t="s">
        <v>2</v>
      </c>
      <c r="E5" s="5" t="s">
        <v>406</v>
      </c>
      <c r="F5" s="5" t="s">
        <v>1</v>
      </c>
      <c r="G5" s="268" t="s">
        <v>69</v>
      </c>
      <c r="H5" s="268" t="s">
        <v>70</v>
      </c>
      <c r="I5" s="268" t="s">
        <v>71</v>
      </c>
      <c r="J5" s="268" t="s">
        <v>72</v>
      </c>
      <c r="K5" s="268" t="s">
        <v>73</v>
      </c>
      <c r="L5" s="269" t="s">
        <v>69</v>
      </c>
      <c r="M5" s="269" t="s">
        <v>70</v>
      </c>
      <c r="N5" s="269" t="s">
        <v>71</v>
      </c>
      <c r="O5" s="269" t="s">
        <v>72</v>
      </c>
      <c r="P5" s="269" t="s">
        <v>73</v>
      </c>
      <c r="Q5" s="481"/>
      <c r="R5" s="481"/>
      <c r="S5" s="188"/>
    </row>
    <row r="6" spans="1:24" ht="12.75" customHeight="1" x14ac:dyDescent="0.2">
      <c r="A6" s="198" t="s">
        <v>455</v>
      </c>
      <c r="B6" t="s">
        <v>258</v>
      </c>
      <c r="C6" t="s">
        <v>566</v>
      </c>
      <c r="D6" s="63">
        <v>56007</v>
      </c>
      <c r="E6" s="63" t="s">
        <v>63</v>
      </c>
      <c r="F6" s="63" t="s">
        <v>51</v>
      </c>
      <c r="G6" s="270">
        <v>0</v>
      </c>
      <c r="H6" s="270">
        <v>12.57917587663286</v>
      </c>
      <c r="I6" s="270">
        <v>0</v>
      </c>
      <c r="J6" s="270">
        <v>0</v>
      </c>
      <c r="K6" s="270">
        <v>0</v>
      </c>
      <c r="L6" s="271">
        <v>0</v>
      </c>
      <c r="M6" s="271">
        <v>12.57917587663286</v>
      </c>
      <c r="N6" s="271">
        <v>0</v>
      </c>
      <c r="O6" s="271">
        <v>0</v>
      </c>
      <c r="P6" s="271">
        <v>0</v>
      </c>
      <c r="Q6" s="272" t="s">
        <v>434</v>
      </c>
      <c r="R6" s="272" t="s">
        <v>434</v>
      </c>
      <c r="S6" s="187"/>
      <c r="U6" s="184"/>
      <c r="V6" s="184"/>
      <c r="W6" s="184"/>
      <c r="X6" s="184"/>
    </row>
    <row r="7" spans="1:24" ht="12.75" customHeight="1" x14ac:dyDescent="0.2">
      <c r="A7" s="198" t="s">
        <v>455</v>
      </c>
      <c r="B7" s="198" t="s">
        <v>427</v>
      </c>
      <c r="C7" s="198" t="s">
        <v>590</v>
      </c>
      <c r="D7" s="63">
        <v>49009</v>
      </c>
      <c r="E7" s="63" t="s">
        <v>63</v>
      </c>
      <c r="F7" s="63" t="s">
        <v>51</v>
      </c>
      <c r="G7" s="270">
        <v>0</v>
      </c>
      <c r="H7" s="270">
        <v>0.11276827935975985</v>
      </c>
      <c r="I7" s="270">
        <v>0</v>
      </c>
      <c r="J7" s="270">
        <v>0</v>
      </c>
      <c r="K7" s="270">
        <v>0</v>
      </c>
      <c r="L7" s="271">
        <v>0</v>
      </c>
      <c r="M7" s="271">
        <v>0.11276827935975985</v>
      </c>
      <c r="N7" s="271">
        <v>0</v>
      </c>
      <c r="O7" s="271">
        <v>0</v>
      </c>
      <c r="P7" s="271">
        <v>0</v>
      </c>
      <c r="Q7" s="272" t="s">
        <v>434</v>
      </c>
      <c r="R7" s="272" t="s">
        <v>434</v>
      </c>
      <c r="S7" s="187"/>
      <c r="T7" s="198"/>
      <c r="U7" s="184"/>
      <c r="V7" s="184"/>
      <c r="W7" s="184"/>
      <c r="X7" s="184"/>
    </row>
    <row r="8" spans="1:24" ht="12.75" customHeight="1" x14ac:dyDescent="0.2">
      <c r="A8" s="198" t="s">
        <v>455</v>
      </c>
      <c r="B8" s="198" t="s">
        <v>428</v>
      </c>
      <c r="C8" s="198" t="s">
        <v>590</v>
      </c>
      <c r="D8" s="63">
        <v>49043</v>
      </c>
      <c r="E8" s="63" t="s">
        <v>63</v>
      </c>
      <c r="F8" s="63" t="s">
        <v>51</v>
      </c>
      <c r="G8" s="270">
        <v>0</v>
      </c>
      <c r="H8" s="270">
        <v>1.2250997723148531</v>
      </c>
      <c r="I8" s="270">
        <v>0</v>
      </c>
      <c r="J8" s="270">
        <v>0</v>
      </c>
      <c r="K8" s="270">
        <v>0</v>
      </c>
      <c r="L8" s="271">
        <v>0</v>
      </c>
      <c r="M8" s="271">
        <v>1.2250997723148531</v>
      </c>
      <c r="N8" s="271">
        <v>0</v>
      </c>
      <c r="O8" s="271">
        <v>0</v>
      </c>
      <c r="P8" s="271">
        <v>0</v>
      </c>
      <c r="Q8" s="272" t="s">
        <v>434</v>
      </c>
      <c r="R8" s="272" t="s">
        <v>434</v>
      </c>
      <c r="S8" s="187"/>
      <c r="T8" s="198"/>
      <c r="U8" s="184"/>
      <c r="V8" s="184"/>
      <c r="W8" s="184"/>
      <c r="X8" s="184"/>
    </row>
    <row r="9" spans="1:24" ht="12.75" customHeight="1" x14ac:dyDescent="0.2">
      <c r="A9" s="198" t="s">
        <v>455</v>
      </c>
      <c r="B9" s="198" t="s">
        <v>429</v>
      </c>
      <c r="C9" s="198" t="s">
        <v>566</v>
      </c>
      <c r="D9" s="63">
        <v>56001</v>
      </c>
      <c r="E9" s="63" t="s">
        <v>63</v>
      </c>
      <c r="F9" s="63" t="s">
        <v>51</v>
      </c>
      <c r="G9" s="270">
        <v>0</v>
      </c>
      <c r="H9" s="270">
        <v>6.594685013681348E-4</v>
      </c>
      <c r="I9" s="270">
        <v>0</v>
      </c>
      <c r="J9" s="270">
        <v>0</v>
      </c>
      <c r="K9" s="270">
        <v>0</v>
      </c>
      <c r="L9" s="271">
        <v>0</v>
      </c>
      <c r="M9" s="271">
        <v>6.594685013681348E-4</v>
      </c>
      <c r="N9" s="271">
        <v>0</v>
      </c>
      <c r="O9" s="271">
        <v>0</v>
      </c>
      <c r="P9" s="271">
        <v>0</v>
      </c>
      <c r="Q9" s="272" t="s">
        <v>434</v>
      </c>
      <c r="R9" s="272" t="s">
        <v>434</v>
      </c>
      <c r="S9" s="187"/>
      <c r="T9" s="198"/>
      <c r="U9" s="184"/>
      <c r="V9" s="184"/>
      <c r="W9" s="184"/>
      <c r="X9" s="184"/>
    </row>
    <row r="10" spans="1:24" ht="12.75" customHeight="1" x14ac:dyDescent="0.2">
      <c r="A10" s="198" t="s">
        <v>455</v>
      </c>
      <c r="B10" s="198" t="s">
        <v>430</v>
      </c>
      <c r="C10" s="198" t="s">
        <v>566</v>
      </c>
      <c r="D10" s="63">
        <v>56023</v>
      </c>
      <c r="E10" s="63" t="s">
        <v>63</v>
      </c>
      <c r="F10" s="63" t="s">
        <v>51</v>
      </c>
      <c r="G10" s="270">
        <v>0</v>
      </c>
      <c r="H10" s="270">
        <v>9.3487678404910515</v>
      </c>
      <c r="I10" s="270">
        <v>0</v>
      </c>
      <c r="J10" s="270">
        <v>0</v>
      </c>
      <c r="K10" s="270">
        <v>0</v>
      </c>
      <c r="L10" s="271">
        <v>0</v>
      </c>
      <c r="M10" s="271">
        <v>9.3487678404910515</v>
      </c>
      <c r="N10" s="271">
        <v>0</v>
      </c>
      <c r="O10" s="271">
        <v>0</v>
      </c>
      <c r="P10" s="271">
        <v>0</v>
      </c>
      <c r="Q10" s="272" t="s">
        <v>434</v>
      </c>
      <c r="R10" s="272" t="s">
        <v>434</v>
      </c>
      <c r="S10" s="187"/>
      <c r="T10" s="198"/>
      <c r="U10" s="184"/>
      <c r="V10" s="184"/>
      <c r="W10" s="184"/>
      <c r="X10" s="184"/>
    </row>
    <row r="11" spans="1:24" s="73" customFormat="1" ht="12.75" customHeight="1" x14ac:dyDescent="0.2">
      <c r="A11" s="198" t="s">
        <v>455</v>
      </c>
      <c r="B11" s="198" t="s">
        <v>431</v>
      </c>
      <c r="C11" s="198" t="s">
        <v>566</v>
      </c>
      <c r="D11" s="63">
        <v>56035</v>
      </c>
      <c r="E11" s="63" t="s">
        <v>63</v>
      </c>
      <c r="F11" s="63" t="s">
        <v>51</v>
      </c>
      <c r="G11" s="384" t="s">
        <v>314</v>
      </c>
      <c r="H11" s="384" t="s">
        <v>314</v>
      </c>
      <c r="I11" s="384" t="s">
        <v>314</v>
      </c>
      <c r="J11" s="384" t="s">
        <v>314</v>
      </c>
      <c r="K11" s="384" t="s">
        <v>314</v>
      </c>
      <c r="L11" s="406">
        <v>0</v>
      </c>
      <c r="M11" s="406">
        <v>905.50432047233312</v>
      </c>
      <c r="N11" s="406">
        <v>0</v>
      </c>
      <c r="O11" s="406">
        <v>0</v>
      </c>
      <c r="P11" s="406">
        <v>0</v>
      </c>
      <c r="Q11" s="272" t="s">
        <v>434</v>
      </c>
      <c r="R11" s="272" t="s">
        <v>434</v>
      </c>
      <c r="S11" s="187"/>
      <c r="T11" s="198"/>
      <c r="U11" s="184"/>
      <c r="V11" s="184"/>
      <c r="W11" s="184"/>
      <c r="X11" s="184"/>
    </row>
    <row r="12" spans="1:24" s="73" customFormat="1" ht="12.75" customHeight="1" x14ac:dyDescent="0.2">
      <c r="A12" s="198" t="s">
        <v>455</v>
      </c>
      <c r="B12" s="198" t="s">
        <v>432</v>
      </c>
      <c r="C12" s="198" t="s">
        <v>566</v>
      </c>
      <c r="D12" s="63">
        <v>56037</v>
      </c>
      <c r="E12" s="63" t="s">
        <v>63</v>
      </c>
      <c r="F12" s="63" t="s">
        <v>51</v>
      </c>
      <c r="G12" s="270">
        <v>0</v>
      </c>
      <c r="H12" s="270">
        <v>25.103570911298903</v>
      </c>
      <c r="I12" s="270">
        <v>0</v>
      </c>
      <c r="J12" s="270">
        <v>0</v>
      </c>
      <c r="K12" s="270">
        <v>0</v>
      </c>
      <c r="L12" s="271">
        <v>0</v>
      </c>
      <c r="M12" s="271">
        <v>25.103570911298903</v>
      </c>
      <c r="N12" s="271">
        <v>0</v>
      </c>
      <c r="O12" s="271">
        <v>0</v>
      </c>
      <c r="P12" s="271">
        <v>0</v>
      </c>
      <c r="Q12" s="272" t="s">
        <v>434</v>
      </c>
      <c r="R12" s="272" t="s">
        <v>434</v>
      </c>
      <c r="S12" s="187"/>
      <c r="T12" s="198"/>
      <c r="U12" s="184"/>
      <c r="V12" s="184"/>
      <c r="W12" s="184"/>
      <c r="X12" s="184"/>
    </row>
    <row r="13" spans="1:24" s="73" customFormat="1" ht="12.75" customHeight="1" x14ac:dyDescent="0.2">
      <c r="A13" s="198" t="s">
        <v>455</v>
      </c>
      <c r="B13" s="198" t="s">
        <v>433</v>
      </c>
      <c r="C13" s="198" t="s">
        <v>566</v>
      </c>
      <c r="D13" s="63">
        <v>56041</v>
      </c>
      <c r="E13" s="63" t="s">
        <v>63</v>
      </c>
      <c r="F13" s="63" t="s">
        <v>51</v>
      </c>
      <c r="G13" s="270">
        <v>0</v>
      </c>
      <c r="H13" s="270">
        <v>13.314915600196139</v>
      </c>
      <c r="I13" s="270">
        <v>0</v>
      </c>
      <c r="J13" s="270">
        <v>0</v>
      </c>
      <c r="K13" s="270">
        <v>0</v>
      </c>
      <c r="L13" s="271">
        <v>0</v>
      </c>
      <c r="M13" s="271">
        <v>13.314915600196139</v>
      </c>
      <c r="N13" s="271">
        <v>0</v>
      </c>
      <c r="O13" s="271">
        <v>0</v>
      </c>
      <c r="P13" s="271">
        <v>0</v>
      </c>
      <c r="Q13" s="272" t="s">
        <v>434</v>
      </c>
      <c r="R13" s="272" t="s">
        <v>434</v>
      </c>
      <c r="S13" s="187"/>
      <c r="T13" s="198"/>
      <c r="U13" s="184"/>
      <c r="V13" s="184"/>
      <c r="W13" s="184"/>
      <c r="X13" s="184"/>
    </row>
    <row r="14" spans="1:24" s="65" customFormat="1" ht="12.75" customHeight="1" x14ac:dyDescent="0.2">
      <c r="A14" s="198" t="s">
        <v>456</v>
      </c>
      <c r="B14" s="198" t="s">
        <v>258</v>
      </c>
      <c r="C14" s="198" t="s">
        <v>566</v>
      </c>
      <c r="D14" s="63">
        <v>56007</v>
      </c>
      <c r="E14" s="63" t="s">
        <v>61</v>
      </c>
      <c r="F14" s="63" t="s">
        <v>49</v>
      </c>
      <c r="G14" s="270">
        <v>0</v>
      </c>
      <c r="H14" s="270">
        <v>161.83473367343987</v>
      </c>
      <c r="I14" s="270">
        <v>0</v>
      </c>
      <c r="J14" s="270">
        <v>0</v>
      </c>
      <c r="K14" s="270">
        <v>0</v>
      </c>
      <c r="L14" s="271">
        <v>0</v>
      </c>
      <c r="M14" s="271">
        <v>161.83473367343987</v>
      </c>
      <c r="N14" s="271">
        <v>0</v>
      </c>
      <c r="O14" s="271">
        <v>0</v>
      </c>
      <c r="P14" s="271">
        <v>0</v>
      </c>
      <c r="Q14" s="272" t="s">
        <v>434</v>
      </c>
      <c r="R14" s="272" t="s">
        <v>434</v>
      </c>
      <c r="S14" s="187"/>
      <c r="T14" s="184"/>
      <c r="U14" s="184"/>
      <c r="V14" s="184"/>
      <c r="W14" s="184"/>
      <c r="X14" s="184"/>
    </row>
    <row r="15" spans="1:24" s="68" customFormat="1" ht="12.75" customHeight="1" x14ac:dyDescent="0.2">
      <c r="A15" s="198" t="s">
        <v>456</v>
      </c>
      <c r="B15" s="198" t="s">
        <v>427</v>
      </c>
      <c r="C15" s="198" t="s">
        <v>590</v>
      </c>
      <c r="D15" s="63">
        <v>49009</v>
      </c>
      <c r="E15" s="63" t="s">
        <v>61</v>
      </c>
      <c r="F15" s="63" t="s">
        <v>49</v>
      </c>
      <c r="G15" s="270">
        <v>0</v>
      </c>
      <c r="H15" s="270">
        <v>0</v>
      </c>
      <c r="I15" s="270">
        <v>0</v>
      </c>
      <c r="J15" s="270">
        <v>0</v>
      </c>
      <c r="K15" s="270">
        <v>0</v>
      </c>
      <c r="L15" s="271">
        <v>0</v>
      </c>
      <c r="M15" s="271">
        <v>0</v>
      </c>
      <c r="N15" s="271">
        <v>0</v>
      </c>
      <c r="O15" s="271">
        <v>0</v>
      </c>
      <c r="P15" s="271">
        <v>0</v>
      </c>
      <c r="Q15" s="272" t="s">
        <v>434</v>
      </c>
      <c r="R15" s="272" t="s">
        <v>434</v>
      </c>
      <c r="S15" s="187"/>
      <c r="T15" s="184"/>
      <c r="U15" s="184"/>
      <c r="V15" s="184"/>
      <c r="W15" s="184"/>
      <c r="X15" s="184"/>
    </row>
    <row r="16" spans="1:24" s="68" customFormat="1" ht="12.75" customHeight="1" x14ac:dyDescent="0.2">
      <c r="A16" s="198" t="s">
        <v>456</v>
      </c>
      <c r="B16" s="198" t="s">
        <v>428</v>
      </c>
      <c r="C16" s="198" t="s">
        <v>590</v>
      </c>
      <c r="D16" s="63">
        <v>49043</v>
      </c>
      <c r="E16" s="63" t="s">
        <v>61</v>
      </c>
      <c r="F16" s="63" t="s">
        <v>49</v>
      </c>
      <c r="G16" s="270">
        <v>0</v>
      </c>
      <c r="H16" s="270">
        <v>4.174709092137216E-2</v>
      </c>
      <c r="I16" s="270">
        <v>0</v>
      </c>
      <c r="J16" s="270">
        <v>0</v>
      </c>
      <c r="K16" s="270">
        <v>0</v>
      </c>
      <c r="L16" s="271">
        <v>0</v>
      </c>
      <c r="M16" s="271">
        <v>4.174709092137216E-2</v>
      </c>
      <c r="N16" s="271">
        <v>0</v>
      </c>
      <c r="O16" s="271">
        <v>0</v>
      </c>
      <c r="P16" s="271">
        <v>0</v>
      </c>
      <c r="Q16" s="272" t="s">
        <v>434</v>
      </c>
      <c r="R16" s="272" t="s">
        <v>434</v>
      </c>
      <c r="S16" s="187"/>
      <c r="T16" s="184"/>
      <c r="U16" s="184"/>
      <c r="V16" s="184"/>
      <c r="W16" s="184"/>
      <c r="X16" s="184"/>
    </row>
    <row r="17" spans="1:24" s="68" customFormat="1" ht="12.75" customHeight="1" x14ac:dyDescent="0.2">
      <c r="A17" s="198" t="s">
        <v>456</v>
      </c>
      <c r="B17" s="198" t="s">
        <v>429</v>
      </c>
      <c r="C17" s="198" t="s">
        <v>566</v>
      </c>
      <c r="D17" s="63">
        <v>56001</v>
      </c>
      <c r="E17" s="63" t="s">
        <v>61</v>
      </c>
      <c r="F17" s="63" t="s">
        <v>49</v>
      </c>
      <c r="G17" s="270">
        <v>0</v>
      </c>
      <c r="H17" s="270">
        <v>0</v>
      </c>
      <c r="I17" s="270">
        <v>0</v>
      </c>
      <c r="J17" s="270">
        <v>0</v>
      </c>
      <c r="K17" s="270">
        <v>0</v>
      </c>
      <c r="L17" s="271">
        <v>0</v>
      </c>
      <c r="M17" s="271">
        <v>0</v>
      </c>
      <c r="N17" s="271">
        <v>0</v>
      </c>
      <c r="O17" s="271">
        <v>0</v>
      </c>
      <c r="P17" s="271">
        <v>0</v>
      </c>
      <c r="Q17" s="272" t="s">
        <v>434</v>
      </c>
      <c r="R17" s="272" t="s">
        <v>434</v>
      </c>
      <c r="S17" s="187"/>
      <c r="T17" s="184"/>
      <c r="U17" s="184"/>
      <c r="V17" s="184"/>
      <c r="W17" s="184"/>
      <c r="X17" s="184"/>
    </row>
    <row r="18" spans="1:24" s="68" customFormat="1" ht="12.75" customHeight="1" x14ac:dyDescent="0.2">
      <c r="A18" s="198" t="s">
        <v>456</v>
      </c>
      <c r="B18" s="198" t="s">
        <v>430</v>
      </c>
      <c r="C18" s="198" t="s">
        <v>566</v>
      </c>
      <c r="D18" s="63">
        <v>56023</v>
      </c>
      <c r="E18" s="63" t="s">
        <v>61</v>
      </c>
      <c r="F18" s="63" t="s">
        <v>49</v>
      </c>
      <c r="G18" s="270">
        <v>0</v>
      </c>
      <c r="H18" s="270">
        <v>54.204182003708134</v>
      </c>
      <c r="I18" s="270">
        <v>0</v>
      </c>
      <c r="J18" s="270">
        <v>0</v>
      </c>
      <c r="K18" s="270">
        <v>0</v>
      </c>
      <c r="L18" s="271">
        <v>0</v>
      </c>
      <c r="M18" s="271">
        <v>54.204182003708134</v>
      </c>
      <c r="N18" s="271">
        <v>0</v>
      </c>
      <c r="O18" s="271">
        <v>0</v>
      </c>
      <c r="P18" s="271">
        <v>0</v>
      </c>
      <c r="Q18" s="272" t="s">
        <v>434</v>
      </c>
      <c r="R18" s="272" t="s">
        <v>434</v>
      </c>
      <c r="S18" s="187"/>
      <c r="T18" s="184"/>
      <c r="U18" s="184"/>
      <c r="V18" s="184"/>
      <c r="W18" s="184"/>
      <c r="X18" s="184"/>
    </row>
    <row r="19" spans="1:24" s="68" customFormat="1" ht="12.75" customHeight="1" x14ac:dyDescent="0.2">
      <c r="A19" s="198" t="s">
        <v>456</v>
      </c>
      <c r="B19" s="198" t="s">
        <v>431</v>
      </c>
      <c r="C19" s="198" t="s">
        <v>566</v>
      </c>
      <c r="D19" s="63">
        <v>56035</v>
      </c>
      <c r="E19" s="63" t="s">
        <v>61</v>
      </c>
      <c r="F19" s="63" t="s">
        <v>49</v>
      </c>
      <c r="G19" s="384" t="s">
        <v>314</v>
      </c>
      <c r="H19" s="384" t="s">
        <v>314</v>
      </c>
      <c r="I19" s="384" t="s">
        <v>314</v>
      </c>
      <c r="J19" s="384" t="s">
        <v>314</v>
      </c>
      <c r="K19" s="384" t="s">
        <v>314</v>
      </c>
      <c r="L19" s="406">
        <v>0</v>
      </c>
      <c r="M19" s="406">
        <v>293.15130404109385</v>
      </c>
      <c r="N19" s="406">
        <v>0</v>
      </c>
      <c r="O19" s="406">
        <v>0</v>
      </c>
      <c r="P19" s="406">
        <v>0</v>
      </c>
      <c r="Q19" s="272" t="s">
        <v>434</v>
      </c>
      <c r="R19" s="272" t="s">
        <v>434</v>
      </c>
      <c r="S19" s="187"/>
      <c r="T19" s="184"/>
      <c r="U19" s="184"/>
      <c r="V19" s="184"/>
      <c r="W19" s="184"/>
      <c r="X19" s="184"/>
    </row>
    <row r="20" spans="1:24" ht="12.75" customHeight="1" x14ac:dyDescent="0.2">
      <c r="A20" s="198" t="s">
        <v>456</v>
      </c>
      <c r="B20" s="198" t="s">
        <v>432</v>
      </c>
      <c r="C20" s="198" t="s">
        <v>566</v>
      </c>
      <c r="D20" s="63">
        <v>56037</v>
      </c>
      <c r="E20" s="63" t="s">
        <v>61</v>
      </c>
      <c r="F20" s="63" t="s">
        <v>49</v>
      </c>
      <c r="G20" s="270">
        <v>0</v>
      </c>
      <c r="H20" s="270">
        <v>329.42223587243603</v>
      </c>
      <c r="I20" s="270">
        <v>0</v>
      </c>
      <c r="J20" s="270">
        <v>0</v>
      </c>
      <c r="K20" s="270">
        <v>0</v>
      </c>
      <c r="L20" s="271">
        <v>0</v>
      </c>
      <c r="M20" s="271">
        <v>329.42223587243603</v>
      </c>
      <c r="N20" s="271">
        <v>0</v>
      </c>
      <c r="O20" s="271">
        <v>0</v>
      </c>
      <c r="P20" s="271">
        <v>0</v>
      </c>
      <c r="Q20" s="272" t="s">
        <v>434</v>
      </c>
      <c r="R20" s="272" t="s">
        <v>434</v>
      </c>
      <c r="S20" s="187"/>
      <c r="T20" s="184"/>
      <c r="U20" s="184"/>
      <c r="V20" s="184"/>
      <c r="W20" s="184"/>
      <c r="X20" s="184"/>
    </row>
    <row r="21" spans="1:24" ht="12.75" customHeight="1" x14ac:dyDescent="0.2">
      <c r="A21" s="198" t="s">
        <v>456</v>
      </c>
      <c r="B21" s="198" t="s">
        <v>433</v>
      </c>
      <c r="C21" s="198" t="s">
        <v>566</v>
      </c>
      <c r="D21" s="63">
        <v>56041</v>
      </c>
      <c r="E21" s="63" t="s">
        <v>61</v>
      </c>
      <c r="F21" s="63" t="s">
        <v>49</v>
      </c>
      <c r="G21" s="270">
        <v>0</v>
      </c>
      <c r="H21" s="270">
        <v>3.6030950779830433</v>
      </c>
      <c r="I21" s="270">
        <v>0</v>
      </c>
      <c r="J21" s="270">
        <v>0</v>
      </c>
      <c r="K21" s="270">
        <v>0</v>
      </c>
      <c r="L21" s="271">
        <v>0</v>
      </c>
      <c r="M21" s="271">
        <v>3.6030950779830433</v>
      </c>
      <c r="N21" s="271">
        <v>0</v>
      </c>
      <c r="O21" s="271">
        <v>0</v>
      </c>
      <c r="P21" s="271">
        <v>0</v>
      </c>
      <c r="Q21" s="272" t="s">
        <v>434</v>
      </c>
      <c r="R21" s="272" t="s">
        <v>434</v>
      </c>
      <c r="S21" s="187"/>
      <c r="T21" s="184"/>
      <c r="U21" s="184"/>
      <c r="V21" s="184"/>
      <c r="W21" s="184"/>
      <c r="X21" s="184"/>
    </row>
    <row r="22" spans="1:24" ht="12.75" customHeight="1" x14ac:dyDescent="0.2">
      <c r="A22" s="198" t="s">
        <v>456</v>
      </c>
      <c r="B22" s="198" t="s">
        <v>258</v>
      </c>
      <c r="C22" s="198" t="s">
        <v>566</v>
      </c>
      <c r="D22" s="63">
        <v>56007</v>
      </c>
      <c r="E22" s="63" t="s">
        <v>62</v>
      </c>
      <c r="F22" s="63" t="s">
        <v>50</v>
      </c>
      <c r="G22" s="270">
        <v>0</v>
      </c>
      <c r="H22" s="270">
        <v>151.19644044840859</v>
      </c>
      <c r="I22" s="270">
        <v>0</v>
      </c>
      <c r="J22" s="270">
        <v>0</v>
      </c>
      <c r="K22" s="270">
        <v>0</v>
      </c>
      <c r="L22" s="271">
        <v>0</v>
      </c>
      <c r="M22" s="271">
        <v>151.19644044840859</v>
      </c>
      <c r="N22" s="271">
        <v>0</v>
      </c>
      <c r="O22" s="271">
        <v>0</v>
      </c>
      <c r="P22" s="271">
        <v>0</v>
      </c>
      <c r="Q22" s="272" t="s">
        <v>434</v>
      </c>
      <c r="R22" s="272" t="s">
        <v>434</v>
      </c>
      <c r="S22" s="187"/>
      <c r="T22" s="184"/>
      <c r="U22" s="184"/>
      <c r="V22" s="184"/>
      <c r="W22" s="184"/>
      <c r="X22" s="184"/>
    </row>
    <row r="23" spans="1:24" ht="12.75" customHeight="1" x14ac:dyDescent="0.2">
      <c r="A23" s="198" t="s">
        <v>456</v>
      </c>
      <c r="B23" s="198" t="s">
        <v>427</v>
      </c>
      <c r="C23" s="198" t="s">
        <v>590</v>
      </c>
      <c r="D23" s="63">
        <v>49009</v>
      </c>
      <c r="E23" s="63" t="s">
        <v>62</v>
      </c>
      <c r="F23" s="63" t="s">
        <v>50</v>
      </c>
      <c r="G23" s="270">
        <v>0</v>
      </c>
      <c r="H23" s="270">
        <v>0</v>
      </c>
      <c r="I23" s="270">
        <v>0</v>
      </c>
      <c r="J23" s="270">
        <v>0</v>
      </c>
      <c r="K23" s="270">
        <v>0</v>
      </c>
      <c r="L23" s="271">
        <v>0</v>
      </c>
      <c r="M23" s="271">
        <v>0</v>
      </c>
      <c r="N23" s="271">
        <v>0</v>
      </c>
      <c r="O23" s="271">
        <v>0</v>
      </c>
      <c r="P23" s="271">
        <v>0</v>
      </c>
      <c r="Q23" s="272" t="s">
        <v>434</v>
      </c>
      <c r="R23" s="272" t="s">
        <v>434</v>
      </c>
      <c r="S23" s="187"/>
      <c r="T23" s="184"/>
      <c r="U23" s="184"/>
      <c r="V23" s="184"/>
      <c r="W23" s="184"/>
      <c r="X23" s="184"/>
    </row>
    <row r="24" spans="1:24" s="65" customFormat="1" ht="12.75" customHeight="1" x14ac:dyDescent="0.2">
      <c r="A24" s="198" t="s">
        <v>456</v>
      </c>
      <c r="B24" s="198" t="s">
        <v>428</v>
      </c>
      <c r="C24" s="198" t="s">
        <v>590</v>
      </c>
      <c r="D24" s="63">
        <v>49043</v>
      </c>
      <c r="E24" s="63" t="s">
        <v>62</v>
      </c>
      <c r="F24" s="63" t="s">
        <v>50</v>
      </c>
      <c r="G24" s="270">
        <v>0</v>
      </c>
      <c r="H24" s="270">
        <v>4.4680442891991051E-2</v>
      </c>
      <c r="I24" s="270">
        <v>0</v>
      </c>
      <c r="J24" s="270">
        <v>0</v>
      </c>
      <c r="K24" s="270">
        <v>0</v>
      </c>
      <c r="L24" s="271">
        <v>0</v>
      </c>
      <c r="M24" s="271">
        <v>4.4680442891991051E-2</v>
      </c>
      <c r="N24" s="271">
        <v>0</v>
      </c>
      <c r="O24" s="271">
        <v>0</v>
      </c>
      <c r="P24" s="271">
        <v>0</v>
      </c>
      <c r="Q24" s="272" t="s">
        <v>434</v>
      </c>
      <c r="R24" s="272" t="s">
        <v>434</v>
      </c>
      <c r="S24" s="187"/>
      <c r="T24" s="184"/>
      <c r="U24" s="184"/>
      <c r="V24" s="184"/>
      <c r="W24" s="184"/>
      <c r="X24" s="184"/>
    </row>
    <row r="25" spans="1:24" s="65" customFormat="1" ht="12.75" customHeight="1" x14ac:dyDescent="0.2">
      <c r="A25" s="198" t="s">
        <v>456</v>
      </c>
      <c r="B25" s="198" t="s">
        <v>429</v>
      </c>
      <c r="C25" s="198" t="s">
        <v>566</v>
      </c>
      <c r="D25" s="63">
        <v>56001</v>
      </c>
      <c r="E25" s="63" t="s">
        <v>62</v>
      </c>
      <c r="F25" s="63" t="s">
        <v>50</v>
      </c>
      <c r="G25" s="270">
        <v>0</v>
      </c>
      <c r="H25" s="270">
        <v>4.622965955335178E-2</v>
      </c>
      <c r="I25" s="270">
        <v>0</v>
      </c>
      <c r="J25" s="270">
        <v>0</v>
      </c>
      <c r="K25" s="270">
        <v>0</v>
      </c>
      <c r="L25" s="271">
        <v>0</v>
      </c>
      <c r="M25" s="271">
        <v>4.622965955335178E-2</v>
      </c>
      <c r="N25" s="271">
        <v>0</v>
      </c>
      <c r="O25" s="271">
        <v>0</v>
      </c>
      <c r="P25" s="271">
        <v>0</v>
      </c>
      <c r="Q25" s="272" t="s">
        <v>434</v>
      </c>
      <c r="R25" s="272" t="s">
        <v>434</v>
      </c>
      <c r="S25" s="187"/>
      <c r="T25" s="184"/>
      <c r="U25" s="184"/>
      <c r="V25" s="184"/>
      <c r="W25" s="184"/>
      <c r="X25" s="184"/>
    </row>
    <row r="26" spans="1:24" s="65" customFormat="1" ht="12.75" customHeight="1" x14ac:dyDescent="0.2">
      <c r="A26" s="198" t="s">
        <v>456</v>
      </c>
      <c r="B26" s="198" t="s">
        <v>430</v>
      </c>
      <c r="C26" s="198" t="s">
        <v>566</v>
      </c>
      <c r="D26" s="63">
        <v>56023</v>
      </c>
      <c r="E26" s="63" t="s">
        <v>62</v>
      </c>
      <c r="F26" s="63" t="s">
        <v>50</v>
      </c>
      <c r="G26" s="270">
        <v>0</v>
      </c>
      <c r="H26" s="270">
        <v>58.01282927917525</v>
      </c>
      <c r="I26" s="270">
        <v>0</v>
      </c>
      <c r="J26" s="270">
        <v>0</v>
      </c>
      <c r="K26" s="270">
        <v>0</v>
      </c>
      <c r="L26" s="271">
        <v>0</v>
      </c>
      <c r="M26" s="271">
        <v>58.01282927917525</v>
      </c>
      <c r="N26" s="271">
        <v>0</v>
      </c>
      <c r="O26" s="271">
        <v>0</v>
      </c>
      <c r="P26" s="271">
        <v>0</v>
      </c>
      <c r="Q26" s="272" t="s">
        <v>434</v>
      </c>
      <c r="R26" s="272" t="s">
        <v>434</v>
      </c>
      <c r="S26" s="187"/>
      <c r="T26" s="184"/>
      <c r="U26" s="184"/>
      <c r="V26" s="184"/>
      <c r="W26" s="184"/>
      <c r="X26" s="184"/>
    </row>
    <row r="27" spans="1:24" s="65" customFormat="1" ht="12.75" customHeight="1" x14ac:dyDescent="0.2">
      <c r="A27" s="198" t="s">
        <v>456</v>
      </c>
      <c r="B27" s="198" t="s">
        <v>431</v>
      </c>
      <c r="C27" s="198" t="s">
        <v>566</v>
      </c>
      <c r="D27" s="63">
        <v>56035</v>
      </c>
      <c r="E27" s="63" t="s">
        <v>62</v>
      </c>
      <c r="F27" s="63" t="s">
        <v>50</v>
      </c>
      <c r="G27" s="384" t="s">
        <v>314</v>
      </c>
      <c r="H27" s="384" t="s">
        <v>314</v>
      </c>
      <c r="I27" s="384" t="s">
        <v>314</v>
      </c>
      <c r="J27" s="384" t="s">
        <v>314</v>
      </c>
      <c r="K27" s="384" t="s">
        <v>314</v>
      </c>
      <c r="L27" s="406">
        <v>0</v>
      </c>
      <c r="M27" s="406">
        <v>0</v>
      </c>
      <c r="N27" s="406">
        <v>0</v>
      </c>
      <c r="O27" s="406">
        <v>0</v>
      </c>
      <c r="P27" s="406">
        <v>0</v>
      </c>
      <c r="Q27" s="272" t="s">
        <v>434</v>
      </c>
      <c r="R27" s="272" t="s">
        <v>434</v>
      </c>
      <c r="S27" s="187"/>
      <c r="T27" s="184"/>
      <c r="U27" s="184"/>
      <c r="V27" s="184"/>
      <c r="W27" s="184"/>
      <c r="X27" s="184"/>
    </row>
    <row r="28" spans="1:24" s="65" customFormat="1" ht="12.75" customHeight="1" x14ac:dyDescent="0.2">
      <c r="A28" s="198" t="s">
        <v>456</v>
      </c>
      <c r="B28" s="198" t="s">
        <v>432</v>
      </c>
      <c r="C28" s="198" t="s">
        <v>566</v>
      </c>
      <c r="D28" s="63">
        <v>56037</v>
      </c>
      <c r="E28" s="63" t="s">
        <v>62</v>
      </c>
      <c r="F28" s="63" t="s">
        <v>50</v>
      </c>
      <c r="G28" s="270">
        <v>0</v>
      </c>
      <c r="H28" s="270">
        <v>336.32855338682191</v>
      </c>
      <c r="I28" s="270">
        <v>0</v>
      </c>
      <c r="J28" s="270">
        <v>0</v>
      </c>
      <c r="K28" s="270">
        <v>0</v>
      </c>
      <c r="L28" s="271">
        <v>0</v>
      </c>
      <c r="M28" s="271">
        <v>336.32855338682191</v>
      </c>
      <c r="N28" s="271">
        <v>0</v>
      </c>
      <c r="O28" s="271">
        <v>0</v>
      </c>
      <c r="P28" s="271">
        <v>0</v>
      </c>
      <c r="Q28" s="272" t="s">
        <v>434</v>
      </c>
      <c r="R28" s="272" t="s">
        <v>434</v>
      </c>
      <c r="S28" s="187"/>
      <c r="T28" s="184"/>
      <c r="U28" s="184"/>
      <c r="V28" s="184"/>
      <c r="W28" s="184"/>
      <c r="X28" s="184"/>
    </row>
    <row r="29" spans="1:24" s="68" customFormat="1" ht="12.75" customHeight="1" x14ac:dyDescent="0.2">
      <c r="A29" s="198" t="s">
        <v>456</v>
      </c>
      <c r="B29" s="198" t="s">
        <v>433</v>
      </c>
      <c r="C29" s="198" t="s">
        <v>566</v>
      </c>
      <c r="D29" s="63">
        <v>56041</v>
      </c>
      <c r="E29" s="63" t="s">
        <v>62</v>
      </c>
      <c r="F29" s="63" t="s">
        <v>50</v>
      </c>
      <c r="G29" s="270">
        <v>0</v>
      </c>
      <c r="H29" s="270">
        <v>3.2900107715468683</v>
      </c>
      <c r="I29" s="270">
        <v>0</v>
      </c>
      <c r="J29" s="270">
        <v>0</v>
      </c>
      <c r="K29" s="270">
        <v>0</v>
      </c>
      <c r="L29" s="271">
        <v>0</v>
      </c>
      <c r="M29" s="271">
        <v>3.2900107715468683</v>
      </c>
      <c r="N29" s="271">
        <v>0</v>
      </c>
      <c r="O29" s="271">
        <v>0</v>
      </c>
      <c r="P29" s="271">
        <v>0</v>
      </c>
      <c r="Q29" s="272" t="s">
        <v>434</v>
      </c>
      <c r="R29" s="272" t="s">
        <v>434</v>
      </c>
      <c r="S29" s="187"/>
      <c r="T29" s="184"/>
      <c r="U29" s="184"/>
      <c r="V29" s="184"/>
      <c r="W29" s="184"/>
      <c r="X29" s="184"/>
    </row>
    <row r="30" spans="1:24" s="68" customFormat="1" ht="12.75" customHeight="1" x14ac:dyDescent="0.2">
      <c r="A30" s="198" t="s">
        <v>53</v>
      </c>
      <c r="B30" s="198" t="s">
        <v>258</v>
      </c>
      <c r="C30" s="198" t="s">
        <v>566</v>
      </c>
      <c r="D30" s="63">
        <v>56007</v>
      </c>
      <c r="E30" s="63" t="s">
        <v>45</v>
      </c>
      <c r="F30" s="63" t="s">
        <v>44</v>
      </c>
      <c r="G30" s="270">
        <v>789.18278742136181</v>
      </c>
      <c r="H30" s="270">
        <v>88.757219183400707</v>
      </c>
      <c r="I30" s="270">
        <v>473.62622329592136</v>
      </c>
      <c r="J30" s="270">
        <v>51.182550335566972</v>
      </c>
      <c r="K30" s="270">
        <v>29.756389209704381</v>
      </c>
      <c r="L30" s="271">
        <v>789.18278742136181</v>
      </c>
      <c r="M30" s="271">
        <v>88.757219183400707</v>
      </c>
      <c r="N30" s="271">
        <v>473.62622329592136</v>
      </c>
      <c r="O30" s="271">
        <v>51.182550335566972</v>
      </c>
      <c r="P30" s="271">
        <v>29.756389209704381</v>
      </c>
      <c r="Q30" s="272" t="s">
        <v>434</v>
      </c>
      <c r="R30" s="272" t="s">
        <v>434</v>
      </c>
      <c r="S30" s="187"/>
      <c r="T30" s="184"/>
      <c r="U30" s="184"/>
      <c r="V30" s="184"/>
      <c r="W30" s="184"/>
      <c r="X30" s="184"/>
    </row>
    <row r="31" spans="1:24" s="68" customFormat="1" ht="12.75" customHeight="1" x14ac:dyDescent="0.2">
      <c r="A31" s="198" t="s">
        <v>53</v>
      </c>
      <c r="B31" s="198" t="s">
        <v>427</v>
      </c>
      <c r="C31" s="198" t="s">
        <v>590</v>
      </c>
      <c r="D31" s="63">
        <v>49009</v>
      </c>
      <c r="E31" s="63" t="s">
        <v>45</v>
      </c>
      <c r="F31" s="63" t="s">
        <v>44</v>
      </c>
      <c r="G31" s="270">
        <v>0</v>
      </c>
      <c r="H31" s="270">
        <v>0</v>
      </c>
      <c r="I31" s="270">
        <v>0</v>
      </c>
      <c r="J31" s="270">
        <v>0</v>
      </c>
      <c r="K31" s="270">
        <v>0</v>
      </c>
      <c r="L31" s="271">
        <v>0</v>
      </c>
      <c r="M31" s="271">
        <v>0</v>
      </c>
      <c r="N31" s="271">
        <v>0</v>
      </c>
      <c r="O31" s="271">
        <v>0</v>
      </c>
      <c r="P31" s="271">
        <v>0</v>
      </c>
      <c r="Q31" s="272" t="s">
        <v>434</v>
      </c>
      <c r="R31" s="272" t="s">
        <v>434</v>
      </c>
      <c r="S31" s="187"/>
      <c r="T31" s="184"/>
      <c r="U31" s="184"/>
      <c r="V31" s="184"/>
      <c r="W31" s="184"/>
      <c r="X31" s="184"/>
    </row>
    <row r="32" spans="1:24" s="68" customFormat="1" ht="12.75" customHeight="1" x14ac:dyDescent="0.2">
      <c r="A32" s="198" t="s">
        <v>53</v>
      </c>
      <c r="B32" s="198" t="s">
        <v>428</v>
      </c>
      <c r="C32" s="198" t="s">
        <v>590</v>
      </c>
      <c r="D32" s="63">
        <v>49043</v>
      </c>
      <c r="E32" s="63" t="s">
        <v>45</v>
      </c>
      <c r="F32" s="63" t="s">
        <v>44</v>
      </c>
      <c r="G32" s="270">
        <v>5.3323161312254177</v>
      </c>
      <c r="H32" s="270">
        <v>0.59971094042838313</v>
      </c>
      <c r="I32" s="270">
        <v>3.2001771844319005</v>
      </c>
      <c r="J32" s="270">
        <v>0.34582804280788493</v>
      </c>
      <c r="K32" s="270">
        <v>0.20105668384935388</v>
      </c>
      <c r="L32" s="271">
        <v>5.3323161312254177</v>
      </c>
      <c r="M32" s="271">
        <v>0.59971094042838313</v>
      </c>
      <c r="N32" s="271">
        <v>3.2001771844319005</v>
      </c>
      <c r="O32" s="271">
        <v>0.34582804280788493</v>
      </c>
      <c r="P32" s="271">
        <v>0.20105668384935388</v>
      </c>
      <c r="Q32" s="272" t="s">
        <v>434</v>
      </c>
      <c r="R32" s="272" t="s">
        <v>434</v>
      </c>
      <c r="S32" s="187"/>
      <c r="T32" s="184"/>
      <c r="U32" s="184"/>
      <c r="V32" s="184"/>
      <c r="W32" s="184"/>
      <c r="X32" s="184"/>
    </row>
    <row r="33" spans="1:24" ht="12.75" customHeight="1" x14ac:dyDescent="0.2">
      <c r="A33" s="198" t="s">
        <v>53</v>
      </c>
      <c r="B33" s="198" t="s">
        <v>429</v>
      </c>
      <c r="C33" s="198" t="s">
        <v>566</v>
      </c>
      <c r="D33" s="63">
        <v>56001</v>
      </c>
      <c r="E33" s="63" t="s">
        <v>45</v>
      </c>
      <c r="F33" s="63" t="s">
        <v>44</v>
      </c>
      <c r="G33" s="270">
        <v>0</v>
      </c>
      <c r="H33" s="270">
        <v>0</v>
      </c>
      <c r="I33" s="270">
        <v>0</v>
      </c>
      <c r="J33" s="270">
        <v>0</v>
      </c>
      <c r="K33" s="270">
        <v>0</v>
      </c>
      <c r="L33" s="271">
        <v>0</v>
      </c>
      <c r="M33" s="271">
        <v>0</v>
      </c>
      <c r="N33" s="271">
        <v>0</v>
      </c>
      <c r="O33" s="271">
        <v>0</v>
      </c>
      <c r="P33" s="271">
        <v>0</v>
      </c>
      <c r="Q33" s="272" t="s">
        <v>434</v>
      </c>
      <c r="R33" s="272" t="s">
        <v>434</v>
      </c>
      <c r="S33" s="187"/>
      <c r="T33" s="184"/>
      <c r="U33" s="184"/>
      <c r="V33" s="184"/>
      <c r="W33" s="184"/>
      <c r="X33" s="184"/>
    </row>
    <row r="34" spans="1:24" ht="12.75" customHeight="1" x14ac:dyDescent="0.2">
      <c r="A34" s="198" t="s">
        <v>53</v>
      </c>
      <c r="B34" s="198" t="s">
        <v>430</v>
      </c>
      <c r="C34" s="198" t="s">
        <v>566</v>
      </c>
      <c r="D34" s="63">
        <v>56023</v>
      </c>
      <c r="E34" s="63" t="s">
        <v>45</v>
      </c>
      <c r="F34" s="63" t="s">
        <v>44</v>
      </c>
      <c r="G34" s="270">
        <v>274.61428075810903</v>
      </c>
      <c r="H34" s="270">
        <v>30.885113432061733</v>
      </c>
      <c r="I34" s="270">
        <v>164.80912499824291</v>
      </c>
      <c r="J34" s="270">
        <v>17.810144204606075</v>
      </c>
      <c r="K34" s="270">
        <v>10.354419218241727</v>
      </c>
      <c r="L34" s="271">
        <v>274.61428075810903</v>
      </c>
      <c r="M34" s="271">
        <v>30.885113432061733</v>
      </c>
      <c r="N34" s="271">
        <v>164.80912499824291</v>
      </c>
      <c r="O34" s="271">
        <v>17.810144204606075</v>
      </c>
      <c r="P34" s="271">
        <v>10.354419218241727</v>
      </c>
      <c r="Q34" s="272" t="s">
        <v>434</v>
      </c>
      <c r="R34" s="272" t="s">
        <v>434</v>
      </c>
      <c r="S34" s="187"/>
      <c r="T34" s="184"/>
      <c r="U34" s="184"/>
      <c r="V34" s="184"/>
      <c r="W34" s="184"/>
      <c r="X34" s="184"/>
    </row>
    <row r="35" spans="1:24" ht="12.75" customHeight="1" x14ac:dyDescent="0.2">
      <c r="A35" s="198" t="s">
        <v>53</v>
      </c>
      <c r="B35" s="198" t="s">
        <v>431</v>
      </c>
      <c r="C35" s="198" t="s">
        <v>566</v>
      </c>
      <c r="D35" s="63">
        <v>56035</v>
      </c>
      <c r="E35" s="63" t="s">
        <v>45</v>
      </c>
      <c r="F35" s="63" t="s">
        <v>44</v>
      </c>
      <c r="G35" s="384" t="s">
        <v>314</v>
      </c>
      <c r="H35" s="384" t="s">
        <v>314</v>
      </c>
      <c r="I35" s="384" t="s">
        <v>314</v>
      </c>
      <c r="J35" s="384" t="s">
        <v>314</v>
      </c>
      <c r="K35" s="384" t="s">
        <v>314</v>
      </c>
      <c r="L35" s="406">
        <v>2931.7802069859699</v>
      </c>
      <c r="M35" s="406">
        <v>348.14407572264668</v>
      </c>
      <c r="N35" s="406">
        <v>1284.3940650897373</v>
      </c>
      <c r="O35" s="406">
        <v>86.855915182808914</v>
      </c>
      <c r="P35" s="406">
        <v>51.825233274751739</v>
      </c>
      <c r="Q35" s="272" t="s">
        <v>434</v>
      </c>
      <c r="R35" s="272" t="s">
        <v>434</v>
      </c>
      <c r="S35" s="187"/>
      <c r="T35" s="184"/>
      <c r="U35" s="184"/>
      <c r="V35" s="184"/>
      <c r="W35" s="184"/>
      <c r="X35" s="184"/>
    </row>
    <row r="36" spans="1:24" ht="12.75" customHeight="1" x14ac:dyDescent="0.2">
      <c r="A36" s="198" t="s">
        <v>53</v>
      </c>
      <c r="B36" s="198" t="s">
        <v>432</v>
      </c>
      <c r="C36" s="198" t="s">
        <v>566</v>
      </c>
      <c r="D36" s="63">
        <v>56037</v>
      </c>
      <c r="E36" s="63" t="s">
        <v>45</v>
      </c>
      <c r="F36" s="63" t="s">
        <v>44</v>
      </c>
      <c r="G36" s="270">
        <v>765.18736483084729</v>
      </c>
      <c r="H36" s="270">
        <v>86.058519951472974</v>
      </c>
      <c r="I36" s="270">
        <v>459.22542596597771</v>
      </c>
      <c r="J36" s="270">
        <v>49.626324142931487</v>
      </c>
      <c r="K36" s="270">
        <v>28.85163413238228</v>
      </c>
      <c r="L36" s="271">
        <v>765.18736483084729</v>
      </c>
      <c r="M36" s="271">
        <v>86.058519951472974</v>
      </c>
      <c r="N36" s="271">
        <v>459.22542596597771</v>
      </c>
      <c r="O36" s="271">
        <v>49.626324142931487</v>
      </c>
      <c r="P36" s="271">
        <v>28.85163413238228</v>
      </c>
      <c r="Q36" s="272" t="s">
        <v>434</v>
      </c>
      <c r="R36" s="272" t="s">
        <v>434</v>
      </c>
      <c r="S36" s="187"/>
      <c r="T36" s="184"/>
      <c r="U36" s="184"/>
      <c r="V36" s="184"/>
      <c r="W36" s="184"/>
      <c r="X36" s="184"/>
    </row>
    <row r="37" spans="1:24" ht="12.75" customHeight="1" x14ac:dyDescent="0.2">
      <c r="A37" s="198" t="s">
        <v>53</v>
      </c>
      <c r="B37" s="198" t="s">
        <v>433</v>
      </c>
      <c r="C37" s="198" t="s">
        <v>566</v>
      </c>
      <c r="D37" s="63">
        <v>56041</v>
      </c>
      <c r="E37" s="63" t="s">
        <v>45</v>
      </c>
      <c r="F37" s="63" t="s">
        <v>44</v>
      </c>
      <c r="G37" s="270">
        <v>58.65547744347959</v>
      </c>
      <c r="H37" s="270">
        <v>6.5968203447122153</v>
      </c>
      <c r="I37" s="270">
        <v>35.20194902875091</v>
      </c>
      <c r="J37" s="270">
        <v>3.8041084708867348</v>
      </c>
      <c r="K37" s="270">
        <v>2.2116235223428928</v>
      </c>
      <c r="L37" s="271">
        <v>58.65547744347959</v>
      </c>
      <c r="M37" s="271">
        <v>6.5968203447122153</v>
      </c>
      <c r="N37" s="271">
        <v>35.20194902875091</v>
      </c>
      <c r="O37" s="271">
        <v>3.8041084708867348</v>
      </c>
      <c r="P37" s="271">
        <v>2.2116235223428928</v>
      </c>
      <c r="Q37" s="272" t="s">
        <v>434</v>
      </c>
      <c r="R37" s="272" t="s">
        <v>434</v>
      </c>
      <c r="S37" s="187"/>
      <c r="T37" s="184"/>
      <c r="U37" s="184"/>
      <c r="V37" s="184"/>
      <c r="W37" s="184"/>
      <c r="X37" s="184"/>
    </row>
    <row r="38" spans="1:24" s="65" customFormat="1" ht="12.75" customHeight="1" x14ac:dyDescent="0.2">
      <c r="A38" s="198" t="s">
        <v>460</v>
      </c>
      <c r="B38" s="198" t="s">
        <v>258</v>
      </c>
      <c r="C38" s="198" t="s">
        <v>566</v>
      </c>
      <c r="D38" s="63">
        <v>56007</v>
      </c>
      <c r="E38" s="63" t="s">
        <v>60</v>
      </c>
      <c r="F38" s="63" t="s">
        <v>460</v>
      </c>
      <c r="G38" s="270">
        <v>0</v>
      </c>
      <c r="H38" s="270">
        <v>5036.6658882522588</v>
      </c>
      <c r="I38" s="270">
        <v>0</v>
      </c>
      <c r="J38" s="270">
        <v>0</v>
      </c>
      <c r="K38" s="270">
        <v>0</v>
      </c>
      <c r="L38" s="271">
        <v>0</v>
      </c>
      <c r="M38" s="271">
        <v>5036.6658882522588</v>
      </c>
      <c r="N38" s="271">
        <v>0</v>
      </c>
      <c r="O38" s="271">
        <v>0</v>
      </c>
      <c r="P38" s="271">
        <v>0</v>
      </c>
      <c r="Q38" s="272" t="s">
        <v>434</v>
      </c>
      <c r="R38" s="272" t="s">
        <v>434</v>
      </c>
      <c r="S38" s="187"/>
      <c r="T38" s="184"/>
      <c r="U38" s="184"/>
      <c r="V38" s="184"/>
      <c r="W38" s="184"/>
      <c r="X38" s="184"/>
    </row>
    <row r="39" spans="1:24" s="65" customFormat="1" ht="12.75" customHeight="1" x14ac:dyDescent="0.2">
      <c r="A39" s="198" t="s">
        <v>460</v>
      </c>
      <c r="B39" s="198" t="s">
        <v>427</v>
      </c>
      <c r="C39" s="198" t="s">
        <v>590</v>
      </c>
      <c r="D39" s="63">
        <v>49009</v>
      </c>
      <c r="E39" s="63" t="s">
        <v>60</v>
      </c>
      <c r="F39" s="63" t="s">
        <v>460</v>
      </c>
      <c r="G39" s="270">
        <v>0</v>
      </c>
      <c r="H39" s="270">
        <v>49.448147568887201</v>
      </c>
      <c r="I39" s="270">
        <v>0</v>
      </c>
      <c r="J39" s="270">
        <v>0</v>
      </c>
      <c r="K39" s="270">
        <v>0</v>
      </c>
      <c r="L39" s="271">
        <v>0</v>
      </c>
      <c r="M39" s="271">
        <v>49.448147568887201</v>
      </c>
      <c r="N39" s="271">
        <v>0</v>
      </c>
      <c r="O39" s="271">
        <v>0</v>
      </c>
      <c r="P39" s="271">
        <v>0</v>
      </c>
      <c r="Q39" s="272" t="s">
        <v>434</v>
      </c>
      <c r="R39" s="272" t="s">
        <v>434</v>
      </c>
      <c r="S39" s="187"/>
      <c r="T39" s="184"/>
      <c r="U39" s="184"/>
      <c r="V39" s="184"/>
      <c r="W39" s="184"/>
      <c r="X39" s="184"/>
    </row>
    <row r="40" spans="1:24" s="65" customFormat="1" ht="12.75" customHeight="1" x14ac:dyDescent="0.2">
      <c r="A40" s="198" t="s">
        <v>460</v>
      </c>
      <c r="B40" s="198" t="s">
        <v>428</v>
      </c>
      <c r="C40" s="198" t="s">
        <v>590</v>
      </c>
      <c r="D40" s="63">
        <v>49043</v>
      </c>
      <c r="E40" s="63" t="s">
        <v>60</v>
      </c>
      <c r="F40" s="63" t="s">
        <v>460</v>
      </c>
      <c r="G40" s="270">
        <v>0</v>
      </c>
      <c r="H40" s="270">
        <v>168.67438285893482</v>
      </c>
      <c r="I40" s="270">
        <v>0</v>
      </c>
      <c r="J40" s="270">
        <v>0</v>
      </c>
      <c r="K40" s="270">
        <v>0</v>
      </c>
      <c r="L40" s="271">
        <v>0</v>
      </c>
      <c r="M40" s="271">
        <v>168.67438285893482</v>
      </c>
      <c r="N40" s="271">
        <v>0</v>
      </c>
      <c r="O40" s="271">
        <v>0</v>
      </c>
      <c r="P40" s="271">
        <v>0</v>
      </c>
      <c r="Q40" s="272" t="s">
        <v>434</v>
      </c>
      <c r="R40" s="272" t="s">
        <v>434</v>
      </c>
      <c r="S40" s="187"/>
      <c r="T40" s="184"/>
      <c r="U40" s="184"/>
      <c r="V40" s="184"/>
      <c r="W40" s="184"/>
      <c r="X40" s="184"/>
    </row>
    <row r="41" spans="1:24" s="65" customFormat="1" ht="12.75" customHeight="1" x14ac:dyDescent="0.2">
      <c r="A41" s="198" t="s">
        <v>460</v>
      </c>
      <c r="B41" s="198" t="s">
        <v>429</v>
      </c>
      <c r="C41" s="198" t="s">
        <v>566</v>
      </c>
      <c r="D41" s="63">
        <v>56001</v>
      </c>
      <c r="E41" s="63" t="s">
        <v>60</v>
      </c>
      <c r="F41" s="63" t="s">
        <v>460</v>
      </c>
      <c r="G41" s="270">
        <v>0</v>
      </c>
      <c r="H41" s="270">
        <v>116.34858251502871</v>
      </c>
      <c r="I41" s="270">
        <v>0</v>
      </c>
      <c r="J41" s="270">
        <v>0</v>
      </c>
      <c r="K41" s="270">
        <v>0</v>
      </c>
      <c r="L41" s="271">
        <v>0</v>
      </c>
      <c r="M41" s="271">
        <v>116.34858251502871</v>
      </c>
      <c r="N41" s="271">
        <v>0</v>
      </c>
      <c r="O41" s="271">
        <v>0</v>
      </c>
      <c r="P41" s="271">
        <v>0</v>
      </c>
      <c r="Q41" s="272" t="s">
        <v>434</v>
      </c>
      <c r="R41" s="272" t="s">
        <v>434</v>
      </c>
      <c r="S41" s="187"/>
      <c r="T41" s="184"/>
      <c r="U41" s="184"/>
      <c r="V41" s="184"/>
      <c r="W41" s="184"/>
      <c r="X41" s="184"/>
    </row>
    <row r="42" spans="1:24" s="68" customFormat="1" ht="12.75" customHeight="1" x14ac:dyDescent="0.2">
      <c r="A42" s="198" t="s">
        <v>460</v>
      </c>
      <c r="B42" s="198" t="s">
        <v>430</v>
      </c>
      <c r="C42" s="198" t="s">
        <v>566</v>
      </c>
      <c r="D42" s="63">
        <v>56023</v>
      </c>
      <c r="E42" s="63" t="s">
        <v>60</v>
      </c>
      <c r="F42" s="63" t="s">
        <v>460</v>
      </c>
      <c r="G42" s="270">
        <v>0</v>
      </c>
      <c r="H42" s="270">
        <v>4252.5406909242984</v>
      </c>
      <c r="I42" s="270">
        <v>0</v>
      </c>
      <c r="J42" s="270">
        <v>0</v>
      </c>
      <c r="K42" s="270">
        <v>0</v>
      </c>
      <c r="L42" s="271">
        <v>0</v>
      </c>
      <c r="M42" s="271">
        <v>4252.5406909242984</v>
      </c>
      <c r="N42" s="271">
        <v>0</v>
      </c>
      <c r="O42" s="271">
        <v>0</v>
      </c>
      <c r="P42" s="271">
        <v>0</v>
      </c>
      <c r="Q42" s="272" t="s">
        <v>434</v>
      </c>
      <c r="R42" s="272" t="s">
        <v>434</v>
      </c>
      <c r="S42" s="187"/>
      <c r="T42" s="184"/>
      <c r="U42" s="184"/>
      <c r="V42" s="184"/>
      <c r="W42" s="184"/>
      <c r="X42" s="184"/>
    </row>
    <row r="43" spans="1:24" s="68" customFormat="1" ht="12.75" customHeight="1" x14ac:dyDescent="0.2">
      <c r="A43" s="198" t="s">
        <v>460</v>
      </c>
      <c r="B43" s="198" t="s">
        <v>431</v>
      </c>
      <c r="C43" s="198" t="s">
        <v>566</v>
      </c>
      <c r="D43" s="63">
        <v>56035</v>
      </c>
      <c r="E43" s="63" t="s">
        <v>60</v>
      </c>
      <c r="F43" s="63" t="s">
        <v>460</v>
      </c>
      <c r="G43" s="384" t="s">
        <v>314</v>
      </c>
      <c r="H43" s="384" t="s">
        <v>314</v>
      </c>
      <c r="I43" s="384" t="s">
        <v>314</v>
      </c>
      <c r="J43" s="384" t="s">
        <v>314</v>
      </c>
      <c r="K43" s="384" t="s">
        <v>314</v>
      </c>
      <c r="L43" s="406">
        <v>0</v>
      </c>
      <c r="M43" s="406">
        <v>1863.8959645136974</v>
      </c>
      <c r="N43" s="406">
        <v>0</v>
      </c>
      <c r="O43" s="406">
        <v>0</v>
      </c>
      <c r="P43" s="406">
        <v>0</v>
      </c>
      <c r="Q43" s="272" t="s">
        <v>434</v>
      </c>
      <c r="R43" s="272" t="s">
        <v>434</v>
      </c>
      <c r="S43" s="187"/>
      <c r="T43" s="184"/>
      <c r="U43" s="184"/>
      <c r="V43" s="184"/>
      <c r="W43" s="184"/>
      <c r="X43" s="184"/>
    </row>
    <row r="44" spans="1:24" s="68" customFormat="1" ht="12.75" customHeight="1" x14ac:dyDescent="0.2">
      <c r="A44" s="198" t="s">
        <v>460</v>
      </c>
      <c r="B44" s="198" t="s">
        <v>432</v>
      </c>
      <c r="C44" s="198" t="s">
        <v>566</v>
      </c>
      <c r="D44" s="63">
        <v>56037</v>
      </c>
      <c r="E44" s="63" t="s">
        <v>60</v>
      </c>
      <c r="F44" s="63" t="s">
        <v>460</v>
      </c>
      <c r="G44" s="270">
        <v>0</v>
      </c>
      <c r="H44" s="270">
        <v>9395.2466440040171</v>
      </c>
      <c r="I44" s="270">
        <v>0</v>
      </c>
      <c r="J44" s="270">
        <v>0</v>
      </c>
      <c r="K44" s="270">
        <v>0</v>
      </c>
      <c r="L44" s="271">
        <v>0</v>
      </c>
      <c r="M44" s="271">
        <v>9395.2466440040171</v>
      </c>
      <c r="N44" s="271">
        <v>0</v>
      </c>
      <c r="O44" s="271">
        <v>0</v>
      </c>
      <c r="P44" s="271">
        <v>0</v>
      </c>
      <c r="Q44" s="272" t="s">
        <v>434</v>
      </c>
      <c r="R44" s="272" t="s">
        <v>434</v>
      </c>
      <c r="S44" s="187"/>
      <c r="T44" s="184"/>
      <c r="U44" s="184"/>
      <c r="V44" s="184"/>
      <c r="W44" s="184"/>
      <c r="X44" s="184"/>
    </row>
    <row r="45" spans="1:24" s="68" customFormat="1" ht="12.75" customHeight="1" x14ac:dyDescent="0.2">
      <c r="A45" s="198" t="s">
        <v>460</v>
      </c>
      <c r="B45" s="198" t="s">
        <v>433</v>
      </c>
      <c r="C45" s="198" t="s">
        <v>566</v>
      </c>
      <c r="D45" s="63">
        <v>56041</v>
      </c>
      <c r="E45" s="63" t="s">
        <v>60</v>
      </c>
      <c r="F45" s="63" t="s">
        <v>460</v>
      </c>
      <c r="G45" s="270">
        <v>0</v>
      </c>
      <c r="H45" s="270">
        <v>1242.0211183479314</v>
      </c>
      <c r="I45" s="270">
        <v>0</v>
      </c>
      <c r="J45" s="270">
        <v>0</v>
      </c>
      <c r="K45" s="270">
        <v>0</v>
      </c>
      <c r="L45" s="271">
        <v>0</v>
      </c>
      <c r="M45" s="271">
        <v>1242.0211183479314</v>
      </c>
      <c r="N45" s="271">
        <v>0</v>
      </c>
      <c r="O45" s="271">
        <v>0</v>
      </c>
      <c r="P45" s="271">
        <v>0</v>
      </c>
      <c r="Q45" s="272" t="s">
        <v>434</v>
      </c>
      <c r="R45" s="272" t="s">
        <v>434</v>
      </c>
      <c r="S45" s="187"/>
      <c r="T45" s="184"/>
      <c r="U45" s="184"/>
      <c r="V45" s="184"/>
      <c r="W45" s="184"/>
      <c r="X45" s="184"/>
    </row>
    <row r="46" spans="1:24" x14ac:dyDescent="0.2">
      <c r="A46" s="198" t="s">
        <v>52</v>
      </c>
      <c r="B46" s="198" t="s">
        <v>258</v>
      </c>
      <c r="C46" s="198" t="s">
        <v>566</v>
      </c>
      <c r="D46" s="63">
        <v>56007</v>
      </c>
      <c r="E46" s="63" t="s">
        <v>55</v>
      </c>
      <c r="F46" s="63" t="s">
        <v>52</v>
      </c>
      <c r="G46" s="270">
        <v>479.73650171176746</v>
      </c>
      <c r="H46" s="270">
        <v>26.38550759414721</v>
      </c>
      <c r="I46" s="270">
        <v>402.97866143788463</v>
      </c>
      <c r="J46" s="270">
        <v>2.8784190102706044</v>
      </c>
      <c r="K46" s="270">
        <v>36.459974130094324</v>
      </c>
      <c r="L46" s="271">
        <v>479.73650171176746</v>
      </c>
      <c r="M46" s="271">
        <v>26.38550759414721</v>
      </c>
      <c r="N46" s="271">
        <v>402.97866143788463</v>
      </c>
      <c r="O46" s="271">
        <v>2.8784190102706044</v>
      </c>
      <c r="P46" s="271">
        <v>36.459974130094324</v>
      </c>
      <c r="Q46" s="272" t="s">
        <v>434</v>
      </c>
      <c r="R46" s="272" t="s">
        <v>434</v>
      </c>
      <c r="S46" s="187"/>
      <c r="T46" s="184"/>
      <c r="U46" s="184"/>
      <c r="V46" s="184"/>
      <c r="W46" s="184"/>
      <c r="X46" s="184"/>
    </row>
    <row r="47" spans="1:24" x14ac:dyDescent="0.2">
      <c r="A47" s="198" t="s">
        <v>52</v>
      </c>
      <c r="B47" s="198" t="s">
        <v>427</v>
      </c>
      <c r="C47" s="198" t="s">
        <v>590</v>
      </c>
      <c r="D47" s="63">
        <v>49009</v>
      </c>
      <c r="E47" s="63" t="s">
        <v>55</v>
      </c>
      <c r="F47" s="63" t="s">
        <v>52</v>
      </c>
      <c r="G47" s="270">
        <v>4.4155498262588235</v>
      </c>
      <c r="H47" s="270">
        <v>0.24285524044423529</v>
      </c>
      <c r="I47" s="270">
        <v>3.7090618540574112</v>
      </c>
      <c r="J47" s="270">
        <v>2.6493298957552935E-2</v>
      </c>
      <c r="K47" s="270">
        <v>0.33558178679567058</v>
      </c>
      <c r="L47" s="271">
        <v>4.4155498262588235</v>
      </c>
      <c r="M47" s="271">
        <v>0.24285524044423529</v>
      </c>
      <c r="N47" s="271">
        <v>3.7090618540574112</v>
      </c>
      <c r="O47" s="271">
        <v>2.6493298957552935E-2</v>
      </c>
      <c r="P47" s="271">
        <v>0.33558178679567058</v>
      </c>
      <c r="Q47" s="272" t="s">
        <v>434</v>
      </c>
      <c r="R47" s="272" t="s">
        <v>434</v>
      </c>
      <c r="S47" s="187"/>
      <c r="T47" s="184"/>
      <c r="U47" s="184"/>
      <c r="V47" s="184"/>
      <c r="W47" s="184"/>
      <c r="X47" s="184"/>
    </row>
    <row r="48" spans="1:24" x14ac:dyDescent="0.2">
      <c r="A48" s="198" t="s">
        <v>52</v>
      </c>
      <c r="B48" s="198" t="s">
        <v>428</v>
      </c>
      <c r="C48" s="198" t="s">
        <v>590</v>
      </c>
      <c r="D48" s="63">
        <v>49043</v>
      </c>
      <c r="E48" s="63" t="s">
        <v>55</v>
      </c>
      <c r="F48" s="63" t="s">
        <v>52</v>
      </c>
      <c r="G48" s="270">
        <v>15.062043343271895</v>
      </c>
      <c r="H48" s="270">
        <v>0.82841238387995442</v>
      </c>
      <c r="I48" s="270">
        <v>12.652116408348393</v>
      </c>
      <c r="J48" s="270">
        <v>9.0372260059631365E-2</v>
      </c>
      <c r="K48" s="270">
        <v>1.1447152940886642</v>
      </c>
      <c r="L48" s="271">
        <v>15.062043343271895</v>
      </c>
      <c r="M48" s="271">
        <v>0.82841238387995442</v>
      </c>
      <c r="N48" s="271">
        <v>12.652116408348393</v>
      </c>
      <c r="O48" s="271">
        <v>9.0372260059631365E-2</v>
      </c>
      <c r="P48" s="271">
        <v>1.1447152940886642</v>
      </c>
      <c r="Q48" s="272" t="s">
        <v>434</v>
      </c>
      <c r="R48" s="272" t="s">
        <v>434</v>
      </c>
      <c r="S48" s="187"/>
      <c r="T48" s="184"/>
      <c r="U48" s="184"/>
      <c r="V48" s="184"/>
      <c r="W48" s="184"/>
      <c r="X48" s="184"/>
    </row>
    <row r="49" spans="1:24" x14ac:dyDescent="0.2">
      <c r="A49" s="198" t="s">
        <v>52</v>
      </c>
      <c r="B49" s="198" t="s">
        <v>429</v>
      </c>
      <c r="C49" s="198" t="s">
        <v>566</v>
      </c>
      <c r="D49" s="63">
        <v>56001</v>
      </c>
      <c r="E49" s="63" t="s">
        <v>55</v>
      </c>
      <c r="F49" s="63" t="s">
        <v>52</v>
      </c>
      <c r="G49" s="270">
        <v>10.389529002961938</v>
      </c>
      <c r="H49" s="270">
        <v>0.5714240951629066</v>
      </c>
      <c r="I49" s="270">
        <v>8.7272043624880258</v>
      </c>
      <c r="J49" s="270">
        <v>6.2337174017771613E-2</v>
      </c>
      <c r="K49" s="270">
        <v>0.78960420422510724</v>
      </c>
      <c r="L49" s="271">
        <v>10.389529002961938</v>
      </c>
      <c r="M49" s="271">
        <v>0.5714240951629066</v>
      </c>
      <c r="N49" s="271">
        <v>8.7272043624880258</v>
      </c>
      <c r="O49" s="271">
        <v>6.2337174017771613E-2</v>
      </c>
      <c r="P49" s="271">
        <v>0.78960420422510724</v>
      </c>
      <c r="Q49" s="272" t="s">
        <v>434</v>
      </c>
      <c r="R49" s="272" t="s">
        <v>434</v>
      </c>
      <c r="S49" s="187"/>
      <c r="T49" s="184"/>
      <c r="U49" s="184"/>
      <c r="V49" s="184"/>
      <c r="W49" s="184"/>
      <c r="X49" s="184"/>
    </row>
    <row r="50" spans="1:24" x14ac:dyDescent="0.2">
      <c r="A50" s="198" t="s">
        <v>52</v>
      </c>
      <c r="B50" s="198" t="s">
        <v>430</v>
      </c>
      <c r="C50" s="198" t="s">
        <v>566</v>
      </c>
      <c r="D50" s="63">
        <v>56023</v>
      </c>
      <c r="E50" s="63" t="s">
        <v>55</v>
      </c>
      <c r="F50" s="63" t="s">
        <v>52</v>
      </c>
      <c r="G50" s="270">
        <v>379.73728505825881</v>
      </c>
      <c r="H50" s="270">
        <v>20.885550678204233</v>
      </c>
      <c r="I50" s="270">
        <v>318.9793194489373</v>
      </c>
      <c r="J50" s="270">
        <v>2.2784237103495522</v>
      </c>
      <c r="K50" s="270">
        <v>28.860033664427664</v>
      </c>
      <c r="L50" s="271">
        <v>379.73728505825881</v>
      </c>
      <c r="M50" s="271">
        <v>20.885550678204233</v>
      </c>
      <c r="N50" s="271">
        <v>318.9793194489373</v>
      </c>
      <c r="O50" s="271">
        <v>2.2784237103495522</v>
      </c>
      <c r="P50" s="271">
        <v>28.860033664427664</v>
      </c>
      <c r="Q50" s="272" t="s">
        <v>434</v>
      </c>
      <c r="R50" s="272" t="s">
        <v>434</v>
      </c>
      <c r="S50" s="187"/>
      <c r="T50" s="184"/>
      <c r="U50" s="184"/>
      <c r="V50" s="184"/>
      <c r="W50" s="184"/>
      <c r="X50" s="184"/>
    </row>
    <row r="51" spans="1:24" s="65" customFormat="1" x14ac:dyDescent="0.2">
      <c r="A51" s="198" t="s">
        <v>52</v>
      </c>
      <c r="B51" s="198" t="s">
        <v>431</v>
      </c>
      <c r="C51" s="198" t="s">
        <v>566</v>
      </c>
      <c r="D51" s="63">
        <v>56035</v>
      </c>
      <c r="E51" s="63" t="s">
        <v>55</v>
      </c>
      <c r="F51" s="63" t="s">
        <v>52</v>
      </c>
      <c r="G51" s="384" t="s">
        <v>314</v>
      </c>
      <c r="H51" s="384" t="s">
        <v>314</v>
      </c>
      <c r="I51" s="384" t="s">
        <v>314</v>
      </c>
      <c r="J51" s="384" t="s">
        <v>314</v>
      </c>
      <c r="K51" s="384" t="s">
        <v>314</v>
      </c>
      <c r="L51" s="406">
        <v>782.05893627451076</v>
      </c>
      <c r="M51" s="406">
        <v>43.01324149509815</v>
      </c>
      <c r="N51" s="406">
        <v>656.74931455882472</v>
      </c>
      <c r="O51" s="406">
        <v>4.691226411764708</v>
      </c>
      <c r="P51" s="406">
        <v>59.436479156862674</v>
      </c>
      <c r="Q51" s="272" t="s">
        <v>434</v>
      </c>
      <c r="R51" s="272" t="s">
        <v>434</v>
      </c>
      <c r="S51" s="187"/>
      <c r="T51" s="184"/>
      <c r="U51" s="184"/>
      <c r="V51" s="184"/>
      <c r="W51" s="184"/>
      <c r="X51" s="184"/>
    </row>
    <row r="52" spans="1:24" s="65" customFormat="1" x14ac:dyDescent="0.2">
      <c r="A52" s="198" t="s">
        <v>52</v>
      </c>
      <c r="B52" s="198" t="s">
        <v>432</v>
      </c>
      <c r="C52" s="198" t="s">
        <v>566</v>
      </c>
      <c r="D52" s="63">
        <v>56037</v>
      </c>
      <c r="E52" s="63" t="s">
        <v>55</v>
      </c>
      <c r="F52" s="63" t="s">
        <v>52</v>
      </c>
      <c r="G52" s="270">
        <v>851.68164001780485</v>
      </c>
      <c r="H52" s="270">
        <v>46.842490200979263</v>
      </c>
      <c r="I52" s="270">
        <v>715.41257761495604</v>
      </c>
      <c r="J52" s="270">
        <v>5.110089840106828</v>
      </c>
      <c r="K52" s="270">
        <v>64.727804641353174</v>
      </c>
      <c r="L52" s="271">
        <v>851.68164001780485</v>
      </c>
      <c r="M52" s="271">
        <v>46.842490200979263</v>
      </c>
      <c r="N52" s="271">
        <v>715.41257761495604</v>
      </c>
      <c r="O52" s="271">
        <v>5.110089840106828</v>
      </c>
      <c r="P52" s="271">
        <v>64.727804641353174</v>
      </c>
      <c r="Q52" s="272" t="s">
        <v>434</v>
      </c>
      <c r="R52" s="272" t="s">
        <v>434</v>
      </c>
      <c r="S52" s="187"/>
      <c r="T52" s="184"/>
      <c r="U52" s="184"/>
      <c r="V52" s="184"/>
      <c r="W52" s="184"/>
      <c r="X52" s="184"/>
    </row>
    <row r="53" spans="1:24" s="65" customFormat="1" x14ac:dyDescent="0.2">
      <c r="A53" s="198" t="s">
        <v>52</v>
      </c>
      <c r="B53" s="198" t="s">
        <v>433</v>
      </c>
      <c r="C53" s="198" t="s">
        <v>566</v>
      </c>
      <c r="D53" s="63">
        <v>56041</v>
      </c>
      <c r="E53" s="63" t="s">
        <v>55</v>
      </c>
      <c r="F53" s="63" t="s">
        <v>52</v>
      </c>
      <c r="G53" s="270">
        <v>110.90822210661868</v>
      </c>
      <c r="H53" s="270">
        <v>6.0999522158640271</v>
      </c>
      <c r="I53" s="270">
        <v>93.162906569559681</v>
      </c>
      <c r="J53" s="270">
        <v>0.66544933263971195</v>
      </c>
      <c r="K53" s="270">
        <v>8.4290248801030181</v>
      </c>
      <c r="L53" s="271">
        <v>110.90822210661868</v>
      </c>
      <c r="M53" s="271">
        <v>6.0999522158640271</v>
      </c>
      <c r="N53" s="271">
        <v>93.162906569559681</v>
      </c>
      <c r="O53" s="271">
        <v>0.66544933263971195</v>
      </c>
      <c r="P53" s="271">
        <v>8.4290248801030181</v>
      </c>
      <c r="Q53" s="272" t="s">
        <v>434</v>
      </c>
      <c r="R53" s="272" t="s">
        <v>434</v>
      </c>
      <c r="S53" s="187"/>
      <c r="T53" s="184"/>
      <c r="U53" s="184"/>
      <c r="V53" s="184"/>
      <c r="W53" s="184"/>
      <c r="X53" s="184"/>
    </row>
    <row r="54" spans="1:24" s="65" customFormat="1" ht="12.75" customHeight="1" x14ac:dyDescent="0.2">
      <c r="A54" s="198" t="s">
        <v>461</v>
      </c>
      <c r="B54" s="198" t="s">
        <v>258</v>
      </c>
      <c r="C54" s="198" t="s">
        <v>566</v>
      </c>
      <c r="D54" s="63">
        <v>56007</v>
      </c>
      <c r="E54" s="63" t="s">
        <v>58</v>
      </c>
      <c r="F54" s="63" t="s">
        <v>48</v>
      </c>
      <c r="G54" s="270">
        <v>0</v>
      </c>
      <c r="H54" s="270">
        <v>3546.5090121066246</v>
      </c>
      <c r="I54" s="270">
        <v>0</v>
      </c>
      <c r="J54" s="270">
        <v>0</v>
      </c>
      <c r="K54" s="270">
        <v>0</v>
      </c>
      <c r="L54" s="271">
        <v>0</v>
      </c>
      <c r="M54" s="271">
        <v>3546.5090121066246</v>
      </c>
      <c r="N54" s="271">
        <v>0</v>
      </c>
      <c r="O54" s="271">
        <v>0</v>
      </c>
      <c r="P54" s="271">
        <v>0</v>
      </c>
      <c r="Q54" s="272" t="s">
        <v>434</v>
      </c>
      <c r="R54" s="272" t="s">
        <v>434</v>
      </c>
      <c r="S54" s="187"/>
      <c r="T54" s="184"/>
      <c r="U54" s="184"/>
      <c r="V54" s="184"/>
      <c r="W54" s="184"/>
      <c r="X54" s="184"/>
    </row>
    <row r="55" spans="1:24" s="68" customFormat="1" ht="12.75" customHeight="1" x14ac:dyDescent="0.2">
      <c r="A55" s="198" t="s">
        <v>461</v>
      </c>
      <c r="B55" s="198" t="s">
        <v>427</v>
      </c>
      <c r="C55" s="198" t="s">
        <v>590</v>
      </c>
      <c r="D55" s="63">
        <v>49009</v>
      </c>
      <c r="E55" s="63" t="s">
        <v>58</v>
      </c>
      <c r="F55" s="63" t="s">
        <v>48</v>
      </c>
      <c r="G55" s="270">
        <v>0</v>
      </c>
      <c r="H55" s="270">
        <v>33.746273564928842</v>
      </c>
      <c r="I55" s="270">
        <v>0</v>
      </c>
      <c r="J55" s="270">
        <v>0</v>
      </c>
      <c r="K55" s="270">
        <v>0</v>
      </c>
      <c r="L55" s="271">
        <v>0</v>
      </c>
      <c r="M55" s="271">
        <v>33.746273564928842</v>
      </c>
      <c r="N55" s="271">
        <v>0</v>
      </c>
      <c r="O55" s="271">
        <v>0</v>
      </c>
      <c r="P55" s="271">
        <v>0</v>
      </c>
      <c r="Q55" s="272" t="s">
        <v>434</v>
      </c>
      <c r="R55" s="272" t="s">
        <v>434</v>
      </c>
      <c r="S55" s="187"/>
      <c r="T55" s="184"/>
      <c r="U55" s="184"/>
      <c r="V55" s="184"/>
      <c r="W55" s="184"/>
      <c r="X55" s="184"/>
    </row>
    <row r="56" spans="1:24" s="68" customFormat="1" ht="12.75" customHeight="1" x14ac:dyDescent="0.2">
      <c r="A56" s="198" t="s">
        <v>461</v>
      </c>
      <c r="B56" s="198" t="s">
        <v>428</v>
      </c>
      <c r="C56" s="198" t="s">
        <v>590</v>
      </c>
      <c r="D56" s="63">
        <v>49043</v>
      </c>
      <c r="E56" s="63" t="s">
        <v>58</v>
      </c>
      <c r="F56" s="63" t="s">
        <v>48</v>
      </c>
      <c r="G56" s="270">
        <v>0</v>
      </c>
      <c r="H56" s="270">
        <v>115.11314674474582</v>
      </c>
      <c r="I56" s="270">
        <v>0</v>
      </c>
      <c r="J56" s="270">
        <v>0</v>
      </c>
      <c r="K56" s="270">
        <v>0</v>
      </c>
      <c r="L56" s="271">
        <v>0</v>
      </c>
      <c r="M56" s="271">
        <v>115.11314674474582</v>
      </c>
      <c r="N56" s="271">
        <v>0</v>
      </c>
      <c r="O56" s="271">
        <v>0</v>
      </c>
      <c r="P56" s="271">
        <v>0</v>
      </c>
      <c r="Q56" s="272" t="s">
        <v>434</v>
      </c>
      <c r="R56" s="272" t="s">
        <v>434</v>
      </c>
      <c r="S56" s="187"/>
      <c r="T56" s="184"/>
      <c r="U56" s="184"/>
      <c r="V56" s="184"/>
      <c r="W56" s="184"/>
      <c r="X56" s="184"/>
    </row>
    <row r="57" spans="1:24" s="68" customFormat="1" ht="12.75" customHeight="1" x14ac:dyDescent="0.2">
      <c r="A57" s="198" t="s">
        <v>461</v>
      </c>
      <c r="B57" s="198" t="s">
        <v>429</v>
      </c>
      <c r="C57" s="198" t="s">
        <v>566</v>
      </c>
      <c r="D57" s="63">
        <v>56001</v>
      </c>
      <c r="E57" s="63" t="s">
        <v>58</v>
      </c>
      <c r="F57" s="63" t="s">
        <v>48</v>
      </c>
      <c r="G57" s="270">
        <v>0</v>
      </c>
      <c r="H57" s="270">
        <v>79.402996623361986</v>
      </c>
      <c r="I57" s="270">
        <v>0</v>
      </c>
      <c r="J57" s="270">
        <v>0</v>
      </c>
      <c r="K57" s="270">
        <v>0</v>
      </c>
      <c r="L57" s="271">
        <v>0</v>
      </c>
      <c r="M57" s="271">
        <v>79.402996623361986</v>
      </c>
      <c r="N57" s="271">
        <v>0</v>
      </c>
      <c r="O57" s="271">
        <v>0</v>
      </c>
      <c r="P57" s="271">
        <v>0</v>
      </c>
      <c r="Q57" s="272" t="s">
        <v>434</v>
      </c>
      <c r="R57" s="272" t="s">
        <v>434</v>
      </c>
      <c r="S57" s="187"/>
      <c r="T57" s="184"/>
      <c r="U57" s="184"/>
      <c r="V57" s="184"/>
      <c r="W57" s="184"/>
      <c r="X57" s="184"/>
    </row>
    <row r="58" spans="1:24" s="68" customFormat="1" ht="12.75" customHeight="1" x14ac:dyDescent="0.2">
      <c r="A58" s="198" t="s">
        <v>461</v>
      </c>
      <c r="B58" s="198" t="s">
        <v>430</v>
      </c>
      <c r="C58" s="198" t="s">
        <v>566</v>
      </c>
      <c r="D58" s="63">
        <v>56023</v>
      </c>
      <c r="E58" s="63" t="s">
        <v>58</v>
      </c>
      <c r="F58" s="63" t="s">
        <v>48</v>
      </c>
      <c r="G58" s="270">
        <v>0</v>
      </c>
      <c r="H58" s="270">
        <v>2902.17952658388</v>
      </c>
      <c r="I58" s="270">
        <v>0</v>
      </c>
      <c r="J58" s="270">
        <v>0</v>
      </c>
      <c r="K58" s="270">
        <v>0</v>
      </c>
      <c r="L58" s="271">
        <v>0</v>
      </c>
      <c r="M58" s="271">
        <v>2902.17952658388</v>
      </c>
      <c r="N58" s="271">
        <v>0</v>
      </c>
      <c r="O58" s="271">
        <v>0</v>
      </c>
      <c r="P58" s="271">
        <v>0</v>
      </c>
      <c r="Q58" s="272" t="s">
        <v>434</v>
      </c>
      <c r="R58" s="272" t="s">
        <v>434</v>
      </c>
      <c r="S58" s="187"/>
      <c r="T58" s="184"/>
      <c r="U58" s="184"/>
      <c r="V58" s="184"/>
      <c r="W58" s="184"/>
      <c r="X58" s="184"/>
    </row>
    <row r="59" spans="1:24" s="68" customFormat="1" ht="12.75" customHeight="1" x14ac:dyDescent="0.2">
      <c r="A59" s="198" t="s">
        <v>461</v>
      </c>
      <c r="B59" s="198" t="s">
        <v>431</v>
      </c>
      <c r="C59" s="198" t="s">
        <v>566</v>
      </c>
      <c r="D59" s="63">
        <v>56035</v>
      </c>
      <c r="E59" s="63" t="s">
        <v>58</v>
      </c>
      <c r="F59" s="63" t="s">
        <v>48</v>
      </c>
      <c r="G59" s="384" t="s">
        <v>314</v>
      </c>
      <c r="H59" s="384" t="s">
        <v>314</v>
      </c>
      <c r="I59" s="384" t="s">
        <v>314</v>
      </c>
      <c r="J59" s="384" t="s">
        <v>314</v>
      </c>
      <c r="K59" s="384" t="s">
        <v>314</v>
      </c>
      <c r="L59" s="406">
        <v>0</v>
      </c>
      <c r="M59" s="406">
        <v>0</v>
      </c>
      <c r="N59" s="406">
        <v>0</v>
      </c>
      <c r="O59" s="406">
        <v>0</v>
      </c>
      <c r="P59" s="406">
        <v>0</v>
      </c>
      <c r="Q59" s="272" t="s">
        <v>434</v>
      </c>
      <c r="R59" s="272" t="s">
        <v>434</v>
      </c>
      <c r="S59" s="187"/>
      <c r="T59" s="184"/>
      <c r="U59" s="184"/>
      <c r="V59" s="184"/>
      <c r="W59" s="184"/>
      <c r="X59" s="184"/>
    </row>
    <row r="60" spans="1:24" ht="12.75" customHeight="1" x14ac:dyDescent="0.2">
      <c r="A60" s="198" t="s">
        <v>461</v>
      </c>
      <c r="B60" s="198" t="s">
        <v>432</v>
      </c>
      <c r="C60" s="198" t="s">
        <v>566</v>
      </c>
      <c r="D60" s="63">
        <v>56037</v>
      </c>
      <c r="E60" s="63" t="s">
        <v>58</v>
      </c>
      <c r="F60" s="63" t="s">
        <v>48</v>
      </c>
      <c r="G60" s="270">
        <v>0</v>
      </c>
      <c r="H60" s="270">
        <v>6458.184528058945</v>
      </c>
      <c r="I60" s="270">
        <v>0</v>
      </c>
      <c r="J60" s="270">
        <v>0</v>
      </c>
      <c r="K60" s="270">
        <v>0</v>
      </c>
      <c r="L60" s="271">
        <v>0</v>
      </c>
      <c r="M60" s="271">
        <v>6458.184528058945</v>
      </c>
      <c r="N60" s="271">
        <v>0</v>
      </c>
      <c r="O60" s="271">
        <v>0</v>
      </c>
      <c r="P60" s="271">
        <v>0</v>
      </c>
      <c r="Q60" s="272" t="s">
        <v>434</v>
      </c>
      <c r="R60" s="272" t="s">
        <v>434</v>
      </c>
      <c r="S60" s="187"/>
      <c r="T60" s="184"/>
      <c r="U60" s="184"/>
      <c r="V60" s="184"/>
      <c r="W60" s="184"/>
      <c r="X60" s="184"/>
    </row>
    <row r="61" spans="1:24" ht="12.75" customHeight="1" x14ac:dyDescent="0.2">
      <c r="A61" s="198" t="s">
        <v>461</v>
      </c>
      <c r="B61" s="198" t="s">
        <v>433</v>
      </c>
      <c r="C61" s="198" t="s">
        <v>566</v>
      </c>
      <c r="D61" s="63">
        <v>56041</v>
      </c>
      <c r="E61" s="63" t="s">
        <v>58</v>
      </c>
      <c r="F61" s="63" t="s">
        <v>48</v>
      </c>
      <c r="G61" s="270">
        <v>0</v>
      </c>
      <c r="H61" s="270">
        <v>847.62698895438916</v>
      </c>
      <c r="I61" s="270">
        <v>0</v>
      </c>
      <c r="J61" s="270">
        <v>0</v>
      </c>
      <c r="K61" s="270">
        <v>0</v>
      </c>
      <c r="L61" s="271">
        <v>0</v>
      </c>
      <c r="M61" s="271">
        <v>847.62698895438916</v>
      </c>
      <c r="N61" s="271">
        <v>0</v>
      </c>
      <c r="O61" s="271">
        <v>0</v>
      </c>
      <c r="P61" s="271">
        <v>0</v>
      </c>
      <c r="Q61" s="272" t="s">
        <v>434</v>
      </c>
      <c r="R61" s="272" t="s">
        <v>434</v>
      </c>
      <c r="S61" s="187"/>
      <c r="T61" s="184"/>
      <c r="U61" s="184"/>
      <c r="V61" s="184"/>
      <c r="W61" s="184"/>
      <c r="X61" s="184"/>
    </row>
    <row r="62" spans="1:24" ht="12.75" customHeight="1" x14ac:dyDescent="0.2">
      <c r="A62" s="198" t="s">
        <v>435</v>
      </c>
      <c r="B62" s="198" t="s">
        <v>258</v>
      </c>
      <c r="C62" s="198" t="s">
        <v>566</v>
      </c>
      <c r="D62" s="63">
        <v>56007</v>
      </c>
      <c r="E62" s="63" t="s">
        <v>59</v>
      </c>
      <c r="F62" s="63" t="s">
        <v>47</v>
      </c>
      <c r="G62" s="270">
        <v>0</v>
      </c>
      <c r="H62" s="270">
        <v>969.51352899706421</v>
      </c>
      <c r="I62" s="270">
        <v>0</v>
      </c>
      <c r="J62" s="270">
        <v>0</v>
      </c>
      <c r="K62" s="270">
        <v>0</v>
      </c>
      <c r="L62" s="271">
        <v>0</v>
      </c>
      <c r="M62" s="271">
        <v>969.51352899706421</v>
      </c>
      <c r="N62" s="271">
        <v>0</v>
      </c>
      <c r="O62" s="271">
        <v>0</v>
      </c>
      <c r="P62" s="271">
        <v>0</v>
      </c>
      <c r="Q62" s="272" t="s">
        <v>434</v>
      </c>
      <c r="R62" s="272" t="s">
        <v>434</v>
      </c>
      <c r="S62" s="187"/>
      <c r="T62" s="184"/>
      <c r="U62" s="184"/>
      <c r="V62" s="184"/>
      <c r="W62" s="184"/>
      <c r="X62" s="184"/>
    </row>
    <row r="63" spans="1:24" ht="12.75" customHeight="1" x14ac:dyDescent="0.2">
      <c r="A63" s="198" t="s">
        <v>435</v>
      </c>
      <c r="B63" s="198" t="s">
        <v>427</v>
      </c>
      <c r="C63" s="198" t="s">
        <v>590</v>
      </c>
      <c r="D63" s="63">
        <v>49009</v>
      </c>
      <c r="E63" s="63" t="s">
        <v>59</v>
      </c>
      <c r="F63" s="63" t="s">
        <v>47</v>
      </c>
      <c r="G63" s="270">
        <v>0</v>
      </c>
      <c r="H63" s="270">
        <v>9.6052648568468051</v>
      </c>
      <c r="I63" s="270">
        <v>0</v>
      </c>
      <c r="J63" s="270">
        <v>0</v>
      </c>
      <c r="K63" s="270">
        <v>0</v>
      </c>
      <c r="L63" s="271">
        <v>0</v>
      </c>
      <c r="M63" s="271">
        <v>9.6052648568468051</v>
      </c>
      <c r="N63" s="271">
        <v>0</v>
      </c>
      <c r="O63" s="271">
        <v>0</v>
      </c>
      <c r="P63" s="271">
        <v>0</v>
      </c>
      <c r="Q63" s="272" t="s">
        <v>434</v>
      </c>
      <c r="R63" s="272" t="s">
        <v>434</v>
      </c>
      <c r="S63" s="187"/>
      <c r="T63" s="184"/>
      <c r="U63" s="184"/>
      <c r="V63" s="184"/>
      <c r="W63" s="184"/>
      <c r="X63" s="184"/>
    </row>
    <row r="64" spans="1:24" s="65" customFormat="1" ht="12.75" customHeight="1" x14ac:dyDescent="0.2">
      <c r="A64" s="198" t="s">
        <v>435</v>
      </c>
      <c r="B64" s="198" t="s">
        <v>428</v>
      </c>
      <c r="C64" s="198" t="s">
        <v>590</v>
      </c>
      <c r="D64" s="63">
        <v>49043</v>
      </c>
      <c r="E64" s="63" t="s">
        <v>59</v>
      </c>
      <c r="F64" s="63" t="s">
        <v>47</v>
      </c>
      <c r="G64" s="270">
        <v>0</v>
      </c>
      <c r="H64" s="270">
        <v>32.764869900700923</v>
      </c>
      <c r="I64" s="270">
        <v>0</v>
      </c>
      <c r="J64" s="270">
        <v>0</v>
      </c>
      <c r="K64" s="270">
        <v>0</v>
      </c>
      <c r="L64" s="271">
        <v>0</v>
      </c>
      <c r="M64" s="271">
        <v>32.764869900700923</v>
      </c>
      <c r="N64" s="271">
        <v>0</v>
      </c>
      <c r="O64" s="271">
        <v>0</v>
      </c>
      <c r="P64" s="271">
        <v>0</v>
      </c>
      <c r="Q64" s="272" t="s">
        <v>434</v>
      </c>
      <c r="R64" s="272" t="s">
        <v>434</v>
      </c>
      <c r="S64" s="187"/>
      <c r="T64" s="184"/>
      <c r="U64" s="184"/>
      <c r="V64" s="184"/>
      <c r="W64" s="184"/>
      <c r="X64" s="184"/>
    </row>
    <row r="65" spans="1:24" s="65" customFormat="1" ht="12.75" customHeight="1" x14ac:dyDescent="0.2">
      <c r="A65" s="198" t="s">
        <v>435</v>
      </c>
      <c r="B65" s="198" t="s">
        <v>429</v>
      </c>
      <c r="C65" s="198" t="s">
        <v>566</v>
      </c>
      <c r="D65" s="63">
        <v>56001</v>
      </c>
      <c r="E65" s="63" t="s">
        <v>59</v>
      </c>
      <c r="F65" s="63" t="s">
        <v>47</v>
      </c>
      <c r="G65" s="270">
        <v>0</v>
      </c>
      <c r="H65" s="270">
        <v>22.60062319258072</v>
      </c>
      <c r="I65" s="270">
        <v>0</v>
      </c>
      <c r="J65" s="270">
        <v>0</v>
      </c>
      <c r="K65" s="270">
        <v>0</v>
      </c>
      <c r="L65" s="271">
        <v>0</v>
      </c>
      <c r="M65" s="271">
        <v>22.60062319258072</v>
      </c>
      <c r="N65" s="271">
        <v>0</v>
      </c>
      <c r="O65" s="271">
        <v>0</v>
      </c>
      <c r="P65" s="271">
        <v>0</v>
      </c>
      <c r="Q65" s="272" t="s">
        <v>434</v>
      </c>
      <c r="R65" s="272" t="s">
        <v>434</v>
      </c>
      <c r="S65" s="187"/>
      <c r="T65" s="184"/>
      <c r="U65" s="184"/>
      <c r="V65" s="184"/>
      <c r="W65" s="184"/>
      <c r="X65" s="184"/>
    </row>
    <row r="66" spans="1:24" s="65" customFormat="1" ht="12.75" customHeight="1" x14ac:dyDescent="0.2">
      <c r="A66" s="198" t="s">
        <v>435</v>
      </c>
      <c r="B66" s="198" t="s">
        <v>430</v>
      </c>
      <c r="C66" s="198" t="s">
        <v>566</v>
      </c>
      <c r="D66" s="63">
        <v>56023</v>
      </c>
      <c r="E66" s="63" t="s">
        <v>59</v>
      </c>
      <c r="F66" s="63" t="s">
        <v>47</v>
      </c>
      <c r="G66" s="270">
        <v>0</v>
      </c>
      <c r="H66" s="270">
        <v>826.05277768882513</v>
      </c>
      <c r="I66" s="270">
        <v>0</v>
      </c>
      <c r="J66" s="270">
        <v>0</v>
      </c>
      <c r="K66" s="270">
        <v>0</v>
      </c>
      <c r="L66" s="271">
        <v>0</v>
      </c>
      <c r="M66" s="271">
        <v>826.05277768882513</v>
      </c>
      <c r="N66" s="271">
        <v>0</v>
      </c>
      <c r="O66" s="271">
        <v>0</v>
      </c>
      <c r="P66" s="271">
        <v>0</v>
      </c>
      <c r="Q66" s="272" t="s">
        <v>434</v>
      </c>
      <c r="R66" s="272" t="s">
        <v>434</v>
      </c>
      <c r="S66" s="187"/>
      <c r="T66" s="184"/>
      <c r="U66" s="184"/>
      <c r="V66" s="184"/>
      <c r="W66" s="184"/>
      <c r="X66" s="184"/>
    </row>
    <row r="67" spans="1:24" s="65" customFormat="1" ht="12.75" customHeight="1" x14ac:dyDescent="0.2">
      <c r="A67" s="198" t="s">
        <v>435</v>
      </c>
      <c r="B67" s="198" t="s">
        <v>431</v>
      </c>
      <c r="C67" s="198" t="s">
        <v>566</v>
      </c>
      <c r="D67" s="63">
        <v>56035</v>
      </c>
      <c r="E67" s="63" t="s">
        <v>59</v>
      </c>
      <c r="F67" s="63" t="s">
        <v>47</v>
      </c>
      <c r="G67" s="384" t="s">
        <v>314</v>
      </c>
      <c r="H67" s="384" t="s">
        <v>314</v>
      </c>
      <c r="I67" s="384" t="s">
        <v>314</v>
      </c>
      <c r="J67" s="384" t="s">
        <v>314</v>
      </c>
      <c r="K67" s="384" t="s">
        <v>314</v>
      </c>
      <c r="L67" s="406">
        <v>0</v>
      </c>
      <c r="M67" s="406">
        <v>4153.2032816536694</v>
      </c>
      <c r="N67" s="406">
        <v>0</v>
      </c>
      <c r="O67" s="406">
        <v>0</v>
      </c>
      <c r="P67" s="406">
        <v>0</v>
      </c>
      <c r="Q67" s="272" t="s">
        <v>434</v>
      </c>
      <c r="R67" s="272" t="s">
        <v>434</v>
      </c>
      <c r="S67" s="187"/>
      <c r="T67" s="184"/>
      <c r="U67" s="184"/>
      <c r="V67" s="184"/>
      <c r="W67" s="184"/>
      <c r="X67" s="184"/>
    </row>
    <row r="68" spans="1:24" s="65" customFormat="1" ht="12.75" customHeight="1" x14ac:dyDescent="0.2">
      <c r="A68" s="198" t="s">
        <v>435</v>
      </c>
      <c r="B68" s="198" t="s">
        <v>432</v>
      </c>
      <c r="C68" s="198" t="s">
        <v>566</v>
      </c>
      <c r="D68" s="63">
        <v>56037</v>
      </c>
      <c r="E68" s="63" t="s">
        <v>59</v>
      </c>
      <c r="F68" s="63" t="s">
        <v>47</v>
      </c>
      <c r="G68" s="270">
        <v>0</v>
      </c>
      <c r="H68" s="270">
        <v>1821.2628884878936</v>
      </c>
      <c r="I68" s="270">
        <v>0</v>
      </c>
      <c r="J68" s="270">
        <v>0</v>
      </c>
      <c r="K68" s="270">
        <v>0</v>
      </c>
      <c r="L68" s="271">
        <v>0</v>
      </c>
      <c r="M68" s="271">
        <v>1821.2628884878936</v>
      </c>
      <c r="N68" s="271">
        <v>0</v>
      </c>
      <c r="O68" s="271">
        <v>0</v>
      </c>
      <c r="P68" s="271">
        <v>0</v>
      </c>
      <c r="Q68" s="272" t="s">
        <v>434</v>
      </c>
      <c r="R68" s="272" t="s">
        <v>434</v>
      </c>
      <c r="S68" s="187"/>
      <c r="T68" s="184"/>
      <c r="U68" s="184"/>
      <c r="V68" s="184"/>
      <c r="W68" s="184"/>
      <c r="X68" s="184"/>
    </row>
    <row r="69" spans="1:24" s="68" customFormat="1" ht="12.75" customHeight="1" x14ac:dyDescent="0.2">
      <c r="A69" s="198" t="s">
        <v>435</v>
      </c>
      <c r="B69" s="198" t="s">
        <v>433</v>
      </c>
      <c r="C69" s="198" t="s">
        <v>566</v>
      </c>
      <c r="D69" s="63">
        <v>56041</v>
      </c>
      <c r="E69" s="63" t="s">
        <v>59</v>
      </c>
      <c r="F69" s="63" t="s">
        <v>47</v>
      </c>
      <c r="G69" s="270">
        <v>0</v>
      </c>
      <c r="H69" s="270">
        <v>241.26165258079914</v>
      </c>
      <c r="I69" s="270">
        <v>0</v>
      </c>
      <c r="J69" s="270">
        <v>0</v>
      </c>
      <c r="K69" s="270">
        <v>0</v>
      </c>
      <c r="L69" s="271">
        <v>0</v>
      </c>
      <c r="M69" s="271">
        <v>241.26165258079914</v>
      </c>
      <c r="N69" s="271">
        <v>0</v>
      </c>
      <c r="O69" s="271">
        <v>0</v>
      </c>
      <c r="P69" s="271">
        <v>0</v>
      </c>
      <c r="Q69" s="272" t="s">
        <v>434</v>
      </c>
      <c r="R69" s="272" t="s">
        <v>434</v>
      </c>
      <c r="S69" s="187"/>
      <c r="T69" s="184"/>
      <c r="U69" s="184"/>
      <c r="V69" s="184"/>
      <c r="W69" s="184"/>
      <c r="X69" s="184"/>
    </row>
    <row r="70" spans="1:24" s="68" customFormat="1" ht="12.75" customHeight="1" x14ac:dyDescent="0.2">
      <c r="A70" s="198" t="s">
        <v>404</v>
      </c>
      <c r="B70" s="198" t="s">
        <v>258</v>
      </c>
      <c r="C70" s="198" t="s">
        <v>566</v>
      </c>
      <c r="D70" s="63">
        <v>56007</v>
      </c>
      <c r="E70" s="63" t="s">
        <v>54</v>
      </c>
      <c r="F70" s="63" t="s">
        <v>7</v>
      </c>
      <c r="G70" s="270">
        <v>13.639079885117935</v>
      </c>
      <c r="H70" s="270">
        <v>1.4908367975492058</v>
      </c>
      <c r="I70" s="270">
        <v>8.9692454754148887</v>
      </c>
      <c r="J70" s="270">
        <v>1.7612952869243512</v>
      </c>
      <c r="K70" s="270">
        <v>0.56409765456257377</v>
      </c>
      <c r="L70" s="271">
        <v>13.639079885117935</v>
      </c>
      <c r="M70" s="271">
        <v>1.4908367975492058</v>
      </c>
      <c r="N70" s="271">
        <v>8.9692454754148887</v>
      </c>
      <c r="O70" s="271">
        <v>1.7612952869243512</v>
      </c>
      <c r="P70" s="271">
        <v>0.56409765456257377</v>
      </c>
      <c r="Q70" s="272" t="s">
        <v>434</v>
      </c>
      <c r="R70" s="272" t="s">
        <v>434</v>
      </c>
      <c r="S70" s="187"/>
      <c r="T70" s="184"/>
      <c r="U70" s="184"/>
      <c r="V70" s="184"/>
      <c r="W70" s="184"/>
      <c r="X70" s="184"/>
    </row>
    <row r="71" spans="1:24" s="68" customFormat="1" ht="12.75" customHeight="1" x14ac:dyDescent="0.2">
      <c r="A71" s="198" t="s">
        <v>404</v>
      </c>
      <c r="B71" s="198" t="s">
        <v>427</v>
      </c>
      <c r="C71" s="198" t="s">
        <v>590</v>
      </c>
      <c r="D71" s="63">
        <v>49009</v>
      </c>
      <c r="E71" s="63" t="s">
        <v>54</v>
      </c>
      <c r="F71" s="63" t="s">
        <v>7</v>
      </c>
      <c r="G71" s="270">
        <v>0.12553565676610987</v>
      </c>
      <c r="H71" s="270">
        <v>1.3721833003972114E-2</v>
      </c>
      <c r="I71" s="270">
        <v>8.2553964852221495E-2</v>
      </c>
      <c r="J71" s="270">
        <v>1.6211163983602582E-2</v>
      </c>
      <c r="K71" s="270">
        <v>5.1920195601319729E-3</v>
      </c>
      <c r="L71" s="271">
        <v>0.12553565676610987</v>
      </c>
      <c r="M71" s="271">
        <v>1.3721833003972114E-2</v>
      </c>
      <c r="N71" s="271">
        <v>8.2553964852221495E-2</v>
      </c>
      <c r="O71" s="271">
        <v>1.6211163983602582E-2</v>
      </c>
      <c r="P71" s="271">
        <v>5.1920195601319729E-3</v>
      </c>
      <c r="Q71" s="272" t="s">
        <v>434</v>
      </c>
      <c r="R71" s="272" t="s">
        <v>434</v>
      </c>
      <c r="S71" s="187"/>
      <c r="T71" s="184"/>
      <c r="U71" s="184"/>
      <c r="V71" s="184"/>
      <c r="W71" s="184"/>
      <c r="X71" s="184"/>
    </row>
    <row r="72" spans="1:24" s="68" customFormat="1" ht="12.75" customHeight="1" x14ac:dyDescent="0.2">
      <c r="A72" s="198" t="s">
        <v>404</v>
      </c>
      <c r="B72" s="198" t="s">
        <v>428</v>
      </c>
      <c r="C72" s="198" t="s">
        <v>590</v>
      </c>
      <c r="D72" s="63">
        <v>49043</v>
      </c>
      <c r="E72" s="63" t="s">
        <v>54</v>
      </c>
      <c r="F72" s="63" t="s">
        <v>7</v>
      </c>
      <c r="G72" s="270">
        <v>0.42821926549049827</v>
      </c>
      <c r="H72" s="270">
        <v>4.6807045914388473E-2</v>
      </c>
      <c r="I72" s="270">
        <v>0.28160284578118577</v>
      </c>
      <c r="J72" s="270">
        <v>5.5298493771678676E-2</v>
      </c>
      <c r="K72" s="270">
        <v>1.7710687622357116E-2</v>
      </c>
      <c r="L72" s="271">
        <v>0.42821926549049827</v>
      </c>
      <c r="M72" s="271">
        <v>4.6807045914388473E-2</v>
      </c>
      <c r="N72" s="271">
        <v>0.28160284578118577</v>
      </c>
      <c r="O72" s="271">
        <v>5.5298493771678676E-2</v>
      </c>
      <c r="P72" s="271">
        <v>1.7710687622357116E-2</v>
      </c>
      <c r="Q72" s="272" t="s">
        <v>434</v>
      </c>
      <c r="R72" s="272" t="s">
        <v>434</v>
      </c>
      <c r="S72" s="187"/>
      <c r="T72" s="184"/>
      <c r="U72" s="184"/>
      <c r="V72" s="184"/>
      <c r="W72" s="184"/>
      <c r="X72" s="184"/>
    </row>
    <row r="73" spans="1:24" ht="12.75" customHeight="1" x14ac:dyDescent="0.2">
      <c r="A73" s="198" t="s">
        <v>404</v>
      </c>
      <c r="B73" s="198" t="s">
        <v>429</v>
      </c>
      <c r="C73" s="198" t="s">
        <v>566</v>
      </c>
      <c r="D73" s="63">
        <v>56001</v>
      </c>
      <c r="E73" s="63" t="s">
        <v>54</v>
      </c>
      <c r="F73" s="63" t="s">
        <v>7</v>
      </c>
      <c r="G73" s="270">
        <v>0.29537801592025853</v>
      </c>
      <c r="H73" s="270">
        <v>3.2286665891699089E-2</v>
      </c>
      <c r="I73" s="270">
        <v>0.19424462318169763</v>
      </c>
      <c r="J73" s="270">
        <v>3.8143915255535489E-2</v>
      </c>
      <c r="K73" s="270">
        <v>1.2216516612075231E-2</v>
      </c>
      <c r="L73" s="271">
        <v>0.29537801592025853</v>
      </c>
      <c r="M73" s="271">
        <v>3.2286665891699089E-2</v>
      </c>
      <c r="N73" s="271">
        <v>0.19424462318169763</v>
      </c>
      <c r="O73" s="271">
        <v>3.8143915255535489E-2</v>
      </c>
      <c r="P73" s="271">
        <v>1.2216516612075231E-2</v>
      </c>
      <c r="Q73" s="272" t="s">
        <v>434</v>
      </c>
      <c r="R73" s="272" t="s">
        <v>434</v>
      </c>
      <c r="S73" s="187"/>
      <c r="T73" s="184"/>
      <c r="U73" s="184"/>
      <c r="V73" s="184"/>
      <c r="W73" s="184"/>
      <c r="X73" s="184"/>
    </row>
    <row r="74" spans="1:24" ht="12.75" customHeight="1" x14ac:dyDescent="0.2">
      <c r="A74" s="198" t="s">
        <v>404</v>
      </c>
      <c r="B74" s="198" t="s">
        <v>430</v>
      </c>
      <c r="C74" s="198" t="s">
        <v>566</v>
      </c>
      <c r="D74" s="63">
        <v>56023</v>
      </c>
      <c r="E74" s="63" t="s">
        <v>54</v>
      </c>
      <c r="F74" s="63" t="s">
        <v>7</v>
      </c>
      <c r="G74" s="270">
        <v>10.796066481885449</v>
      </c>
      <c r="H74" s="270">
        <v>1.1800776383416018</v>
      </c>
      <c r="I74" s="270">
        <v>7.0996409772910489</v>
      </c>
      <c r="J74" s="270">
        <v>1.394160102589822</v>
      </c>
      <c r="K74" s="270">
        <v>0.44651368217134962</v>
      </c>
      <c r="L74" s="271">
        <v>10.796066481885449</v>
      </c>
      <c r="M74" s="271">
        <v>1.1800776383416018</v>
      </c>
      <c r="N74" s="271">
        <v>7.0996409772910489</v>
      </c>
      <c r="O74" s="271">
        <v>1.394160102589822</v>
      </c>
      <c r="P74" s="271">
        <v>0.44651368217134962</v>
      </c>
      <c r="Q74" s="272" t="s">
        <v>434</v>
      </c>
      <c r="R74" s="272" t="s">
        <v>434</v>
      </c>
      <c r="S74" s="187"/>
      <c r="T74" s="184"/>
      <c r="U74" s="184"/>
      <c r="V74" s="184"/>
      <c r="W74" s="184"/>
      <c r="X74" s="184"/>
    </row>
    <row r="75" spans="1:24" ht="12.75" customHeight="1" x14ac:dyDescent="0.2">
      <c r="A75" s="198" t="s">
        <v>404</v>
      </c>
      <c r="B75" s="198" t="s">
        <v>431</v>
      </c>
      <c r="C75" s="198" t="s">
        <v>566</v>
      </c>
      <c r="D75" s="63">
        <v>56035</v>
      </c>
      <c r="E75" s="63" t="s">
        <v>54</v>
      </c>
      <c r="F75" s="63" t="s">
        <v>7</v>
      </c>
      <c r="G75" s="384" t="s">
        <v>314</v>
      </c>
      <c r="H75" s="384" t="s">
        <v>314</v>
      </c>
      <c r="I75" s="384" t="s">
        <v>314</v>
      </c>
      <c r="J75" s="384" t="s">
        <v>314</v>
      </c>
      <c r="K75" s="384" t="s">
        <v>314</v>
      </c>
      <c r="L75" s="406">
        <v>0</v>
      </c>
      <c r="M75" s="406">
        <v>0</v>
      </c>
      <c r="N75" s="406">
        <v>0</v>
      </c>
      <c r="O75" s="406">
        <v>0</v>
      </c>
      <c r="P75" s="406">
        <v>0</v>
      </c>
      <c r="Q75" s="272" t="s">
        <v>434</v>
      </c>
      <c r="R75" s="272" t="s">
        <v>434</v>
      </c>
      <c r="S75" s="187"/>
      <c r="T75" s="184"/>
      <c r="U75" s="184"/>
      <c r="V75" s="184"/>
      <c r="W75" s="184"/>
      <c r="X75" s="184"/>
    </row>
    <row r="76" spans="1:24" ht="12.75" customHeight="1" x14ac:dyDescent="0.2">
      <c r="A76" s="198" t="s">
        <v>404</v>
      </c>
      <c r="B76" s="198" t="s">
        <v>432</v>
      </c>
      <c r="C76" s="198" t="s">
        <v>566</v>
      </c>
      <c r="D76" s="63">
        <v>56037</v>
      </c>
      <c r="E76" s="63" t="s">
        <v>54</v>
      </c>
      <c r="F76" s="63" t="s">
        <v>7</v>
      </c>
      <c r="G76" s="270">
        <v>24.213612855063189</v>
      </c>
      <c r="H76" s="270">
        <v>2.6466994364720331</v>
      </c>
      <c r="I76" s="270">
        <v>15.923202985319664</v>
      </c>
      <c r="J76" s="270">
        <v>3.1268474530725214</v>
      </c>
      <c r="K76" s="270">
        <v>1.0014489492748668</v>
      </c>
      <c r="L76" s="271">
        <v>24.213612855063189</v>
      </c>
      <c r="M76" s="271">
        <v>2.6466994364720331</v>
      </c>
      <c r="N76" s="271">
        <v>15.923202985319664</v>
      </c>
      <c r="O76" s="271">
        <v>3.1268474530725214</v>
      </c>
      <c r="P76" s="271">
        <v>1.0014489492748668</v>
      </c>
      <c r="Q76" s="272" t="s">
        <v>434</v>
      </c>
      <c r="R76" s="272" t="s">
        <v>434</v>
      </c>
      <c r="S76" s="187"/>
      <c r="T76" s="184"/>
      <c r="U76" s="184"/>
      <c r="V76" s="184"/>
      <c r="W76" s="184"/>
      <c r="X76" s="184"/>
    </row>
    <row r="77" spans="1:24" ht="12.75" customHeight="1" x14ac:dyDescent="0.2">
      <c r="A77" s="198" t="s">
        <v>404</v>
      </c>
      <c r="B77" s="198" t="s">
        <v>433</v>
      </c>
      <c r="C77" s="198" t="s">
        <v>566</v>
      </c>
      <c r="D77" s="63">
        <v>56041</v>
      </c>
      <c r="E77" s="63" t="s">
        <v>54</v>
      </c>
      <c r="F77" s="63" t="s">
        <v>7</v>
      </c>
      <c r="G77" s="270">
        <v>3.1531603199487597</v>
      </c>
      <c r="H77" s="270">
        <v>0.34466015839388786</v>
      </c>
      <c r="I77" s="270">
        <v>2.0735613524646226</v>
      </c>
      <c r="J77" s="270">
        <v>0.40718629535284134</v>
      </c>
      <c r="K77" s="270">
        <v>0.13041131483390309</v>
      </c>
      <c r="L77" s="271">
        <v>3.1531603199487597</v>
      </c>
      <c r="M77" s="271">
        <v>0.34466015839388786</v>
      </c>
      <c r="N77" s="271">
        <v>2.0735613524646226</v>
      </c>
      <c r="O77" s="271">
        <v>0.40718629535284134</v>
      </c>
      <c r="P77" s="271">
        <v>0.13041131483390309</v>
      </c>
      <c r="Q77" s="272" t="s">
        <v>434</v>
      </c>
      <c r="R77" s="272" t="s">
        <v>434</v>
      </c>
      <c r="S77" s="187"/>
      <c r="T77" s="184"/>
      <c r="U77" s="184"/>
      <c r="V77" s="184"/>
      <c r="W77" s="184"/>
      <c r="X77" s="184"/>
    </row>
    <row r="78" spans="1:24" s="65" customFormat="1" ht="12.75" customHeight="1" x14ac:dyDescent="0.2">
      <c r="A78" s="198" t="s">
        <v>386</v>
      </c>
      <c r="B78" s="198" t="s">
        <v>258</v>
      </c>
      <c r="C78" s="198" t="s">
        <v>566</v>
      </c>
      <c r="D78" s="63">
        <v>56007</v>
      </c>
      <c r="E78" s="63" t="s">
        <v>284</v>
      </c>
      <c r="F78" s="63" t="s">
        <v>386</v>
      </c>
      <c r="G78" s="270">
        <v>0</v>
      </c>
      <c r="H78" s="270">
        <v>55.59366824405388</v>
      </c>
      <c r="I78" s="270">
        <v>0</v>
      </c>
      <c r="J78" s="270">
        <v>0</v>
      </c>
      <c r="K78" s="270">
        <v>0</v>
      </c>
      <c r="L78" s="271">
        <v>0</v>
      </c>
      <c r="M78" s="271">
        <v>55.59366824405388</v>
      </c>
      <c r="N78" s="271">
        <v>0</v>
      </c>
      <c r="O78" s="271">
        <v>0</v>
      </c>
      <c r="P78" s="271">
        <v>0</v>
      </c>
      <c r="Q78" s="272" t="s">
        <v>434</v>
      </c>
      <c r="R78" s="272" t="s">
        <v>434</v>
      </c>
      <c r="S78" s="187"/>
      <c r="T78" s="184"/>
      <c r="U78" s="184"/>
      <c r="V78" s="184"/>
      <c r="W78" s="184"/>
      <c r="X78" s="184"/>
    </row>
    <row r="79" spans="1:24" s="65" customFormat="1" ht="12.75" customHeight="1" x14ac:dyDescent="0.2">
      <c r="A79" s="198" t="s">
        <v>386</v>
      </c>
      <c r="B79" s="198" t="s">
        <v>427</v>
      </c>
      <c r="C79" s="198" t="s">
        <v>590</v>
      </c>
      <c r="D79" s="63">
        <v>49009</v>
      </c>
      <c r="E79" s="63" t="s">
        <v>284</v>
      </c>
      <c r="F79" s="63" t="s">
        <v>386</v>
      </c>
      <c r="G79" s="270">
        <v>0</v>
      </c>
      <c r="H79" s="270">
        <v>3.849568431560537E-2</v>
      </c>
      <c r="I79" s="270">
        <v>0</v>
      </c>
      <c r="J79" s="270">
        <v>0</v>
      </c>
      <c r="K79" s="270">
        <v>0</v>
      </c>
      <c r="L79" s="271">
        <v>0</v>
      </c>
      <c r="M79" s="271">
        <v>3.849568431560537E-2</v>
      </c>
      <c r="N79" s="271">
        <v>0</v>
      </c>
      <c r="O79" s="271">
        <v>0</v>
      </c>
      <c r="P79" s="271">
        <v>0</v>
      </c>
      <c r="Q79" s="272" t="s">
        <v>434</v>
      </c>
      <c r="R79" s="272" t="s">
        <v>434</v>
      </c>
      <c r="S79" s="187"/>
      <c r="T79" s="184"/>
      <c r="U79" s="184"/>
      <c r="V79" s="184"/>
      <c r="W79" s="184"/>
      <c r="X79" s="184"/>
    </row>
    <row r="80" spans="1:24" s="65" customFormat="1" ht="12.75" customHeight="1" x14ac:dyDescent="0.2">
      <c r="A80" s="198" t="s">
        <v>386</v>
      </c>
      <c r="B80" s="198" t="s">
        <v>428</v>
      </c>
      <c r="C80" s="198" t="s">
        <v>590</v>
      </c>
      <c r="D80" s="63">
        <v>49043</v>
      </c>
      <c r="E80" s="63" t="s">
        <v>284</v>
      </c>
      <c r="F80" s="63" t="s">
        <v>386</v>
      </c>
      <c r="G80" s="270">
        <v>0</v>
      </c>
      <c r="H80" s="270">
        <v>9.6383522587371839</v>
      </c>
      <c r="I80" s="270">
        <v>0</v>
      </c>
      <c r="J80" s="270">
        <v>0</v>
      </c>
      <c r="K80" s="270">
        <v>0</v>
      </c>
      <c r="L80" s="271">
        <v>0</v>
      </c>
      <c r="M80" s="271">
        <v>9.6383522587371839</v>
      </c>
      <c r="N80" s="271">
        <v>0</v>
      </c>
      <c r="O80" s="271">
        <v>0</v>
      </c>
      <c r="P80" s="271">
        <v>0</v>
      </c>
      <c r="Q80" s="272" t="s">
        <v>434</v>
      </c>
      <c r="R80" s="272" t="s">
        <v>434</v>
      </c>
      <c r="S80" s="187"/>
      <c r="T80" s="184"/>
      <c r="U80" s="184"/>
      <c r="V80" s="184"/>
      <c r="W80" s="184"/>
      <c r="X80" s="184"/>
    </row>
    <row r="81" spans="1:24" s="65" customFormat="1" ht="12.75" customHeight="1" x14ac:dyDescent="0.2">
      <c r="A81" s="198" t="s">
        <v>386</v>
      </c>
      <c r="B81" s="198" t="s">
        <v>429</v>
      </c>
      <c r="C81" s="198" t="s">
        <v>566</v>
      </c>
      <c r="D81" s="63">
        <v>56001</v>
      </c>
      <c r="E81" s="63" t="s">
        <v>284</v>
      </c>
      <c r="F81" s="63" t="s">
        <v>386</v>
      </c>
      <c r="G81" s="270">
        <v>0</v>
      </c>
      <c r="H81" s="270">
        <v>0</v>
      </c>
      <c r="I81" s="270">
        <v>0</v>
      </c>
      <c r="J81" s="270">
        <v>0</v>
      </c>
      <c r="K81" s="270">
        <v>0</v>
      </c>
      <c r="L81" s="271">
        <v>0</v>
      </c>
      <c r="M81" s="271">
        <v>0</v>
      </c>
      <c r="N81" s="271">
        <v>0</v>
      </c>
      <c r="O81" s="271">
        <v>0</v>
      </c>
      <c r="P81" s="271">
        <v>0</v>
      </c>
      <c r="Q81" s="272" t="s">
        <v>434</v>
      </c>
      <c r="R81" s="272" t="s">
        <v>434</v>
      </c>
      <c r="S81" s="187"/>
      <c r="T81" s="184"/>
      <c r="U81" s="184"/>
      <c r="V81" s="184"/>
      <c r="W81" s="184"/>
      <c r="X81" s="184"/>
    </row>
    <row r="82" spans="1:24" s="68" customFormat="1" ht="12.75" customHeight="1" x14ac:dyDescent="0.2">
      <c r="A82" s="198" t="s">
        <v>386</v>
      </c>
      <c r="B82" s="198" t="s">
        <v>430</v>
      </c>
      <c r="C82" s="198" t="s">
        <v>566</v>
      </c>
      <c r="D82" s="63">
        <v>56023</v>
      </c>
      <c r="E82" s="63" t="s">
        <v>284</v>
      </c>
      <c r="F82" s="63" t="s">
        <v>386</v>
      </c>
      <c r="G82" s="270">
        <v>0</v>
      </c>
      <c r="H82" s="270">
        <v>33.008963344371026</v>
      </c>
      <c r="I82" s="270">
        <v>0</v>
      </c>
      <c r="J82" s="270">
        <v>0</v>
      </c>
      <c r="K82" s="270">
        <v>0</v>
      </c>
      <c r="L82" s="271">
        <v>0</v>
      </c>
      <c r="M82" s="271">
        <v>33.008963344371026</v>
      </c>
      <c r="N82" s="271">
        <v>0</v>
      </c>
      <c r="O82" s="271">
        <v>0</v>
      </c>
      <c r="P82" s="271">
        <v>0</v>
      </c>
      <c r="Q82" s="272" t="s">
        <v>434</v>
      </c>
      <c r="R82" s="272" t="s">
        <v>434</v>
      </c>
      <c r="S82" s="187"/>
      <c r="T82" s="184"/>
      <c r="U82" s="184"/>
      <c r="V82" s="184"/>
      <c r="W82" s="184"/>
      <c r="X82" s="184"/>
    </row>
    <row r="83" spans="1:24" s="68" customFormat="1" ht="12.75" customHeight="1" x14ac:dyDescent="0.2">
      <c r="A83" s="198" t="s">
        <v>386</v>
      </c>
      <c r="B83" s="198" t="s">
        <v>431</v>
      </c>
      <c r="C83" s="198" t="s">
        <v>566</v>
      </c>
      <c r="D83" s="63">
        <v>56035</v>
      </c>
      <c r="E83" s="63" t="s">
        <v>284</v>
      </c>
      <c r="F83" s="63" t="s">
        <v>386</v>
      </c>
      <c r="G83" s="384" t="s">
        <v>314</v>
      </c>
      <c r="H83" s="384" t="s">
        <v>314</v>
      </c>
      <c r="I83" s="384" t="s">
        <v>314</v>
      </c>
      <c r="J83" s="384" t="s">
        <v>314</v>
      </c>
      <c r="K83" s="384" t="s">
        <v>314</v>
      </c>
      <c r="L83" s="406">
        <v>0</v>
      </c>
      <c r="M83" s="406">
        <v>437.88432428066324</v>
      </c>
      <c r="N83" s="406">
        <v>0</v>
      </c>
      <c r="O83" s="406">
        <v>0</v>
      </c>
      <c r="P83" s="406">
        <v>0</v>
      </c>
      <c r="Q83" s="272" t="s">
        <v>434</v>
      </c>
      <c r="R83" s="272" t="s">
        <v>434</v>
      </c>
      <c r="S83" s="187"/>
      <c r="T83" s="184"/>
      <c r="U83" s="184"/>
      <c r="V83" s="184"/>
      <c r="W83" s="184"/>
      <c r="X83" s="184"/>
    </row>
    <row r="84" spans="1:24" s="68" customFormat="1" ht="12.75" customHeight="1" x14ac:dyDescent="0.2">
      <c r="A84" s="198" t="s">
        <v>386</v>
      </c>
      <c r="B84" s="198" t="s">
        <v>432</v>
      </c>
      <c r="C84" s="198" t="s">
        <v>566</v>
      </c>
      <c r="D84" s="63">
        <v>56037</v>
      </c>
      <c r="E84" s="63" t="s">
        <v>284</v>
      </c>
      <c r="F84" s="63" t="s">
        <v>386</v>
      </c>
      <c r="G84" s="270">
        <v>0</v>
      </c>
      <c r="H84" s="270">
        <v>98.840237825293997</v>
      </c>
      <c r="I84" s="270">
        <v>0</v>
      </c>
      <c r="J84" s="270">
        <v>0</v>
      </c>
      <c r="K84" s="270">
        <v>0</v>
      </c>
      <c r="L84" s="271">
        <v>0</v>
      </c>
      <c r="M84" s="271">
        <v>98.840237825293997</v>
      </c>
      <c r="N84" s="271">
        <v>0</v>
      </c>
      <c r="O84" s="271">
        <v>0</v>
      </c>
      <c r="P84" s="271">
        <v>0</v>
      </c>
      <c r="Q84" s="272" t="s">
        <v>434</v>
      </c>
      <c r="R84" s="272" t="s">
        <v>434</v>
      </c>
      <c r="S84" s="187"/>
      <c r="T84" s="184"/>
      <c r="U84" s="184"/>
      <c r="V84" s="184"/>
      <c r="W84" s="184"/>
      <c r="X84" s="184"/>
    </row>
    <row r="85" spans="1:24" s="68" customFormat="1" ht="12.75" customHeight="1" x14ac:dyDescent="0.2">
      <c r="A85" s="198" t="s">
        <v>386</v>
      </c>
      <c r="B85" s="198" t="s">
        <v>433</v>
      </c>
      <c r="C85" s="198" t="s">
        <v>566</v>
      </c>
      <c r="D85" s="63">
        <v>56041</v>
      </c>
      <c r="E85" s="63" t="s">
        <v>284</v>
      </c>
      <c r="F85" s="63" t="s">
        <v>386</v>
      </c>
      <c r="G85" s="270">
        <v>0</v>
      </c>
      <c r="H85" s="270">
        <v>27.897302941378221</v>
      </c>
      <c r="I85" s="270">
        <v>0</v>
      </c>
      <c r="J85" s="270">
        <v>0</v>
      </c>
      <c r="K85" s="270">
        <v>0</v>
      </c>
      <c r="L85" s="271">
        <v>0</v>
      </c>
      <c r="M85" s="271">
        <v>27.897302941378221</v>
      </c>
      <c r="N85" s="271">
        <v>0</v>
      </c>
      <c r="O85" s="271">
        <v>0</v>
      </c>
      <c r="P85" s="271">
        <v>0</v>
      </c>
      <c r="Q85" s="272" t="s">
        <v>434</v>
      </c>
      <c r="R85" s="272" t="s">
        <v>434</v>
      </c>
      <c r="S85" s="187"/>
      <c r="T85" s="184"/>
      <c r="U85" s="184"/>
      <c r="V85" s="184"/>
      <c r="W85" s="184"/>
      <c r="X85" s="184"/>
    </row>
    <row r="86" spans="1:24" s="75" customFormat="1" ht="12.75" customHeight="1" x14ac:dyDescent="0.2">
      <c r="A86" s="198" t="s">
        <v>393</v>
      </c>
      <c r="B86" s="198" t="s">
        <v>258</v>
      </c>
      <c r="C86" s="198" t="s">
        <v>566</v>
      </c>
      <c r="D86" s="63">
        <v>56007</v>
      </c>
      <c r="E86" s="63" t="s">
        <v>421</v>
      </c>
      <c r="F86" s="63" t="s">
        <v>393</v>
      </c>
      <c r="G86" s="270">
        <v>0</v>
      </c>
      <c r="H86" s="270">
        <v>71.616048783297899</v>
      </c>
      <c r="I86" s="270">
        <v>0</v>
      </c>
      <c r="J86" s="270">
        <v>0</v>
      </c>
      <c r="K86" s="270">
        <v>0</v>
      </c>
      <c r="L86" s="271">
        <v>0</v>
      </c>
      <c r="M86" s="271">
        <v>71.616048783297899</v>
      </c>
      <c r="N86" s="271">
        <v>0</v>
      </c>
      <c r="O86" s="271">
        <v>0</v>
      </c>
      <c r="P86" s="271">
        <v>0</v>
      </c>
      <c r="Q86" s="272" t="s">
        <v>434</v>
      </c>
      <c r="R86" s="272" t="s">
        <v>434</v>
      </c>
      <c r="S86" s="187"/>
      <c r="T86" s="184"/>
      <c r="U86" s="184"/>
      <c r="V86" s="184"/>
      <c r="W86" s="184"/>
      <c r="X86" s="184"/>
    </row>
    <row r="87" spans="1:24" s="75" customFormat="1" ht="12.75" customHeight="1" x14ac:dyDescent="0.2">
      <c r="A87" s="198" t="s">
        <v>393</v>
      </c>
      <c r="B87" s="198" t="s">
        <v>427</v>
      </c>
      <c r="C87" s="198" t="s">
        <v>590</v>
      </c>
      <c r="D87" s="63">
        <v>49009</v>
      </c>
      <c r="E87" s="63" t="s">
        <v>421</v>
      </c>
      <c r="F87" s="63" t="s">
        <v>393</v>
      </c>
      <c r="G87" s="270">
        <v>0</v>
      </c>
      <c r="H87" s="270">
        <v>0</v>
      </c>
      <c r="I87" s="270">
        <v>0</v>
      </c>
      <c r="J87" s="270">
        <v>0</v>
      </c>
      <c r="K87" s="270">
        <v>0</v>
      </c>
      <c r="L87" s="271">
        <v>0</v>
      </c>
      <c r="M87" s="271">
        <v>0</v>
      </c>
      <c r="N87" s="271">
        <v>0</v>
      </c>
      <c r="O87" s="271">
        <v>0</v>
      </c>
      <c r="P87" s="271">
        <v>0</v>
      </c>
      <c r="Q87" s="272" t="s">
        <v>434</v>
      </c>
      <c r="R87" s="272" t="s">
        <v>434</v>
      </c>
      <c r="S87" s="187"/>
      <c r="T87" s="184"/>
      <c r="U87" s="184"/>
      <c r="V87" s="184"/>
      <c r="W87" s="184"/>
      <c r="X87" s="184"/>
    </row>
    <row r="88" spans="1:24" s="75" customFormat="1" ht="12.75" customHeight="1" x14ac:dyDescent="0.2">
      <c r="A88" s="198" t="s">
        <v>393</v>
      </c>
      <c r="B88" s="198" t="s">
        <v>428</v>
      </c>
      <c r="C88" s="198" t="s">
        <v>590</v>
      </c>
      <c r="D88" s="63">
        <v>49043</v>
      </c>
      <c r="E88" s="63" t="s">
        <v>421</v>
      </c>
      <c r="F88" s="63" t="s">
        <v>393</v>
      </c>
      <c r="G88" s="270">
        <v>0</v>
      </c>
      <c r="H88" s="270">
        <v>27.248160520602859</v>
      </c>
      <c r="I88" s="270">
        <v>0</v>
      </c>
      <c r="J88" s="270">
        <v>0</v>
      </c>
      <c r="K88" s="270">
        <v>0</v>
      </c>
      <c r="L88" s="271">
        <v>0</v>
      </c>
      <c r="M88" s="271">
        <v>27.248160520602859</v>
      </c>
      <c r="N88" s="271">
        <v>0</v>
      </c>
      <c r="O88" s="271">
        <v>0</v>
      </c>
      <c r="P88" s="271">
        <v>0</v>
      </c>
      <c r="Q88" s="272" t="s">
        <v>434</v>
      </c>
      <c r="R88" s="272" t="s">
        <v>434</v>
      </c>
      <c r="S88" s="187"/>
      <c r="T88" s="184"/>
      <c r="U88" s="184"/>
      <c r="V88" s="184"/>
      <c r="W88" s="184"/>
      <c r="X88" s="184"/>
    </row>
    <row r="89" spans="1:24" s="75" customFormat="1" ht="12.75" customHeight="1" x14ac:dyDescent="0.2">
      <c r="A89" s="198" t="s">
        <v>393</v>
      </c>
      <c r="B89" s="198" t="s">
        <v>429</v>
      </c>
      <c r="C89" s="198" t="s">
        <v>566</v>
      </c>
      <c r="D89" s="63">
        <v>56001</v>
      </c>
      <c r="E89" s="63" t="s">
        <v>421</v>
      </c>
      <c r="F89" s="63" t="s">
        <v>393</v>
      </c>
      <c r="G89" s="270">
        <v>0</v>
      </c>
      <c r="H89" s="270">
        <v>6.8753251230561876</v>
      </c>
      <c r="I89" s="270">
        <v>0</v>
      </c>
      <c r="J89" s="270">
        <v>0</v>
      </c>
      <c r="K89" s="270">
        <v>0</v>
      </c>
      <c r="L89" s="271">
        <v>0</v>
      </c>
      <c r="M89" s="271">
        <v>6.8753251230561876</v>
      </c>
      <c r="N89" s="271">
        <v>0</v>
      </c>
      <c r="O89" s="271">
        <v>0</v>
      </c>
      <c r="P89" s="271">
        <v>0</v>
      </c>
      <c r="Q89" s="272" t="s">
        <v>434</v>
      </c>
      <c r="R89" s="272" t="s">
        <v>434</v>
      </c>
      <c r="S89" s="187"/>
      <c r="T89" s="184"/>
      <c r="U89" s="184"/>
      <c r="V89" s="184"/>
      <c r="W89" s="184"/>
      <c r="X89" s="184"/>
    </row>
    <row r="90" spans="1:24" s="75" customFormat="1" ht="12.75" customHeight="1" x14ac:dyDescent="0.2">
      <c r="A90" s="198" t="s">
        <v>393</v>
      </c>
      <c r="B90" s="198" t="s">
        <v>430</v>
      </c>
      <c r="C90" s="198" t="s">
        <v>566</v>
      </c>
      <c r="D90" s="63">
        <v>56023</v>
      </c>
      <c r="E90" s="63" t="s">
        <v>421</v>
      </c>
      <c r="F90" s="63" t="s">
        <v>393</v>
      </c>
      <c r="G90" s="270">
        <v>0</v>
      </c>
      <c r="H90" s="270">
        <v>19.631392081971249</v>
      </c>
      <c r="I90" s="270">
        <v>0</v>
      </c>
      <c r="J90" s="270">
        <v>0</v>
      </c>
      <c r="K90" s="270">
        <v>0</v>
      </c>
      <c r="L90" s="271">
        <v>0</v>
      </c>
      <c r="M90" s="271">
        <v>19.631392081971249</v>
      </c>
      <c r="N90" s="271">
        <v>0</v>
      </c>
      <c r="O90" s="271">
        <v>0</v>
      </c>
      <c r="P90" s="271">
        <v>0</v>
      </c>
      <c r="Q90" s="272" t="s">
        <v>434</v>
      </c>
      <c r="R90" s="272" t="s">
        <v>434</v>
      </c>
      <c r="S90" s="187"/>
      <c r="T90" s="184"/>
      <c r="U90" s="184"/>
      <c r="V90" s="184"/>
      <c r="W90" s="184"/>
      <c r="X90" s="184"/>
    </row>
    <row r="91" spans="1:24" s="65" customFormat="1" ht="12.75" customHeight="1" x14ac:dyDescent="0.2">
      <c r="A91" s="198" t="s">
        <v>393</v>
      </c>
      <c r="B91" s="198" t="s">
        <v>431</v>
      </c>
      <c r="C91" s="198" t="s">
        <v>566</v>
      </c>
      <c r="D91" s="63">
        <v>56035</v>
      </c>
      <c r="E91" s="63" t="s">
        <v>421</v>
      </c>
      <c r="F91" s="63" t="s">
        <v>393</v>
      </c>
      <c r="G91" s="384" t="s">
        <v>314</v>
      </c>
      <c r="H91" s="384" t="s">
        <v>314</v>
      </c>
      <c r="I91" s="384" t="s">
        <v>314</v>
      </c>
      <c r="J91" s="384" t="s">
        <v>314</v>
      </c>
      <c r="K91" s="384" t="s">
        <v>314</v>
      </c>
      <c r="L91" s="406">
        <v>0</v>
      </c>
      <c r="M91" s="406">
        <v>0</v>
      </c>
      <c r="N91" s="406">
        <v>0</v>
      </c>
      <c r="O91" s="406">
        <v>0</v>
      </c>
      <c r="P91" s="406">
        <v>0</v>
      </c>
      <c r="Q91" s="272" t="s">
        <v>434</v>
      </c>
      <c r="R91" s="272" t="s">
        <v>434</v>
      </c>
      <c r="S91" s="187"/>
      <c r="T91" s="184"/>
      <c r="U91" s="184"/>
      <c r="V91" s="184"/>
      <c r="W91" s="184"/>
      <c r="X91" s="184"/>
    </row>
    <row r="92" spans="1:24" s="65" customFormat="1" ht="12.75" customHeight="1" x14ac:dyDescent="0.2">
      <c r="A92" s="198" t="s">
        <v>393</v>
      </c>
      <c r="B92" s="198" t="s">
        <v>432</v>
      </c>
      <c r="C92" s="198" t="s">
        <v>566</v>
      </c>
      <c r="D92" s="63">
        <v>56037</v>
      </c>
      <c r="E92" s="63" t="s">
        <v>421</v>
      </c>
      <c r="F92" s="63" t="s">
        <v>393</v>
      </c>
      <c r="G92" s="270">
        <v>0</v>
      </c>
      <c r="H92" s="270">
        <v>469.00991842940914</v>
      </c>
      <c r="I92" s="270">
        <v>0</v>
      </c>
      <c r="J92" s="270">
        <v>0</v>
      </c>
      <c r="K92" s="270">
        <v>0</v>
      </c>
      <c r="L92" s="271">
        <v>0</v>
      </c>
      <c r="M92" s="271">
        <v>469.00991842940914</v>
      </c>
      <c r="N92" s="271">
        <v>0</v>
      </c>
      <c r="O92" s="271">
        <v>0</v>
      </c>
      <c r="P92" s="271">
        <v>0</v>
      </c>
      <c r="Q92" s="272" t="s">
        <v>434</v>
      </c>
      <c r="R92" s="272" t="s">
        <v>434</v>
      </c>
      <c r="S92" s="187"/>
      <c r="T92" s="184"/>
      <c r="U92" s="184"/>
      <c r="V92" s="184"/>
      <c r="W92" s="184"/>
      <c r="X92" s="184"/>
    </row>
    <row r="93" spans="1:24" s="65" customFormat="1" ht="12.75" customHeight="1" x14ac:dyDescent="0.2">
      <c r="A93" s="198" t="s">
        <v>393</v>
      </c>
      <c r="B93" s="198" t="s">
        <v>433</v>
      </c>
      <c r="C93" s="198" t="s">
        <v>566</v>
      </c>
      <c r="D93" s="63">
        <v>56041</v>
      </c>
      <c r="E93" s="63" t="s">
        <v>421</v>
      </c>
      <c r="F93" s="63" t="s">
        <v>393</v>
      </c>
      <c r="G93" s="270">
        <v>0</v>
      </c>
      <c r="H93" s="270">
        <v>103.40050412071267</v>
      </c>
      <c r="I93" s="270">
        <v>0</v>
      </c>
      <c r="J93" s="270">
        <v>0</v>
      </c>
      <c r="K93" s="270">
        <v>0</v>
      </c>
      <c r="L93" s="271">
        <v>0</v>
      </c>
      <c r="M93" s="271">
        <v>103.40050412071267</v>
      </c>
      <c r="N93" s="271">
        <v>0</v>
      </c>
      <c r="O93" s="271">
        <v>0</v>
      </c>
      <c r="P93" s="271">
        <v>0</v>
      </c>
      <c r="Q93" s="272" t="s">
        <v>434</v>
      </c>
      <c r="R93" s="272" t="s">
        <v>434</v>
      </c>
      <c r="S93" s="187"/>
      <c r="T93" s="184"/>
      <c r="U93" s="184"/>
      <c r="V93" s="184"/>
      <c r="W93" s="184"/>
      <c r="X93" s="184"/>
    </row>
    <row r="94" spans="1:24" s="65" customFormat="1" ht="12.75" customHeight="1" x14ac:dyDescent="0.2">
      <c r="A94" s="198" t="s">
        <v>377</v>
      </c>
      <c r="B94" s="198" t="s">
        <v>258</v>
      </c>
      <c r="C94" s="198" t="s">
        <v>566</v>
      </c>
      <c r="D94" s="63">
        <v>56007</v>
      </c>
      <c r="E94" s="63" t="s">
        <v>276</v>
      </c>
      <c r="F94" s="63" t="s">
        <v>277</v>
      </c>
      <c r="G94" s="270">
        <v>0</v>
      </c>
      <c r="H94" s="291">
        <v>11259.081243514614</v>
      </c>
      <c r="I94" s="270">
        <v>0</v>
      </c>
      <c r="J94" s="270">
        <v>0</v>
      </c>
      <c r="K94" s="270">
        <v>0</v>
      </c>
      <c r="L94" s="271">
        <v>0</v>
      </c>
      <c r="M94" s="271">
        <v>3756.0295028364753</v>
      </c>
      <c r="N94" s="271">
        <v>0</v>
      </c>
      <c r="O94" s="271">
        <v>0</v>
      </c>
      <c r="P94" s="271">
        <v>0</v>
      </c>
      <c r="Q94" s="272" t="s">
        <v>436</v>
      </c>
      <c r="R94" s="272" t="s">
        <v>434</v>
      </c>
      <c r="S94" s="187"/>
      <c r="T94" s="184"/>
      <c r="U94" s="184"/>
      <c r="V94" s="184"/>
      <c r="W94" s="184"/>
      <c r="X94" s="184"/>
    </row>
    <row r="95" spans="1:24" s="68" customFormat="1" ht="12.75" customHeight="1" x14ac:dyDescent="0.2">
      <c r="A95" s="198" t="s">
        <v>377</v>
      </c>
      <c r="B95" s="198" t="s">
        <v>427</v>
      </c>
      <c r="C95" s="198" t="s">
        <v>590</v>
      </c>
      <c r="D95" s="63">
        <v>49009</v>
      </c>
      <c r="E95" s="63" t="s">
        <v>276</v>
      </c>
      <c r="F95" s="63" t="s">
        <v>277</v>
      </c>
      <c r="G95" s="270">
        <v>0</v>
      </c>
      <c r="H95" s="291">
        <v>7.796320173214152</v>
      </c>
      <c r="I95" s="270">
        <v>0</v>
      </c>
      <c r="J95" s="270">
        <v>0</v>
      </c>
      <c r="K95" s="270">
        <v>0</v>
      </c>
      <c r="L95" s="271">
        <v>0</v>
      </c>
      <c r="M95" s="271">
        <v>7.6523429036836887</v>
      </c>
      <c r="N95" s="271">
        <v>0</v>
      </c>
      <c r="O95" s="271">
        <v>0</v>
      </c>
      <c r="P95" s="271">
        <v>0</v>
      </c>
      <c r="Q95" s="272" t="s">
        <v>436</v>
      </c>
      <c r="R95" s="272" t="s">
        <v>434</v>
      </c>
      <c r="S95" s="187"/>
      <c r="T95" s="184"/>
      <c r="U95" s="184"/>
      <c r="V95" s="184"/>
      <c r="W95" s="184"/>
      <c r="X95" s="184"/>
    </row>
    <row r="96" spans="1:24" s="68" customFormat="1" ht="12.75" customHeight="1" x14ac:dyDescent="0.2">
      <c r="A96" s="198" t="s">
        <v>377</v>
      </c>
      <c r="B96" s="198" t="s">
        <v>428</v>
      </c>
      <c r="C96" s="198" t="s">
        <v>590</v>
      </c>
      <c r="D96" s="63">
        <v>49043</v>
      </c>
      <c r="E96" s="63" t="s">
        <v>276</v>
      </c>
      <c r="F96" s="63" t="s">
        <v>277</v>
      </c>
      <c r="G96" s="270">
        <v>0</v>
      </c>
      <c r="H96" s="291">
        <v>1092.1116640629029</v>
      </c>
      <c r="I96" s="270">
        <v>0</v>
      </c>
      <c r="J96" s="270">
        <v>0</v>
      </c>
      <c r="K96" s="270">
        <v>0</v>
      </c>
      <c r="L96" s="271">
        <v>0</v>
      </c>
      <c r="M96" s="271">
        <v>1092.1116640629029</v>
      </c>
      <c r="N96" s="271">
        <v>0</v>
      </c>
      <c r="O96" s="271">
        <v>0</v>
      </c>
      <c r="P96" s="271">
        <v>0</v>
      </c>
      <c r="Q96" s="272" t="s">
        <v>436</v>
      </c>
      <c r="R96" s="272" t="s">
        <v>434</v>
      </c>
      <c r="S96" s="187"/>
      <c r="T96" s="184"/>
      <c r="U96" s="184"/>
      <c r="V96" s="184"/>
      <c r="W96" s="184"/>
      <c r="X96" s="184"/>
    </row>
    <row r="97" spans="1:24" s="68" customFormat="1" ht="12.75" customHeight="1" x14ac:dyDescent="0.2">
      <c r="A97" s="198" t="s">
        <v>377</v>
      </c>
      <c r="B97" s="198" t="s">
        <v>429</v>
      </c>
      <c r="C97" s="198" t="s">
        <v>566</v>
      </c>
      <c r="D97" s="63">
        <v>56001</v>
      </c>
      <c r="E97" s="63" t="s">
        <v>276</v>
      </c>
      <c r="F97" s="63" t="s">
        <v>277</v>
      </c>
      <c r="G97" s="270">
        <v>0</v>
      </c>
      <c r="H97" s="291">
        <v>0</v>
      </c>
      <c r="I97" s="270">
        <v>0</v>
      </c>
      <c r="J97" s="270">
        <v>0</v>
      </c>
      <c r="K97" s="270">
        <v>0</v>
      </c>
      <c r="L97" s="271">
        <v>0</v>
      </c>
      <c r="M97" s="271">
        <v>0</v>
      </c>
      <c r="N97" s="271">
        <v>0</v>
      </c>
      <c r="O97" s="271">
        <v>0</v>
      </c>
      <c r="P97" s="271">
        <v>0</v>
      </c>
      <c r="Q97" s="272" t="s">
        <v>436</v>
      </c>
      <c r="R97" s="272" t="s">
        <v>434</v>
      </c>
      <c r="S97" s="187"/>
      <c r="T97" s="184"/>
      <c r="U97" s="184"/>
      <c r="V97" s="184"/>
      <c r="W97" s="184"/>
      <c r="X97" s="184"/>
    </row>
    <row r="98" spans="1:24" s="68" customFormat="1" ht="12.75" customHeight="1" x14ac:dyDescent="0.2">
      <c r="A98" s="198" t="s">
        <v>377</v>
      </c>
      <c r="B98" s="198" t="s">
        <v>430</v>
      </c>
      <c r="C98" s="198" t="s">
        <v>566</v>
      </c>
      <c r="D98" s="63">
        <v>56023</v>
      </c>
      <c r="E98" s="63" t="s">
        <v>276</v>
      </c>
      <c r="F98" s="63" t="s">
        <v>277</v>
      </c>
      <c r="G98" s="270">
        <v>0</v>
      </c>
      <c r="H98" s="291">
        <v>6685.1246157554979</v>
      </c>
      <c r="I98" s="270">
        <v>0</v>
      </c>
      <c r="J98" s="270">
        <v>0</v>
      </c>
      <c r="K98" s="270">
        <v>0</v>
      </c>
      <c r="L98" s="271">
        <v>0</v>
      </c>
      <c r="M98" s="271">
        <v>6144.3599573418624</v>
      </c>
      <c r="N98" s="271">
        <v>0</v>
      </c>
      <c r="O98" s="271">
        <v>0</v>
      </c>
      <c r="P98" s="271">
        <v>0</v>
      </c>
      <c r="Q98" s="272" t="s">
        <v>436</v>
      </c>
      <c r="R98" s="272" t="s">
        <v>434</v>
      </c>
      <c r="S98" s="187"/>
      <c r="T98" s="184"/>
      <c r="U98" s="184"/>
      <c r="V98" s="184"/>
      <c r="W98" s="184"/>
      <c r="X98" s="184"/>
    </row>
    <row r="99" spans="1:24" s="68" customFormat="1" ht="12.75" customHeight="1" x14ac:dyDescent="0.2">
      <c r="A99" s="198" t="s">
        <v>377</v>
      </c>
      <c r="B99" s="198" t="s">
        <v>431</v>
      </c>
      <c r="C99" s="198" t="s">
        <v>566</v>
      </c>
      <c r="D99" s="63">
        <v>56035</v>
      </c>
      <c r="E99" s="63" t="s">
        <v>276</v>
      </c>
      <c r="F99" s="63" t="s">
        <v>277</v>
      </c>
      <c r="G99" s="384" t="s">
        <v>314</v>
      </c>
      <c r="H99" s="384" t="s">
        <v>314</v>
      </c>
      <c r="I99" s="384" t="s">
        <v>314</v>
      </c>
      <c r="J99" s="384" t="s">
        <v>314</v>
      </c>
      <c r="K99" s="384" t="s">
        <v>314</v>
      </c>
      <c r="L99" s="406">
        <v>0</v>
      </c>
      <c r="M99" s="406">
        <v>2172.1946661574166</v>
      </c>
      <c r="N99" s="406">
        <v>0</v>
      </c>
      <c r="O99" s="406">
        <v>0</v>
      </c>
      <c r="P99" s="406">
        <v>0</v>
      </c>
      <c r="Q99" s="272" t="s">
        <v>436</v>
      </c>
      <c r="R99" s="272" t="s">
        <v>434</v>
      </c>
      <c r="S99" s="187"/>
      <c r="T99" s="184"/>
      <c r="U99" s="184"/>
      <c r="V99" s="184"/>
      <c r="W99" s="184"/>
      <c r="X99" s="184"/>
    </row>
    <row r="100" spans="1:24" s="68" customFormat="1" ht="12.75" customHeight="1" x14ac:dyDescent="0.2">
      <c r="A100" s="198" t="s">
        <v>377</v>
      </c>
      <c r="B100" s="198" t="s">
        <v>432</v>
      </c>
      <c r="C100" s="198" t="s">
        <v>566</v>
      </c>
      <c r="D100" s="63">
        <v>56037</v>
      </c>
      <c r="E100" s="63" t="s">
        <v>276</v>
      </c>
      <c r="F100" s="63" t="s">
        <v>277</v>
      </c>
      <c r="G100" s="270">
        <v>0</v>
      </c>
      <c r="H100" s="291">
        <v>20017.572197573387</v>
      </c>
      <c r="I100" s="270">
        <v>0</v>
      </c>
      <c r="J100" s="270">
        <v>0</v>
      </c>
      <c r="K100" s="270">
        <v>0</v>
      </c>
      <c r="L100" s="271">
        <v>0</v>
      </c>
      <c r="M100" s="271">
        <v>6209.9747913206838</v>
      </c>
      <c r="N100" s="271">
        <v>0</v>
      </c>
      <c r="O100" s="271">
        <v>0</v>
      </c>
      <c r="P100" s="271">
        <v>0</v>
      </c>
      <c r="Q100" s="272" t="s">
        <v>436</v>
      </c>
      <c r="R100" s="272" t="s">
        <v>434</v>
      </c>
      <c r="S100" s="187"/>
      <c r="T100" s="184"/>
      <c r="U100" s="184"/>
      <c r="V100" s="184"/>
      <c r="W100" s="184"/>
      <c r="X100" s="184"/>
    </row>
    <row r="101" spans="1:24" s="68" customFormat="1" ht="12.75" customHeight="1" x14ac:dyDescent="0.2">
      <c r="A101" s="198" t="s">
        <v>377</v>
      </c>
      <c r="B101" s="198" t="s">
        <v>433</v>
      </c>
      <c r="C101" s="198" t="s">
        <v>566</v>
      </c>
      <c r="D101" s="63">
        <v>56041</v>
      </c>
      <c r="E101" s="63" t="s">
        <v>276</v>
      </c>
      <c r="F101" s="63" t="s">
        <v>277</v>
      </c>
      <c r="G101" s="270">
        <v>0</v>
      </c>
      <c r="H101" s="291">
        <v>5649.888021654544</v>
      </c>
      <c r="I101" s="270">
        <v>0</v>
      </c>
      <c r="J101" s="270">
        <v>0</v>
      </c>
      <c r="K101" s="270">
        <v>0</v>
      </c>
      <c r="L101" s="271">
        <v>0</v>
      </c>
      <c r="M101" s="271">
        <v>5649.888021654544</v>
      </c>
      <c r="N101" s="271">
        <v>0</v>
      </c>
      <c r="O101" s="271">
        <v>0</v>
      </c>
      <c r="P101" s="271">
        <v>0</v>
      </c>
      <c r="Q101" s="272" t="s">
        <v>436</v>
      </c>
      <c r="R101" s="272" t="s">
        <v>434</v>
      </c>
      <c r="S101" s="187"/>
      <c r="T101" s="184"/>
      <c r="U101" s="184"/>
      <c r="V101" s="184"/>
      <c r="W101" s="184"/>
      <c r="X101" s="184"/>
    </row>
    <row r="102" spans="1:24" s="74" customFormat="1" ht="12.75" customHeight="1" x14ac:dyDescent="0.2">
      <c r="A102" s="198" t="s">
        <v>392</v>
      </c>
      <c r="B102" s="198" t="s">
        <v>258</v>
      </c>
      <c r="C102" s="198" t="s">
        <v>566</v>
      </c>
      <c r="D102" s="63">
        <v>56007</v>
      </c>
      <c r="E102" s="63" t="s">
        <v>278</v>
      </c>
      <c r="F102" s="63" t="s">
        <v>279</v>
      </c>
      <c r="G102" s="270">
        <v>0</v>
      </c>
      <c r="H102" s="270">
        <v>81.314865478465734</v>
      </c>
      <c r="I102" s="270">
        <v>0</v>
      </c>
      <c r="J102" s="270">
        <v>0</v>
      </c>
      <c r="K102" s="270">
        <v>0</v>
      </c>
      <c r="L102" s="271">
        <v>0</v>
      </c>
      <c r="M102" s="271">
        <v>81.314865478465734</v>
      </c>
      <c r="N102" s="271">
        <v>0</v>
      </c>
      <c r="O102" s="271">
        <v>0</v>
      </c>
      <c r="P102" s="271">
        <v>0</v>
      </c>
      <c r="Q102" s="272" t="s">
        <v>434</v>
      </c>
      <c r="R102" s="272" t="s">
        <v>434</v>
      </c>
      <c r="S102" s="187"/>
      <c r="T102" s="184"/>
      <c r="U102" s="184"/>
      <c r="V102" s="184"/>
      <c r="W102" s="184"/>
      <c r="X102" s="184"/>
    </row>
    <row r="103" spans="1:24" s="74" customFormat="1" ht="12.75" customHeight="1" x14ac:dyDescent="0.2">
      <c r="A103" s="198" t="s">
        <v>392</v>
      </c>
      <c r="B103" s="198" t="s">
        <v>427</v>
      </c>
      <c r="C103" s="198" t="s">
        <v>590</v>
      </c>
      <c r="D103" s="63">
        <v>49009</v>
      </c>
      <c r="E103" s="63" t="s">
        <v>278</v>
      </c>
      <c r="F103" s="63" t="s">
        <v>279</v>
      </c>
      <c r="G103" s="270">
        <v>0</v>
      </c>
      <c r="H103" s="270">
        <v>0</v>
      </c>
      <c r="I103" s="270">
        <v>0</v>
      </c>
      <c r="J103" s="270">
        <v>0</v>
      </c>
      <c r="K103" s="270">
        <v>0</v>
      </c>
      <c r="L103" s="271">
        <v>0</v>
      </c>
      <c r="M103" s="271">
        <v>0</v>
      </c>
      <c r="N103" s="271">
        <v>0</v>
      </c>
      <c r="O103" s="271">
        <v>0</v>
      </c>
      <c r="P103" s="271">
        <v>0</v>
      </c>
      <c r="Q103" s="272" t="s">
        <v>434</v>
      </c>
      <c r="R103" s="272" t="s">
        <v>434</v>
      </c>
      <c r="S103" s="187"/>
      <c r="T103" s="184"/>
      <c r="U103" s="184"/>
      <c r="V103" s="184"/>
      <c r="W103" s="184"/>
      <c r="X103" s="184"/>
    </row>
    <row r="104" spans="1:24" s="73" customFormat="1" ht="12.75" customHeight="1" x14ac:dyDescent="0.2">
      <c r="A104" s="198" t="s">
        <v>392</v>
      </c>
      <c r="B104" s="198" t="s">
        <v>428</v>
      </c>
      <c r="C104" s="198" t="s">
        <v>590</v>
      </c>
      <c r="D104" s="63">
        <v>49043</v>
      </c>
      <c r="E104" s="63" t="s">
        <v>278</v>
      </c>
      <c r="F104" s="63" t="s">
        <v>279</v>
      </c>
      <c r="G104" s="270">
        <v>0</v>
      </c>
      <c r="H104" s="270">
        <v>92.740778807709347</v>
      </c>
      <c r="I104" s="270">
        <v>0</v>
      </c>
      <c r="J104" s="270">
        <v>0</v>
      </c>
      <c r="K104" s="270">
        <v>0</v>
      </c>
      <c r="L104" s="271">
        <v>0</v>
      </c>
      <c r="M104" s="271">
        <v>92.740778807709347</v>
      </c>
      <c r="N104" s="271">
        <v>0</v>
      </c>
      <c r="O104" s="271">
        <v>0</v>
      </c>
      <c r="P104" s="271">
        <v>0</v>
      </c>
      <c r="Q104" s="272" t="s">
        <v>434</v>
      </c>
      <c r="R104" s="272" t="s">
        <v>434</v>
      </c>
      <c r="S104" s="187"/>
      <c r="T104" s="184"/>
      <c r="U104" s="184"/>
      <c r="V104" s="184"/>
      <c r="W104" s="184"/>
      <c r="X104" s="184"/>
    </row>
    <row r="105" spans="1:24" s="73" customFormat="1" ht="12.75" customHeight="1" x14ac:dyDescent="0.2">
      <c r="A105" s="198" t="s">
        <v>392</v>
      </c>
      <c r="B105" s="198" t="s">
        <v>429</v>
      </c>
      <c r="C105" s="198" t="s">
        <v>566</v>
      </c>
      <c r="D105" s="63">
        <v>56001</v>
      </c>
      <c r="E105" s="63" t="s">
        <v>278</v>
      </c>
      <c r="F105" s="63" t="s">
        <v>279</v>
      </c>
      <c r="G105" s="270">
        <v>0</v>
      </c>
      <c r="H105" s="270">
        <v>23.400589041095884</v>
      </c>
      <c r="I105" s="270">
        <v>0</v>
      </c>
      <c r="J105" s="270">
        <v>0</v>
      </c>
      <c r="K105" s="270">
        <v>0</v>
      </c>
      <c r="L105" s="271">
        <v>0</v>
      </c>
      <c r="M105" s="271">
        <v>23.400589041095884</v>
      </c>
      <c r="N105" s="271">
        <v>0</v>
      </c>
      <c r="O105" s="271">
        <v>0</v>
      </c>
      <c r="P105" s="271">
        <v>0</v>
      </c>
      <c r="Q105" s="272" t="s">
        <v>434</v>
      </c>
      <c r="R105" s="272" t="s">
        <v>434</v>
      </c>
      <c r="S105" s="187"/>
      <c r="T105" s="184"/>
      <c r="U105" s="184"/>
      <c r="V105" s="184"/>
      <c r="W105" s="184"/>
      <c r="X105" s="184"/>
    </row>
    <row r="106" spans="1:24" s="73" customFormat="1" ht="12.75" customHeight="1" x14ac:dyDescent="0.2">
      <c r="A106" s="198" t="s">
        <v>392</v>
      </c>
      <c r="B106" s="198" t="s">
        <v>430</v>
      </c>
      <c r="C106" s="198" t="s">
        <v>566</v>
      </c>
      <c r="D106" s="63">
        <v>56023</v>
      </c>
      <c r="E106" s="63" t="s">
        <v>278</v>
      </c>
      <c r="F106" s="63" t="s">
        <v>279</v>
      </c>
      <c r="G106" s="270">
        <v>0</v>
      </c>
      <c r="H106" s="270">
        <v>66.816642150390251</v>
      </c>
      <c r="I106" s="270">
        <v>0</v>
      </c>
      <c r="J106" s="270">
        <v>0</v>
      </c>
      <c r="K106" s="270">
        <v>0</v>
      </c>
      <c r="L106" s="271">
        <v>0</v>
      </c>
      <c r="M106" s="271">
        <v>66.816642150390251</v>
      </c>
      <c r="N106" s="271">
        <v>0</v>
      </c>
      <c r="O106" s="271">
        <v>0</v>
      </c>
      <c r="P106" s="271">
        <v>0</v>
      </c>
      <c r="Q106" s="272" t="s">
        <v>434</v>
      </c>
      <c r="R106" s="272" t="s">
        <v>434</v>
      </c>
      <c r="S106" s="187"/>
      <c r="T106" s="184"/>
      <c r="U106" s="184"/>
      <c r="V106" s="184"/>
      <c r="W106" s="184"/>
      <c r="X106" s="184"/>
    </row>
    <row r="107" spans="1:24" s="73" customFormat="1" ht="12.75" customHeight="1" x14ac:dyDescent="0.2">
      <c r="A107" s="198" t="s">
        <v>392</v>
      </c>
      <c r="B107" s="198" t="s">
        <v>431</v>
      </c>
      <c r="C107" s="198" t="s">
        <v>566</v>
      </c>
      <c r="D107" s="63">
        <v>56035</v>
      </c>
      <c r="E107" s="63" t="s">
        <v>278</v>
      </c>
      <c r="F107" s="63" t="s">
        <v>279</v>
      </c>
      <c r="G107" s="384" t="s">
        <v>314</v>
      </c>
      <c r="H107" s="384" t="s">
        <v>314</v>
      </c>
      <c r="I107" s="384" t="s">
        <v>314</v>
      </c>
      <c r="J107" s="384" t="s">
        <v>314</v>
      </c>
      <c r="K107" s="384" t="s">
        <v>314</v>
      </c>
      <c r="L107" s="406">
        <v>0</v>
      </c>
      <c r="M107" s="406">
        <v>0</v>
      </c>
      <c r="N107" s="406">
        <v>0</v>
      </c>
      <c r="O107" s="406">
        <v>0</v>
      </c>
      <c r="P107" s="406">
        <v>0</v>
      </c>
      <c r="Q107" s="272" t="s">
        <v>434</v>
      </c>
      <c r="R107" s="272" t="s">
        <v>434</v>
      </c>
      <c r="S107" s="187"/>
      <c r="T107" s="184"/>
      <c r="U107" s="184"/>
      <c r="V107" s="184"/>
      <c r="W107" s="184"/>
      <c r="X107" s="184"/>
    </row>
    <row r="108" spans="1:24" s="73" customFormat="1" ht="12.75" customHeight="1" x14ac:dyDescent="0.2">
      <c r="A108" s="198" t="s">
        <v>392</v>
      </c>
      <c r="B108" s="198" t="s">
        <v>432</v>
      </c>
      <c r="C108" s="198" t="s">
        <v>566</v>
      </c>
      <c r="D108" s="63">
        <v>56037</v>
      </c>
      <c r="E108" s="63" t="s">
        <v>278</v>
      </c>
      <c r="F108" s="63" t="s">
        <v>279</v>
      </c>
      <c r="G108" s="270">
        <v>0</v>
      </c>
      <c r="H108" s="270">
        <v>532.52698344966382</v>
      </c>
      <c r="I108" s="270">
        <v>0</v>
      </c>
      <c r="J108" s="270">
        <v>0</v>
      </c>
      <c r="K108" s="270">
        <v>0</v>
      </c>
      <c r="L108" s="271">
        <v>0</v>
      </c>
      <c r="M108" s="271">
        <v>532.52698344966382</v>
      </c>
      <c r="N108" s="271">
        <v>0</v>
      </c>
      <c r="O108" s="271">
        <v>0</v>
      </c>
      <c r="P108" s="271">
        <v>0</v>
      </c>
      <c r="Q108" s="272" t="s">
        <v>434</v>
      </c>
      <c r="R108" s="272" t="s">
        <v>434</v>
      </c>
      <c r="S108" s="187"/>
      <c r="T108" s="184"/>
      <c r="U108" s="184"/>
      <c r="V108" s="184"/>
      <c r="W108" s="184"/>
      <c r="X108" s="184"/>
    </row>
    <row r="109" spans="1:24" s="72" customFormat="1" ht="12.75" customHeight="1" x14ac:dyDescent="0.2">
      <c r="A109" s="198" t="s">
        <v>392</v>
      </c>
      <c r="B109" s="198" t="s">
        <v>433</v>
      </c>
      <c r="C109" s="198" t="s">
        <v>566</v>
      </c>
      <c r="D109" s="63">
        <v>56041</v>
      </c>
      <c r="E109" s="63" t="s">
        <v>278</v>
      </c>
      <c r="F109" s="63" t="s">
        <v>279</v>
      </c>
      <c r="G109" s="270">
        <v>0</v>
      </c>
      <c r="H109" s="270">
        <v>351.92993207794296</v>
      </c>
      <c r="I109" s="270">
        <v>0</v>
      </c>
      <c r="J109" s="270">
        <v>0</v>
      </c>
      <c r="K109" s="270">
        <v>0</v>
      </c>
      <c r="L109" s="271">
        <v>0</v>
      </c>
      <c r="M109" s="271">
        <v>351.92993207794296</v>
      </c>
      <c r="N109" s="271">
        <v>0</v>
      </c>
      <c r="O109" s="271">
        <v>0</v>
      </c>
      <c r="P109" s="271">
        <v>0</v>
      </c>
      <c r="Q109" s="272" t="s">
        <v>434</v>
      </c>
      <c r="R109" s="272" t="s">
        <v>434</v>
      </c>
      <c r="S109" s="187"/>
      <c r="T109" s="184"/>
      <c r="U109" s="184"/>
      <c r="V109" s="184"/>
      <c r="W109" s="184"/>
      <c r="X109" s="184"/>
    </row>
    <row r="110" spans="1:24" s="72" customFormat="1" ht="12.75" customHeight="1" x14ac:dyDescent="0.2">
      <c r="A110" s="198" t="s">
        <v>462</v>
      </c>
      <c r="B110" s="198" t="s">
        <v>258</v>
      </c>
      <c r="C110" s="198" t="s">
        <v>566</v>
      </c>
      <c r="D110" s="63">
        <v>56007</v>
      </c>
      <c r="E110" s="63" t="s">
        <v>282</v>
      </c>
      <c r="F110" s="63" t="s">
        <v>437</v>
      </c>
      <c r="G110" s="270">
        <v>7.6285247053575498</v>
      </c>
      <c r="H110" s="270">
        <v>0</v>
      </c>
      <c r="I110" s="270">
        <v>41.508149132092555</v>
      </c>
      <c r="J110" s="270">
        <v>0</v>
      </c>
      <c r="K110" s="270">
        <v>0</v>
      </c>
      <c r="L110" s="271">
        <v>7.6382001676882538</v>
      </c>
      <c r="M110" s="271">
        <v>0</v>
      </c>
      <c r="N110" s="271">
        <v>41.560795030068441</v>
      </c>
      <c r="O110" s="271">
        <v>0</v>
      </c>
      <c r="P110" s="271">
        <v>0</v>
      </c>
      <c r="Q110" s="272" t="s">
        <v>434</v>
      </c>
      <c r="R110" s="272" t="s">
        <v>436</v>
      </c>
      <c r="S110" s="187"/>
      <c r="T110" s="184"/>
      <c r="U110" s="184"/>
      <c r="V110" s="184"/>
      <c r="W110" s="184"/>
      <c r="X110" s="184"/>
    </row>
    <row r="111" spans="1:24" s="72" customFormat="1" ht="12.75" customHeight="1" x14ac:dyDescent="0.2">
      <c r="A111" s="198" t="s">
        <v>462</v>
      </c>
      <c r="B111" s="198" t="s">
        <v>427</v>
      </c>
      <c r="C111" s="198" t="s">
        <v>590</v>
      </c>
      <c r="D111" s="63">
        <v>49009</v>
      </c>
      <c r="E111" s="63" t="s">
        <v>282</v>
      </c>
      <c r="F111" s="63" t="s">
        <v>437</v>
      </c>
      <c r="G111" s="270">
        <v>0</v>
      </c>
      <c r="H111" s="270">
        <v>0</v>
      </c>
      <c r="I111" s="270">
        <v>0</v>
      </c>
      <c r="J111" s="270">
        <v>0</v>
      </c>
      <c r="K111" s="270">
        <v>0</v>
      </c>
      <c r="L111" s="271">
        <v>2.5746231239446834E-4</v>
      </c>
      <c r="M111" s="271">
        <v>0</v>
      </c>
      <c r="N111" s="271">
        <v>1.4008978762640187E-3</v>
      </c>
      <c r="O111" s="271">
        <v>0</v>
      </c>
      <c r="P111" s="271">
        <v>0</v>
      </c>
      <c r="Q111" s="272" t="s">
        <v>434</v>
      </c>
      <c r="R111" s="272" t="s">
        <v>436</v>
      </c>
      <c r="S111" s="187"/>
      <c r="T111" s="184"/>
      <c r="U111" s="184"/>
      <c r="V111" s="184"/>
      <c r="W111" s="184"/>
      <c r="X111" s="184"/>
    </row>
    <row r="112" spans="1:24" s="72" customFormat="1" ht="12.75" customHeight="1" x14ac:dyDescent="0.2">
      <c r="A112" s="198" t="s">
        <v>462</v>
      </c>
      <c r="B112" s="198" t="s">
        <v>428</v>
      </c>
      <c r="C112" s="198" t="s">
        <v>590</v>
      </c>
      <c r="D112" s="63">
        <v>49043</v>
      </c>
      <c r="E112" s="63" t="s">
        <v>282</v>
      </c>
      <c r="F112" s="63" t="s">
        <v>437</v>
      </c>
      <c r="G112" s="270">
        <v>0</v>
      </c>
      <c r="H112" s="270">
        <v>0</v>
      </c>
      <c r="I112" s="270">
        <v>0</v>
      </c>
      <c r="J112" s="270">
        <v>0</v>
      </c>
      <c r="K112" s="270">
        <v>0</v>
      </c>
      <c r="L112" s="271">
        <v>0</v>
      </c>
      <c r="M112" s="271">
        <v>0</v>
      </c>
      <c r="N112" s="271">
        <v>0</v>
      </c>
      <c r="O112" s="271">
        <v>0</v>
      </c>
      <c r="P112" s="271">
        <v>0</v>
      </c>
      <c r="Q112" s="272" t="s">
        <v>434</v>
      </c>
      <c r="R112" s="272" t="s">
        <v>436</v>
      </c>
      <c r="S112" s="187"/>
      <c r="T112" s="184"/>
      <c r="U112" s="184"/>
      <c r="V112" s="184"/>
      <c r="W112" s="184"/>
      <c r="X112" s="184"/>
    </row>
    <row r="113" spans="1:24" s="74" customFormat="1" ht="12.75" customHeight="1" x14ac:dyDescent="0.2">
      <c r="A113" s="198" t="s">
        <v>462</v>
      </c>
      <c r="B113" s="198" t="s">
        <v>429</v>
      </c>
      <c r="C113" s="198" t="s">
        <v>566</v>
      </c>
      <c r="D113" s="63">
        <v>56001</v>
      </c>
      <c r="E113" s="63" t="s">
        <v>282</v>
      </c>
      <c r="F113" s="63" t="s">
        <v>437</v>
      </c>
      <c r="G113" s="270">
        <v>0</v>
      </c>
      <c r="H113" s="270">
        <v>0</v>
      </c>
      <c r="I113" s="270">
        <v>0</v>
      </c>
      <c r="J113" s="270">
        <v>0</v>
      </c>
      <c r="K113" s="270">
        <v>0</v>
      </c>
      <c r="L113" s="271">
        <v>0</v>
      </c>
      <c r="M113" s="271">
        <v>0</v>
      </c>
      <c r="N113" s="271">
        <v>0</v>
      </c>
      <c r="O113" s="271">
        <v>0</v>
      </c>
      <c r="P113" s="271">
        <v>0</v>
      </c>
      <c r="Q113" s="272" t="s">
        <v>434</v>
      </c>
      <c r="R113" s="272" t="s">
        <v>436</v>
      </c>
      <c r="S113" s="187"/>
      <c r="T113" s="184"/>
      <c r="U113" s="184"/>
      <c r="V113" s="184"/>
      <c r="W113" s="184"/>
      <c r="X113" s="184"/>
    </row>
    <row r="114" spans="1:24" s="74" customFormat="1" ht="12.75" customHeight="1" x14ac:dyDescent="0.2">
      <c r="A114" s="198" t="s">
        <v>462</v>
      </c>
      <c r="B114" s="198" t="s">
        <v>430</v>
      </c>
      <c r="C114" s="198" t="s">
        <v>566</v>
      </c>
      <c r="D114" s="63">
        <v>56023</v>
      </c>
      <c r="E114" s="63" t="s">
        <v>282</v>
      </c>
      <c r="F114" s="63" t="s">
        <v>437</v>
      </c>
      <c r="G114" s="270">
        <v>0</v>
      </c>
      <c r="H114" s="270">
        <v>0</v>
      </c>
      <c r="I114" s="270">
        <v>0</v>
      </c>
      <c r="J114" s="270">
        <v>0</v>
      </c>
      <c r="K114" s="270">
        <v>0</v>
      </c>
      <c r="L114" s="271">
        <v>0.9670034712453075</v>
      </c>
      <c r="M114" s="271">
        <v>0</v>
      </c>
      <c r="N114" s="271">
        <v>5.2616365347171135</v>
      </c>
      <c r="O114" s="271">
        <v>0</v>
      </c>
      <c r="P114" s="271">
        <v>0</v>
      </c>
      <c r="Q114" s="272" t="s">
        <v>434</v>
      </c>
      <c r="R114" s="272" t="s">
        <v>436</v>
      </c>
      <c r="S114" s="187"/>
      <c r="T114" s="184"/>
      <c r="U114" s="184"/>
      <c r="V114" s="184"/>
      <c r="W114" s="184"/>
      <c r="X114" s="184"/>
    </row>
    <row r="115" spans="1:24" s="74" customFormat="1" ht="12.75" customHeight="1" x14ac:dyDescent="0.2">
      <c r="A115" s="198" t="s">
        <v>462</v>
      </c>
      <c r="B115" s="198" t="s">
        <v>431</v>
      </c>
      <c r="C115" s="198" t="s">
        <v>566</v>
      </c>
      <c r="D115" s="63">
        <v>56035</v>
      </c>
      <c r="E115" s="63" t="s">
        <v>282</v>
      </c>
      <c r="F115" s="63" t="s">
        <v>437</v>
      </c>
      <c r="G115" s="384" t="s">
        <v>314</v>
      </c>
      <c r="H115" s="384" t="s">
        <v>314</v>
      </c>
      <c r="I115" s="384" t="s">
        <v>314</v>
      </c>
      <c r="J115" s="384" t="s">
        <v>314</v>
      </c>
      <c r="K115" s="384" t="s">
        <v>314</v>
      </c>
      <c r="L115" s="406">
        <v>300.20291089844142</v>
      </c>
      <c r="M115" s="406">
        <v>0</v>
      </c>
      <c r="N115" s="406">
        <v>75.050727724610354</v>
      </c>
      <c r="O115" s="406">
        <v>0</v>
      </c>
      <c r="P115" s="406">
        <v>0</v>
      </c>
      <c r="Q115" s="272" t="s">
        <v>434</v>
      </c>
      <c r="R115" s="272" t="s">
        <v>436</v>
      </c>
      <c r="S115" s="187"/>
      <c r="T115" s="184"/>
      <c r="U115" s="184"/>
      <c r="V115" s="184"/>
      <c r="W115" s="184"/>
      <c r="X115" s="184"/>
    </row>
    <row r="116" spans="1:24" s="74" customFormat="1" ht="12.75" customHeight="1" x14ac:dyDescent="0.2">
      <c r="A116" s="198" t="s">
        <v>462</v>
      </c>
      <c r="B116" s="198" t="s">
        <v>432</v>
      </c>
      <c r="C116" s="198" t="s">
        <v>566</v>
      </c>
      <c r="D116" s="63">
        <v>56037</v>
      </c>
      <c r="E116" s="63" t="s">
        <v>282</v>
      </c>
      <c r="F116" s="63" t="s">
        <v>437</v>
      </c>
      <c r="G116" s="270">
        <v>14.607771167277722</v>
      </c>
      <c r="H116" s="270">
        <v>0</v>
      </c>
      <c r="I116" s="270">
        <v>79.483460763128789</v>
      </c>
      <c r="J116" s="270">
        <v>0</v>
      </c>
      <c r="K116" s="270">
        <v>0</v>
      </c>
      <c r="L116" s="271">
        <v>16.133631752888824</v>
      </c>
      <c r="M116" s="271">
        <v>0</v>
      </c>
      <c r="N116" s="271">
        <v>87.785937478953912</v>
      </c>
      <c r="O116" s="271">
        <v>0</v>
      </c>
      <c r="P116" s="271">
        <v>0</v>
      </c>
      <c r="Q116" s="272" t="s">
        <v>434</v>
      </c>
      <c r="R116" s="272" t="s">
        <v>436</v>
      </c>
      <c r="S116" s="187"/>
      <c r="T116" s="184"/>
      <c r="U116" s="184"/>
      <c r="V116" s="184"/>
      <c r="W116" s="184"/>
      <c r="X116" s="184"/>
    </row>
    <row r="117" spans="1:24" s="74" customFormat="1" ht="12.75" customHeight="1" x14ac:dyDescent="0.2">
      <c r="A117" s="198" t="s">
        <v>462</v>
      </c>
      <c r="B117" s="198" t="s">
        <v>433</v>
      </c>
      <c r="C117" s="198" t="s">
        <v>566</v>
      </c>
      <c r="D117" s="63">
        <v>56041</v>
      </c>
      <c r="E117" s="63" t="s">
        <v>282</v>
      </c>
      <c r="F117" s="63" t="s">
        <v>437</v>
      </c>
      <c r="G117" s="270">
        <v>0</v>
      </c>
      <c r="H117" s="270">
        <v>0</v>
      </c>
      <c r="I117" s="270">
        <v>0</v>
      </c>
      <c r="J117" s="270">
        <v>0</v>
      </c>
      <c r="K117" s="270">
        <v>0</v>
      </c>
      <c r="L117" s="271">
        <v>0</v>
      </c>
      <c r="M117" s="271">
        <v>0</v>
      </c>
      <c r="N117" s="271">
        <v>0</v>
      </c>
      <c r="O117" s="271">
        <v>0</v>
      </c>
      <c r="P117" s="271">
        <v>0</v>
      </c>
      <c r="Q117" s="272" t="s">
        <v>434</v>
      </c>
      <c r="R117" s="272" t="s">
        <v>436</v>
      </c>
      <c r="S117" s="187"/>
      <c r="T117" s="184"/>
      <c r="U117" s="184"/>
      <c r="V117" s="184"/>
      <c r="W117" s="184"/>
      <c r="X117" s="184"/>
    </row>
    <row r="118" spans="1:24" s="73" customFormat="1" ht="12.75" customHeight="1" x14ac:dyDescent="0.2">
      <c r="A118" s="198" t="s">
        <v>273</v>
      </c>
      <c r="B118" s="198" t="s">
        <v>258</v>
      </c>
      <c r="C118" s="198" t="s">
        <v>566</v>
      </c>
      <c r="D118" s="63">
        <v>56007</v>
      </c>
      <c r="E118" s="63" t="s">
        <v>272</v>
      </c>
      <c r="F118" s="63" t="s">
        <v>273</v>
      </c>
      <c r="G118" s="270">
        <v>0.62936378980847074</v>
      </c>
      <c r="H118" s="270">
        <v>0</v>
      </c>
      <c r="I118" s="270">
        <v>3.4244794445460909</v>
      </c>
      <c r="J118" s="270">
        <v>0</v>
      </c>
      <c r="K118" s="270">
        <v>0</v>
      </c>
      <c r="L118" s="271">
        <v>0.62936378980847074</v>
      </c>
      <c r="M118" s="271">
        <v>0</v>
      </c>
      <c r="N118" s="271">
        <v>3.4244794445460909</v>
      </c>
      <c r="O118" s="271">
        <v>0</v>
      </c>
      <c r="P118" s="271">
        <v>0</v>
      </c>
      <c r="Q118" s="272" t="s">
        <v>434</v>
      </c>
      <c r="R118" s="272" t="s">
        <v>434</v>
      </c>
      <c r="S118" s="187"/>
      <c r="T118" s="184"/>
      <c r="U118" s="184"/>
      <c r="V118" s="184"/>
      <c r="W118" s="184"/>
      <c r="X118" s="184"/>
    </row>
    <row r="119" spans="1:24" s="73" customFormat="1" ht="12.75" customHeight="1" x14ac:dyDescent="0.2">
      <c r="A119" s="198" t="s">
        <v>273</v>
      </c>
      <c r="B119" s="198" t="s">
        <v>427</v>
      </c>
      <c r="C119" s="198" t="s">
        <v>590</v>
      </c>
      <c r="D119" s="63">
        <v>49009</v>
      </c>
      <c r="E119" s="63" t="s">
        <v>272</v>
      </c>
      <c r="F119" s="63" t="s">
        <v>273</v>
      </c>
      <c r="G119" s="270">
        <v>0</v>
      </c>
      <c r="H119" s="270">
        <v>0</v>
      </c>
      <c r="I119" s="270">
        <v>0</v>
      </c>
      <c r="J119" s="270">
        <v>0</v>
      </c>
      <c r="K119" s="270">
        <v>0</v>
      </c>
      <c r="L119" s="271">
        <v>0</v>
      </c>
      <c r="M119" s="271">
        <v>0</v>
      </c>
      <c r="N119" s="271">
        <v>0</v>
      </c>
      <c r="O119" s="271">
        <v>0</v>
      </c>
      <c r="P119" s="271">
        <v>0</v>
      </c>
      <c r="Q119" s="272" t="s">
        <v>434</v>
      </c>
      <c r="R119" s="272" t="s">
        <v>434</v>
      </c>
      <c r="S119" s="187"/>
      <c r="T119" s="184"/>
      <c r="U119" s="184"/>
      <c r="V119" s="184"/>
      <c r="W119" s="184"/>
      <c r="X119" s="184"/>
    </row>
    <row r="120" spans="1:24" s="73" customFormat="1" ht="12.75" customHeight="1" x14ac:dyDescent="0.2">
      <c r="A120" s="198" t="s">
        <v>273</v>
      </c>
      <c r="B120" s="198" t="s">
        <v>428</v>
      </c>
      <c r="C120" s="198" t="s">
        <v>590</v>
      </c>
      <c r="D120" s="63">
        <v>49043</v>
      </c>
      <c r="E120" s="63" t="s">
        <v>272</v>
      </c>
      <c r="F120" s="63" t="s">
        <v>273</v>
      </c>
      <c r="G120" s="270">
        <v>4.2524580392464236E-3</v>
      </c>
      <c r="H120" s="270">
        <v>0</v>
      </c>
      <c r="I120" s="270">
        <v>2.3138374625311424E-2</v>
      </c>
      <c r="J120" s="270">
        <v>0</v>
      </c>
      <c r="K120" s="270">
        <v>0</v>
      </c>
      <c r="L120" s="271">
        <v>4.2524580392464236E-3</v>
      </c>
      <c r="M120" s="271">
        <v>0</v>
      </c>
      <c r="N120" s="271">
        <v>2.3138374625311424E-2</v>
      </c>
      <c r="O120" s="271">
        <v>0</v>
      </c>
      <c r="P120" s="271">
        <v>0</v>
      </c>
      <c r="Q120" s="272" t="s">
        <v>434</v>
      </c>
      <c r="R120" s="272" t="s">
        <v>434</v>
      </c>
      <c r="S120" s="187"/>
      <c r="T120" s="184"/>
      <c r="U120" s="184"/>
      <c r="V120" s="184"/>
      <c r="W120" s="184"/>
      <c r="X120" s="184"/>
    </row>
    <row r="121" spans="1:24" s="73" customFormat="1" ht="12.75" customHeight="1" x14ac:dyDescent="0.2">
      <c r="A121" s="198" t="s">
        <v>273</v>
      </c>
      <c r="B121" s="198" t="s">
        <v>429</v>
      </c>
      <c r="C121" s="198" t="s">
        <v>566</v>
      </c>
      <c r="D121" s="63">
        <v>56001</v>
      </c>
      <c r="E121" s="63" t="s">
        <v>272</v>
      </c>
      <c r="F121" s="63" t="s">
        <v>273</v>
      </c>
      <c r="G121" s="270">
        <v>0</v>
      </c>
      <c r="H121" s="270">
        <v>0</v>
      </c>
      <c r="I121" s="270">
        <v>0</v>
      </c>
      <c r="J121" s="270">
        <v>0</v>
      </c>
      <c r="K121" s="270">
        <v>0</v>
      </c>
      <c r="L121" s="271">
        <v>0</v>
      </c>
      <c r="M121" s="271">
        <v>0</v>
      </c>
      <c r="N121" s="271">
        <v>0</v>
      </c>
      <c r="O121" s="271">
        <v>0</v>
      </c>
      <c r="P121" s="271">
        <v>0</v>
      </c>
      <c r="Q121" s="272" t="s">
        <v>434</v>
      </c>
      <c r="R121" s="272" t="s">
        <v>434</v>
      </c>
      <c r="S121" s="187"/>
      <c r="T121" s="184"/>
      <c r="U121" s="184"/>
      <c r="V121" s="184"/>
      <c r="W121" s="184"/>
      <c r="X121" s="184"/>
    </row>
    <row r="122" spans="1:24" s="72" customFormat="1" ht="12.75" customHeight="1" x14ac:dyDescent="0.2">
      <c r="A122" s="198" t="s">
        <v>273</v>
      </c>
      <c r="B122" s="198" t="s">
        <v>430</v>
      </c>
      <c r="C122" s="198" t="s">
        <v>566</v>
      </c>
      <c r="D122" s="63">
        <v>56023</v>
      </c>
      <c r="E122" s="63" t="s">
        <v>272</v>
      </c>
      <c r="F122" s="63" t="s">
        <v>273</v>
      </c>
      <c r="G122" s="270">
        <v>0.21900158902119082</v>
      </c>
      <c r="H122" s="270">
        <v>0</v>
      </c>
      <c r="I122" s="270">
        <v>1.1916262932035384</v>
      </c>
      <c r="J122" s="270">
        <v>0</v>
      </c>
      <c r="K122" s="270">
        <v>0</v>
      </c>
      <c r="L122" s="271">
        <v>0.21900158902119082</v>
      </c>
      <c r="M122" s="271">
        <v>0</v>
      </c>
      <c r="N122" s="271">
        <v>1.1916262932035384</v>
      </c>
      <c r="O122" s="271">
        <v>0</v>
      </c>
      <c r="P122" s="271">
        <v>0</v>
      </c>
      <c r="Q122" s="272" t="s">
        <v>434</v>
      </c>
      <c r="R122" s="272" t="s">
        <v>434</v>
      </c>
      <c r="S122" s="187"/>
      <c r="T122" s="184"/>
      <c r="U122" s="184"/>
      <c r="V122" s="184"/>
      <c r="W122" s="184"/>
      <c r="X122" s="184"/>
    </row>
    <row r="123" spans="1:24" s="72" customFormat="1" ht="12.75" customHeight="1" x14ac:dyDescent="0.2">
      <c r="A123" s="198" t="s">
        <v>273</v>
      </c>
      <c r="B123" s="198" t="s">
        <v>431</v>
      </c>
      <c r="C123" s="198" t="s">
        <v>566</v>
      </c>
      <c r="D123" s="63">
        <v>56035</v>
      </c>
      <c r="E123" s="63" t="s">
        <v>272</v>
      </c>
      <c r="F123" s="63" t="s">
        <v>273</v>
      </c>
      <c r="G123" s="384" t="s">
        <v>314</v>
      </c>
      <c r="H123" s="384" t="s">
        <v>314</v>
      </c>
      <c r="I123" s="384" t="s">
        <v>314</v>
      </c>
      <c r="J123" s="384" t="s">
        <v>314</v>
      </c>
      <c r="K123" s="384" t="s">
        <v>314</v>
      </c>
      <c r="L123" s="406">
        <v>1913.9800921537073</v>
      </c>
      <c r="M123" s="406">
        <v>0</v>
      </c>
      <c r="N123" s="406">
        <v>2218.3157697480119</v>
      </c>
      <c r="O123" s="406">
        <v>34.4568380936363</v>
      </c>
      <c r="P123" s="406">
        <v>117.26052161643773</v>
      </c>
      <c r="Q123" s="272" t="s">
        <v>434</v>
      </c>
      <c r="R123" s="272" t="s">
        <v>434</v>
      </c>
      <c r="S123" s="187"/>
      <c r="T123" s="184"/>
      <c r="U123" s="184"/>
      <c r="V123" s="184"/>
      <c r="W123" s="184"/>
      <c r="X123" s="184"/>
    </row>
    <row r="124" spans="1:24" s="72" customFormat="1" ht="12.75" customHeight="1" x14ac:dyDescent="0.2">
      <c r="A124" s="198" t="s">
        <v>273</v>
      </c>
      <c r="B124" s="198" t="s">
        <v>432</v>
      </c>
      <c r="C124" s="198" t="s">
        <v>566</v>
      </c>
      <c r="D124" s="63">
        <v>56037</v>
      </c>
      <c r="E124" s="63" t="s">
        <v>272</v>
      </c>
      <c r="F124" s="63" t="s">
        <v>273</v>
      </c>
      <c r="G124" s="270">
        <v>0.6102277286318617</v>
      </c>
      <c r="H124" s="270">
        <v>0</v>
      </c>
      <c r="I124" s="270">
        <v>3.3203567587321894</v>
      </c>
      <c r="J124" s="270">
        <v>0</v>
      </c>
      <c r="K124" s="270">
        <v>0</v>
      </c>
      <c r="L124" s="271">
        <v>0.6102277286318617</v>
      </c>
      <c r="M124" s="271">
        <v>0</v>
      </c>
      <c r="N124" s="271">
        <v>3.3203567587321894</v>
      </c>
      <c r="O124" s="271">
        <v>0</v>
      </c>
      <c r="P124" s="271">
        <v>0</v>
      </c>
      <c r="Q124" s="272" t="s">
        <v>434</v>
      </c>
      <c r="R124" s="272" t="s">
        <v>434</v>
      </c>
      <c r="S124" s="187"/>
      <c r="T124" s="184"/>
      <c r="U124" s="184"/>
      <c r="V124" s="184"/>
      <c r="W124" s="184"/>
      <c r="X124" s="184"/>
    </row>
    <row r="125" spans="1:24" s="72" customFormat="1" ht="12.75" customHeight="1" x14ac:dyDescent="0.2">
      <c r="A125" s="198" t="s">
        <v>273</v>
      </c>
      <c r="B125" s="198" t="s">
        <v>433</v>
      </c>
      <c r="C125" s="198" t="s">
        <v>566</v>
      </c>
      <c r="D125" s="63">
        <v>56041</v>
      </c>
      <c r="E125" s="63" t="s">
        <v>272</v>
      </c>
      <c r="F125" s="63" t="s">
        <v>273</v>
      </c>
      <c r="G125" s="270">
        <v>4.677703843171066E-2</v>
      </c>
      <c r="H125" s="270">
        <v>0</v>
      </c>
      <c r="I125" s="270">
        <v>0.25452212087842568</v>
      </c>
      <c r="J125" s="270">
        <v>0</v>
      </c>
      <c r="K125" s="270">
        <v>0</v>
      </c>
      <c r="L125" s="271">
        <v>4.677703843171066E-2</v>
      </c>
      <c r="M125" s="271">
        <v>0</v>
      </c>
      <c r="N125" s="271">
        <v>0.25452212087842568</v>
      </c>
      <c r="O125" s="271">
        <v>0</v>
      </c>
      <c r="P125" s="271">
        <v>0</v>
      </c>
      <c r="Q125" s="272" t="s">
        <v>434</v>
      </c>
      <c r="R125" s="272" t="s">
        <v>434</v>
      </c>
      <c r="S125" s="187"/>
      <c r="T125" s="184"/>
      <c r="U125" s="184"/>
      <c r="V125" s="184"/>
      <c r="W125" s="184"/>
      <c r="X125" s="184"/>
    </row>
    <row r="126" spans="1:24" s="74" customFormat="1" ht="12.75" customHeight="1" x14ac:dyDescent="0.2">
      <c r="A126" s="198" t="s">
        <v>273</v>
      </c>
      <c r="B126" s="198" t="s">
        <v>258</v>
      </c>
      <c r="C126" s="198" t="s">
        <v>566</v>
      </c>
      <c r="D126" s="63">
        <v>56007</v>
      </c>
      <c r="E126" s="63" t="s">
        <v>425</v>
      </c>
      <c r="F126" s="63" t="s">
        <v>426</v>
      </c>
      <c r="G126" s="270">
        <v>8.4079934667103599E-4</v>
      </c>
      <c r="H126" s="270">
        <v>0</v>
      </c>
      <c r="I126" s="270">
        <v>4.5749376215924011E-3</v>
      </c>
      <c r="J126" s="270">
        <v>0</v>
      </c>
      <c r="K126" s="270">
        <v>0</v>
      </c>
      <c r="L126" s="271">
        <v>8.4079934667103599E-4</v>
      </c>
      <c r="M126" s="271">
        <v>0</v>
      </c>
      <c r="N126" s="271">
        <v>4.5749376215924011E-3</v>
      </c>
      <c r="O126" s="271">
        <v>0</v>
      </c>
      <c r="P126" s="271">
        <v>0</v>
      </c>
      <c r="Q126" s="272" t="s">
        <v>434</v>
      </c>
      <c r="R126" s="272" t="s">
        <v>434</v>
      </c>
      <c r="S126" s="187"/>
      <c r="T126" s="184"/>
      <c r="U126" s="184"/>
      <c r="V126" s="184"/>
      <c r="W126" s="184"/>
      <c r="X126" s="184"/>
    </row>
    <row r="127" spans="1:24" s="74" customFormat="1" ht="12.75" customHeight="1" x14ac:dyDescent="0.2">
      <c r="A127" s="198" t="s">
        <v>273</v>
      </c>
      <c r="B127" s="198" t="s">
        <v>427</v>
      </c>
      <c r="C127" s="198" t="s">
        <v>590</v>
      </c>
      <c r="D127" s="63">
        <v>49009</v>
      </c>
      <c r="E127" s="63" t="s">
        <v>425</v>
      </c>
      <c r="F127" s="63" t="s">
        <v>426</v>
      </c>
      <c r="G127" s="270">
        <v>7.5342136602477849E-6</v>
      </c>
      <c r="H127" s="270">
        <v>0</v>
      </c>
      <c r="I127" s="270">
        <v>4.0994986092524707E-5</v>
      </c>
      <c r="J127" s="270">
        <v>0</v>
      </c>
      <c r="K127" s="270">
        <v>0</v>
      </c>
      <c r="L127" s="271">
        <v>7.5342136602477849E-6</v>
      </c>
      <c r="M127" s="271">
        <v>0</v>
      </c>
      <c r="N127" s="271">
        <v>4.0994986092524707E-5</v>
      </c>
      <c r="O127" s="271">
        <v>0</v>
      </c>
      <c r="P127" s="271">
        <v>0</v>
      </c>
      <c r="Q127" s="272" t="s">
        <v>434</v>
      </c>
      <c r="R127" s="272" t="s">
        <v>434</v>
      </c>
      <c r="S127" s="187"/>
      <c r="T127" s="184"/>
      <c r="U127" s="184"/>
      <c r="V127" s="184"/>
      <c r="W127" s="184"/>
      <c r="X127" s="184"/>
    </row>
    <row r="128" spans="1:24" s="74" customFormat="1" ht="12.75" customHeight="1" x14ac:dyDescent="0.2">
      <c r="A128" s="198" t="s">
        <v>273</v>
      </c>
      <c r="B128" s="198" t="s">
        <v>428</v>
      </c>
      <c r="C128" s="198" t="s">
        <v>590</v>
      </c>
      <c r="D128" s="63">
        <v>49043</v>
      </c>
      <c r="E128" s="63" t="s">
        <v>425</v>
      </c>
      <c r="F128" s="63" t="s">
        <v>426</v>
      </c>
      <c r="G128" s="270">
        <v>8.1850707416528186E-5</v>
      </c>
      <c r="H128" s="270">
        <v>0</v>
      </c>
      <c r="I128" s="270">
        <v>4.4536414329581506E-4</v>
      </c>
      <c r="J128" s="270">
        <v>0</v>
      </c>
      <c r="K128" s="270">
        <v>0</v>
      </c>
      <c r="L128" s="271">
        <v>8.1850707416528186E-5</v>
      </c>
      <c r="M128" s="271">
        <v>0</v>
      </c>
      <c r="N128" s="271">
        <v>4.4536414329581506E-4</v>
      </c>
      <c r="O128" s="271">
        <v>0</v>
      </c>
      <c r="P128" s="271">
        <v>0</v>
      </c>
      <c r="Q128" s="272" t="s">
        <v>434</v>
      </c>
      <c r="R128" s="272" t="s">
        <v>434</v>
      </c>
      <c r="S128" s="187"/>
      <c r="T128" s="184"/>
      <c r="U128" s="184"/>
      <c r="V128" s="184"/>
      <c r="W128" s="184"/>
      <c r="X128" s="184"/>
    </row>
    <row r="129" spans="1:24" s="74" customFormat="1" ht="12.75" customHeight="1" x14ac:dyDescent="0.2">
      <c r="A129" s="198" t="s">
        <v>273</v>
      </c>
      <c r="B129" s="198" t="s">
        <v>429</v>
      </c>
      <c r="C129" s="198" t="s">
        <v>566</v>
      </c>
      <c r="D129" s="63">
        <v>56001</v>
      </c>
      <c r="E129" s="63" t="s">
        <v>425</v>
      </c>
      <c r="F129" s="63" t="s">
        <v>426</v>
      </c>
      <c r="G129" s="270">
        <v>4.4060055005893073E-8</v>
      </c>
      <c r="H129" s="270">
        <v>0</v>
      </c>
      <c r="I129" s="270">
        <v>2.3973853459088878E-7</v>
      </c>
      <c r="J129" s="270">
        <v>0</v>
      </c>
      <c r="K129" s="270">
        <v>0</v>
      </c>
      <c r="L129" s="271">
        <v>4.4060055005893073E-8</v>
      </c>
      <c r="M129" s="271">
        <v>0</v>
      </c>
      <c r="N129" s="271">
        <v>2.3973853459088878E-7</v>
      </c>
      <c r="O129" s="271">
        <v>0</v>
      </c>
      <c r="P129" s="271">
        <v>0</v>
      </c>
      <c r="Q129" s="272" t="s">
        <v>434</v>
      </c>
      <c r="R129" s="272" t="s">
        <v>434</v>
      </c>
      <c r="S129" s="187"/>
      <c r="T129" s="184"/>
      <c r="U129" s="184"/>
      <c r="V129" s="184"/>
      <c r="W129" s="184"/>
      <c r="X129" s="184"/>
    </row>
    <row r="130" spans="1:24" s="74" customFormat="1" ht="12.75" customHeight="1" x14ac:dyDescent="0.2">
      <c r="A130" s="198" t="s">
        <v>273</v>
      </c>
      <c r="B130" s="198" t="s">
        <v>430</v>
      </c>
      <c r="C130" s="198" t="s">
        <v>566</v>
      </c>
      <c r="D130" s="63">
        <v>56023</v>
      </c>
      <c r="E130" s="63" t="s">
        <v>425</v>
      </c>
      <c r="F130" s="63" t="s">
        <v>426</v>
      </c>
      <c r="G130" s="270">
        <v>6.2460485138382863E-4</v>
      </c>
      <c r="H130" s="270">
        <v>0</v>
      </c>
      <c r="I130" s="270">
        <v>3.3985852207649497E-3</v>
      </c>
      <c r="J130" s="270">
        <v>0</v>
      </c>
      <c r="K130" s="270">
        <v>0</v>
      </c>
      <c r="L130" s="271">
        <v>6.2460485138382863E-4</v>
      </c>
      <c r="M130" s="271">
        <v>0</v>
      </c>
      <c r="N130" s="271">
        <v>3.3985852207649497E-3</v>
      </c>
      <c r="O130" s="271">
        <v>0</v>
      </c>
      <c r="P130" s="271">
        <v>0</v>
      </c>
      <c r="Q130" s="272" t="s">
        <v>434</v>
      </c>
      <c r="R130" s="272" t="s">
        <v>434</v>
      </c>
      <c r="S130" s="187"/>
      <c r="T130" s="184"/>
      <c r="U130" s="184"/>
      <c r="V130" s="184"/>
      <c r="W130" s="184"/>
      <c r="X130" s="184"/>
    </row>
    <row r="131" spans="1:24" s="73" customFormat="1" ht="12.75" customHeight="1" x14ac:dyDescent="0.2">
      <c r="A131" s="198" t="s">
        <v>273</v>
      </c>
      <c r="B131" s="198" t="s">
        <v>431</v>
      </c>
      <c r="C131" s="198" t="s">
        <v>566</v>
      </c>
      <c r="D131" s="63">
        <v>56035</v>
      </c>
      <c r="E131" s="63" t="s">
        <v>425</v>
      </c>
      <c r="F131" s="63" t="s">
        <v>426</v>
      </c>
      <c r="G131" s="384" t="s">
        <v>314</v>
      </c>
      <c r="H131" s="384" t="s">
        <v>314</v>
      </c>
      <c r="I131" s="384" t="s">
        <v>314</v>
      </c>
      <c r="J131" s="384" t="s">
        <v>314</v>
      </c>
      <c r="K131" s="384" t="s">
        <v>314</v>
      </c>
      <c r="L131" s="406">
        <v>0</v>
      </c>
      <c r="M131" s="406">
        <v>0</v>
      </c>
      <c r="N131" s="406">
        <v>0</v>
      </c>
      <c r="O131" s="406">
        <v>0</v>
      </c>
      <c r="P131" s="406">
        <v>0</v>
      </c>
      <c r="Q131" s="272" t="s">
        <v>434</v>
      </c>
      <c r="R131" s="272" t="s">
        <v>434</v>
      </c>
      <c r="S131" s="187"/>
      <c r="T131" s="184"/>
      <c r="U131" s="184"/>
      <c r="V131" s="184"/>
      <c r="W131" s="184"/>
      <c r="X131" s="184"/>
    </row>
    <row r="132" spans="1:24" s="73" customFormat="1" ht="12.75" customHeight="1" x14ac:dyDescent="0.2">
      <c r="A132" s="198" t="s">
        <v>273</v>
      </c>
      <c r="B132" s="198" t="s">
        <v>432</v>
      </c>
      <c r="C132" s="198" t="s">
        <v>566</v>
      </c>
      <c r="D132" s="63">
        <v>56037</v>
      </c>
      <c r="E132" s="63" t="s">
        <v>425</v>
      </c>
      <c r="F132" s="63" t="s">
        <v>426</v>
      </c>
      <c r="G132" s="270">
        <v>1.6772590183275814E-3</v>
      </c>
      <c r="H132" s="270">
        <v>0</v>
      </c>
      <c r="I132" s="270">
        <v>9.1262623056059568E-3</v>
      </c>
      <c r="J132" s="270">
        <v>0</v>
      </c>
      <c r="K132" s="270">
        <v>0</v>
      </c>
      <c r="L132" s="271">
        <v>1.6772590183275814E-3</v>
      </c>
      <c r="M132" s="271">
        <v>0</v>
      </c>
      <c r="N132" s="271">
        <v>9.1262623056059568E-3</v>
      </c>
      <c r="O132" s="271">
        <v>0</v>
      </c>
      <c r="P132" s="271">
        <v>0</v>
      </c>
      <c r="Q132" s="272" t="s">
        <v>434</v>
      </c>
      <c r="R132" s="272" t="s">
        <v>434</v>
      </c>
      <c r="S132" s="187"/>
      <c r="T132" s="184"/>
      <c r="U132" s="184"/>
      <c r="V132" s="184"/>
      <c r="W132" s="184"/>
      <c r="X132" s="184"/>
    </row>
    <row r="133" spans="1:24" s="73" customFormat="1" ht="12.75" customHeight="1" x14ac:dyDescent="0.2">
      <c r="A133" s="198" t="s">
        <v>273</v>
      </c>
      <c r="B133" s="198" t="s">
        <v>433</v>
      </c>
      <c r="C133" s="198" t="s">
        <v>566</v>
      </c>
      <c r="D133" s="63">
        <v>56041</v>
      </c>
      <c r="E133" s="63" t="s">
        <v>425</v>
      </c>
      <c r="F133" s="63" t="s">
        <v>426</v>
      </c>
      <c r="G133" s="270">
        <v>8.8958898344104103E-4</v>
      </c>
      <c r="H133" s="270">
        <v>0</v>
      </c>
      <c r="I133" s="270">
        <v>4.840410645193899E-3</v>
      </c>
      <c r="J133" s="270">
        <v>0</v>
      </c>
      <c r="K133" s="270">
        <v>0</v>
      </c>
      <c r="L133" s="271">
        <v>8.8958898344104103E-4</v>
      </c>
      <c r="M133" s="271">
        <v>0</v>
      </c>
      <c r="N133" s="271">
        <v>4.840410645193899E-3</v>
      </c>
      <c r="O133" s="271">
        <v>0</v>
      </c>
      <c r="P133" s="271">
        <v>0</v>
      </c>
      <c r="Q133" s="272" t="s">
        <v>434</v>
      </c>
      <c r="R133" s="272" t="s">
        <v>434</v>
      </c>
      <c r="S133" s="187"/>
      <c r="T133" s="184"/>
      <c r="U133" s="184"/>
      <c r="V133" s="184"/>
      <c r="W133" s="184"/>
      <c r="X133" s="184"/>
    </row>
    <row r="134" spans="1:24" s="73" customFormat="1" ht="12.75" customHeight="1" x14ac:dyDescent="0.2">
      <c r="A134" s="75" t="s">
        <v>438</v>
      </c>
      <c r="B134" s="198" t="s">
        <v>258</v>
      </c>
      <c r="C134" s="198" t="s">
        <v>566</v>
      </c>
      <c r="D134" s="63">
        <v>56007</v>
      </c>
      <c r="E134" s="63" t="s">
        <v>423</v>
      </c>
      <c r="F134" s="63" t="s">
        <v>438</v>
      </c>
      <c r="G134" s="270">
        <v>1.7964229932410684E-3</v>
      </c>
      <c r="H134" s="270">
        <v>0</v>
      </c>
      <c r="I134" s="270">
        <v>9.7746545220469879E-3</v>
      </c>
      <c r="J134" s="270">
        <v>0</v>
      </c>
      <c r="K134" s="270">
        <v>0</v>
      </c>
      <c r="L134" s="271">
        <v>1.7964229932410684E-3</v>
      </c>
      <c r="M134" s="271">
        <v>0</v>
      </c>
      <c r="N134" s="271">
        <v>9.7746545220469879E-3</v>
      </c>
      <c r="O134" s="271">
        <v>0</v>
      </c>
      <c r="P134" s="271">
        <v>0</v>
      </c>
      <c r="Q134" s="272" t="s">
        <v>434</v>
      </c>
      <c r="R134" s="272" t="s">
        <v>434</v>
      </c>
      <c r="S134" s="187"/>
      <c r="T134" s="184"/>
      <c r="U134" s="184"/>
      <c r="V134" s="184"/>
      <c r="W134" s="184"/>
      <c r="X134" s="184"/>
    </row>
    <row r="135" spans="1:24" s="72" customFormat="1" ht="12.75" customHeight="1" x14ac:dyDescent="0.2">
      <c r="A135" s="75" t="s">
        <v>438</v>
      </c>
      <c r="B135" s="198" t="s">
        <v>427</v>
      </c>
      <c r="C135" s="198" t="s">
        <v>590</v>
      </c>
      <c r="D135" s="63">
        <v>49009</v>
      </c>
      <c r="E135" s="63" t="s">
        <v>423</v>
      </c>
      <c r="F135" s="63" t="s">
        <v>438</v>
      </c>
      <c r="G135" s="270">
        <v>1.6534483424525262E-5</v>
      </c>
      <c r="H135" s="270">
        <v>0</v>
      </c>
      <c r="I135" s="270">
        <v>8.9967042162858031E-5</v>
      </c>
      <c r="J135" s="270">
        <v>0</v>
      </c>
      <c r="K135" s="270">
        <v>0</v>
      </c>
      <c r="L135" s="271">
        <v>1.6534483424525262E-5</v>
      </c>
      <c r="M135" s="271">
        <v>0</v>
      </c>
      <c r="N135" s="271">
        <v>8.9967042162858031E-5</v>
      </c>
      <c r="O135" s="271">
        <v>0</v>
      </c>
      <c r="P135" s="271">
        <v>0</v>
      </c>
      <c r="Q135" s="272" t="s">
        <v>434</v>
      </c>
      <c r="R135" s="272" t="s">
        <v>434</v>
      </c>
      <c r="S135" s="187"/>
      <c r="T135" s="184"/>
      <c r="U135" s="184"/>
      <c r="V135" s="184"/>
      <c r="W135" s="184"/>
      <c r="X135" s="184"/>
    </row>
    <row r="136" spans="1:24" s="72" customFormat="1" ht="12.75" customHeight="1" x14ac:dyDescent="0.2">
      <c r="A136" s="75" t="s">
        <v>438</v>
      </c>
      <c r="B136" s="198" t="s">
        <v>428</v>
      </c>
      <c r="C136" s="198" t="s">
        <v>590</v>
      </c>
      <c r="D136" s="63">
        <v>49043</v>
      </c>
      <c r="E136" s="63" t="s">
        <v>423</v>
      </c>
      <c r="F136" s="63" t="s">
        <v>438</v>
      </c>
      <c r="G136" s="270">
        <v>5.6401380529730723E-5</v>
      </c>
      <c r="H136" s="270">
        <v>0</v>
      </c>
      <c r="I136" s="270">
        <v>3.0688986464706415E-4</v>
      </c>
      <c r="J136" s="270">
        <v>0</v>
      </c>
      <c r="K136" s="270">
        <v>0</v>
      </c>
      <c r="L136" s="271">
        <v>5.6401380529730723E-5</v>
      </c>
      <c r="M136" s="271">
        <v>0</v>
      </c>
      <c r="N136" s="271">
        <v>3.0688986464706415E-4</v>
      </c>
      <c r="O136" s="271">
        <v>0</v>
      </c>
      <c r="P136" s="271">
        <v>0</v>
      </c>
      <c r="Q136" s="272" t="s">
        <v>434</v>
      </c>
      <c r="R136" s="272" t="s">
        <v>434</v>
      </c>
      <c r="S136" s="187"/>
      <c r="T136" s="184"/>
      <c r="U136" s="184"/>
      <c r="V136" s="184"/>
      <c r="W136" s="184"/>
      <c r="X136" s="184"/>
    </row>
    <row r="137" spans="1:24" s="72" customFormat="1" ht="12.75" customHeight="1" x14ac:dyDescent="0.2">
      <c r="A137" s="75" t="s">
        <v>438</v>
      </c>
      <c r="B137" s="198" t="s">
        <v>429</v>
      </c>
      <c r="C137" s="198" t="s">
        <v>566</v>
      </c>
      <c r="D137" s="63">
        <v>56001</v>
      </c>
      <c r="E137" s="63" t="s">
        <v>423</v>
      </c>
      <c r="F137" s="63" t="s">
        <v>438</v>
      </c>
      <c r="G137" s="270">
        <v>3.8904666881235915E-5</v>
      </c>
      <c r="H137" s="270">
        <v>0</v>
      </c>
      <c r="I137" s="270">
        <v>2.116871580302542E-4</v>
      </c>
      <c r="J137" s="270">
        <v>0</v>
      </c>
      <c r="K137" s="270">
        <v>0</v>
      </c>
      <c r="L137" s="271">
        <v>3.8904666881235915E-5</v>
      </c>
      <c r="M137" s="271">
        <v>0</v>
      </c>
      <c r="N137" s="271">
        <v>2.116871580302542E-4</v>
      </c>
      <c r="O137" s="271">
        <v>0</v>
      </c>
      <c r="P137" s="271">
        <v>0</v>
      </c>
      <c r="Q137" s="272" t="s">
        <v>434</v>
      </c>
      <c r="R137" s="272" t="s">
        <v>434</v>
      </c>
      <c r="S137" s="187"/>
      <c r="T137" s="184"/>
      <c r="U137" s="184"/>
      <c r="V137" s="184"/>
      <c r="W137" s="184"/>
      <c r="X137" s="184"/>
    </row>
    <row r="138" spans="1:24" s="72" customFormat="1" ht="12.75" customHeight="1" x14ac:dyDescent="0.2">
      <c r="A138" s="75" t="s">
        <v>438</v>
      </c>
      <c r="B138" s="198" t="s">
        <v>430</v>
      </c>
      <c r="C138" s="198" t="s">
        <v>566</v>
      </c>
      <c r="D138" s="63">
        <v>56023</v>
      </c>
      <c r="E138" s="63" t="s">
        <v>423</v>
      </c>
      <c r="F138" s="63" t="s">
        <v>438</v>
      </c>
      <c r="G138" s="270">
        <v>1.4219655745091725E-3</v>
      </c>
      <c r="H138" s="270">
        <v>0</v>
      </c>
      <c r="I138" s="270">
        <v>7.7371656260057904E-3</v>
      </c>
      <c r="J138" s="270">
        <v>0</v>
      </c>
      <c r="K138" s="270">
        <v>0</v>
      </c>
      <c r="L138" s="271">
        <v>1.4219655745091725E-3</v>
      </c>
      <c r="M138" s="271">
        <v>0</v>
      </c>
      <c r="N138" s="271">
        <v>7.7371656260057904E-3</v>
      </c>
      <c r="O138" s="271">
        <v>0</v>
      </c>
      <c r="P138" s="271">
        <v>0</v>
      </c>
      <c r="Q138" s="272" t="s">
        <v>434</v>
      </c>
      <c r="R138" s="272" t="s">
        <v>434</v>
      </c>
      <c r="S138" s="187"/>
      <c r="T138" s="184"/>
      <c r="U138" s="184"/>
      <c r="V138" s="184"/>
      <c r="W138" s="184"/>
      <c r="X138" s="184"/>
    </row>
    <row r="139" spans="1:24" s="72" customFormat="1" ht="12.75" customHeight="1" x14ac:dyDescent="0.2">
      <c r="A139" s="75" t="s">
        <v>438</v>
      </c>
      <c r="B139" s="198" t="s">
        <v>431</v>
      </c>
      <c r="C139" s="198" t="s">
        <v>566</v>
      </c>
      <c r="D139" s="63">
        <v>56035</v>
      </c>
      <c r="E139" s="63" t="s">
        <v>423</v>
      </c>
      <c r="F139" s="63" t="s">
        <v>438</v>
      </c>
      <c r="G139" s="384" t="s">
        <v>314</v>
      </c>
      <c r="H139" s="384" t="s">
        <v>314</v>
      </c>
      <c r="I139" s="384" t="s">
        <v>314</v>
      </c>
      <c r="J139" s="384" t="s">
        <v>314</v>
      </c>
      <c r="K139" s="384" t="s">
        <v>314</v>
      </c>
      <c r="L139" s="406">
        <v>0</v>
      </c>
      <c r="M139" s="406">
        <v>0</v>
      </c>
      <c r="N139" s="406">
        <v>0</v>
      </c>
      <c r="O139" s="406">
        <v>0</v>
      </c>
      <c r="P139" s="406">
        <v>0</v>
      </c>
      <c r="Q139" s="272" t="s">
        <v>434</v>
      </c>
      <c r="R139" s="272" t="s">
        <v>434</v>
      </c>
      <c r="S139" s="187"/>
      <c r="T139" s="184"/>
      <c r="U139" s="184"/>
      <c r="V139" s="184"/>
      <c r="W139" s="184"/>
      <c r="X139" s="184"/>
    </row>
    <row r="140" spans="1:24" s="74" customFormat="1" ht="12.75" customHeight="1" x14ac:dyDescent="0.2">
      <c r="A140" s="75" t="s">
        <v>438</v>
      </c>
      <c r="B140" s="198" t="s">
        <v>432</v>
      </c>
      <c r="C140" s="198" t="s">
        <v>566</v>
      </c>
      <c r="D140" s="63">
        <v>56037</v>
      </c>
      <c r="E140" s="63" t="s">
        <v>423</v>
      </c>
      <c r="F140" s="63" t="s">
        <v>438</v>
      </c>
      <c r="G140" s="270">
        <v>3.189210067589314E-3</v>
      </c>
      <c r="H140" s="270">
        <v>0</v>
      </c>
      <c r="I140" s="270">
        <v>1.7353054779530086E-2</v>
      </c>
      <c r="J140" s="270">
        <v>0</v>
      </c>
      <c r="K140" s="270">
        <v>0</v>
      </c>
      <c r="L140" s="271">
        <v>3.189210067589314E-3</v>
      </c>
      <c r="M140" s="271">
        <v>0</v>
      </c>
      <c r="N140" s="271">
        <v>1.7353054779530086E-2</v>
      </c>
      <c r="O140" s="271">
        <v>0</v>
      </c>
      <c r="P140" s="271">
        <v>0</v>
      </c>
      <c r="Q140" s="272" t="s">
        <v>434</v>
      </c>
      <c r="R140" s="272" t="s">
        <v>434</v>
      </c>
      <c r="S140" s="187"/>
      <c r="T140" s="184"/>
      <c r="U140" s="184"/>
      <c r="V140" s="184"/>
      <c r="W140" s="184"/>
      <c r="X140" s="184"/>
    </row>
    <row r="141" spans="1:24" s="74" customFormat="1" ht="12.75" customHeight="1" x14ac:dyDescent="0.2">
      <c r="A141" s="75" t="s">
        <v>438</v>
      </c>
      <c r="B141" s="198" t="s">
        <v>433</v>
      </c>
      <c r="C141" s="198" t="s">
        <v>566</v>
      </c>
      <c r="D141" s="63">
        <v>56041</v>
      </c>
      <c r="E141" s="63" t="s">
        <v>423</v>
      </c>
      <c r="F141" s="63" t="s">
        <v>438</v>
      </c>
      <c r="G141" s="270">
        <v>4.1530731895719341E-4</v>
      </c>
      <c r="H141" s="270">
        <v>0</v>
      </c>
      <c r="I141" s="270">
        <v>2.2597604119729635E-3</v>
      </c>
      <c r="J141" s="270">
        <v>0</v>
      </c>
      <c r="K141" s="270">
        <v>0</v>
      </c>
      <c r="L141" s="271">
        <v>4.1530731895719341E-4</v>
      </c>
      <c r="M141" s="271">
        <v>0</v>
      </c>
      <c r="N141" s="271">
        <v>2.2597604119729635E-3</v>
      </c>
      <c r="O141" s="271">
        <v>0</v>
      </c>
      <c r="P141" s="271">
        <v>0</v>
      </c>
      <c r="Q141" s="272" t="s">
        <v>434</v>
      </c>
      <c r="R141" s="272" t="s">
        <v>434</v>
      </c>
      <c r="S141" s="187"/>
      <c r="T141" s="184"/>
      <c r="U141" s="184"/>
      <c r="V141" s="184"/>
      <c r="W141" s="184"/>
      <c r="X141" s="184"/>
    </row>
    <row r="142" spans="1:24" s="74" customFormat="1" ht="12.75" customHeight="1" x14ac:dyDescent="0.2">
      <c r="A142" s="75" t="s">
        <v>271</v>
      </c>
      <c r="B142" s="198" t="s">
        <v>258</v>
      </c>
      <c r="C142" s="198" t="s">
        <v>566</v>
      </c>
      <c r="D142" s="63">
        <v>56007</v>
      </c>
      <c r="E142" s="63" t="s">
        <v>281</v>
      </c>
      <c r="F142" s="63" t="s">
        <v>271</v>
      </c>
      <c r="G142" s="270">
        <v>0.55630304268214348</v>
      </c>
      <c r="H142" s="270">
        <v>0</v>
      </c>
      <c r="I142" s="270">
        <v>3.0269430263587203</v>
      </c>
      <c r="J142" s="270">
        <v>0</v>
      </c>
      <c r="K142" s="270">
        <v>0</v>
      </c>
      <c r="L142" s="271">
        <v>1.0143534676605288</v>
      </c>
      <c r="M142" s="271">
        <v>0</v>
      </c>
      <c r="N142" s="271">
        <v>5.5192762210940511</v>
      </c>
      <c r="O142" s="271">
        <v>0</v>
      </c>
      <c r="P142" s="271">
        <v>0</v>
      </c>
      <c r="Q142" s="272" t="s">
        <v>434</v>
      </c>
      <c r="R142" s="272" t="s">
        <v>436</v>
      </c>
      <c r="S142" s="187"/>
      <c r="T142" s="184"/>
      <c r="U142" s="184"/>
      <c r="V142" s="184"/>
      <c r="W142" s="184"/>
      <c r="X142" s="184"/>
    </row>
    <row r="143" spans="1:24" s="74" customFormat="1" ht="12.75" customHeight="1" x14ac:dyDescent="0.2">
      <c r="A143" s="75" t="s">
        <v>271</v>
      </c>
      <c r="B143" s="198" t="s">
        <v>427</v>
      </c>
      <c r="C143" s="198" t="s">
        <v>590</v>
      </c>
      <c r="D143" s="63">
        <v>49009</v>
      </c>
      <c r="E143" s="63" t="s">
        <v>281</v>
      </c>
      <c r="F143" s="63" t="s">
        <v>271</v>
      </c>
      <c r="G143" s="270">
        <v>4.9849063275415068E-3</v>
      </c>
      <c r="H143" s="270">
        <v>0</v>
      </c>
      <c r="I143" s="270">
        <v>2.7123755017505247E-2</v>
      </c>
      <c r="J143" s="270">
        <v>0</v>
      </c>
      <c r="K143" s="270">
        <v>0</v>
      </c>
      <c r="L143" s="271">
        <v>5.3844318912546693E-3</v>
      </c>
      <c r="M143" s="271">
        <v>0</v>
      </c>
      <c r="N143" s="271">
        <v>2.9297644114179806E-2</v>
      </c>
      <c r="O143" s="271">
        <v>0</v>
      </c>
      <c r="P143" s="271">
        <v>0</v>
      </c>
      <c r="Q143" s="272" t="s">
        <v>434</v>
      </c>
      <c r="R143" s="272" t="s">
        <v>436</v>
      </c>
      <c r="S143" s="187"/>
      <c r="T143" s="184"/>
      <c r="U143" s="184"/>
      <c r="V143" s="184"/>
      <c r="W143" s="184"/>
      <c r="X143" s="184"/>
    </row>
    <row r="144" spans="1:24" s="73" customFormat="1" ht="12.75" customHeight="1" x14ac:dyDescent="0.2">
      <c r="A144" s="75" t="s">
        <v>271</v>
      </c>
      <c r="B144" s="198" t="s">
        <v>428</v>
      </c>
      <c r="C144" s="198" t="s">
        <v>590</v>
      </c>
      <c r="D144" s="63">
        <v>49043</v>
      </c>
      <c r="E144" s="63" t="s">
        <v>281</v>
      </c>
      <c r="F144" s="63" t="s">
        <v>271</v>
      </c>
      <c r="G144" s="270">
        <v>5.4155367462857561E-2</v>
      </c>
      <c r="H144" s="270">
        <v>0</v>
      </c>
      <c r="I144" s="270">
        <v>0.29466891119496014</v>
      </c>
      <c r="J144" s="270">
        <v>0</v>
      </c>
      <c r="K144" s="270">
        <v>0</v>
      </c>
      <c r="L144" s="271">
        <v>5.169058211735663E-2</v>
      </c>
      <c r="M144" s="271">
        <v>0</v>
      </c>
      <c r="N144" s="271">
        <v>0.28125757916796978</v>
      </c>
      <c r="O144" s="271">
        <v>0</v>
      </c>
      <c r="P144" s="271">
        <v>0</v>
      </c>
      <c r="Q144" s="272" t="s">
        <v>434</v>
      </c>
      <c r="R144" s="272" t="s">
        <v>436</v>
      </c>
      <c r="S144" s="187"/>
      <c r="T144" s="184"/>
      <c r="U144" s="184"/>
      <c r="V144" s="184"/>
      <c r="W144" s="184"/>
      <c r="X144" s="184"/>
    </row>
    <row r="145" spans="1:24" s="73" customFormat="1" ht="12.75" customHeight="1" x14ac:dyDescent="0.2">
      <c r="A145" s="75" t="s">
        <v>271</v>
      </c>
      <c r="B145" s="198" t="s">
        <v>429</v>
      </c>
      <c r="C145" s="198" t="s">
        <v>566</v>
      </c>
      <c r="D145" s="63">
        <v>56001</v>
      </c>
      <c r="E145" s="63" t="s">
        <v>281</v>
      </c>
      <c r="F145" s="63" t="s">
        <v>271</v>
      </c>
      <c r="G145" s="270">
        <v>2.9151714683849288E-5</v>
      </c>
      <c r="H145" s="270">
        <v>0</v>
      </c>
      <c r="I145" s="270">
        <v>1.5861962401506223E-4</v>
      </c>
      <c r="J145" s="270">
        <v>0</v>
      </c>
      <c r="K145" s="270">
        <v>0</v>
      </c>
      <c r="L145" s="271">
        <v>2.9963149411724896E-5</v>
      </c>
      <c r="M145" s="271">
        <v>0</v>
      </c>
      <c r="N145" s="271">
        <v>1.6303478356379715E-4</v>
      </c>
      <c r="O145" s="271">
        <v>0</v>
      </c>
      <c r="P145" s="271">
        <v>0</v>
      </c>
      <c r="Q145" s="272" t="s">
        <v>434</v>
      </c>
      <c r="R145" s="272" t="s">
        <v>436</v>
      </c>
      <c r="S145" s="187"/>
      <c r="T145" s="184"/>
      <c r="U145" s="184"/>
      <c r="V145" s="184"/>
      <c r="W145" s="184"/>
      <c r="X145" s="184"/>
    </row>
    <row r="146" spans="1:24" s="73" customFormat="1" ht="12.75" customHeight="1" x14ac:dyDescent="0.2">
      <c r="A146" s="75" t="s">
        <v>271</v>
      </c>
      <c r="B146" s="198" t="s">
        <v>430</v>
      </c>
      <c r="C146" s="198" t="s">
        <v>566</v>
      </c>
      <c r="D146" s="63">
        <v>56023</v>
      </c>
      <c r="E146" s="63" t="s">
        <v>281</v>
      </c>
      <c r="F146" s="63" t="s">
        <v>271</v>
      </c>
      <c r="G146" s="270">
        <v>0.41326100058781312</v>
      </c>
      <c r="H146" s="270">
        <v>0</v>
      </c>
      <c r="I146" s="270">
        <v>2.2486260326101588</v>
      </c>
      <c r="J146" s="270">
        <v>0</v>
      </c>
      <c r="K146" s="270">
        <v>0</v>
      </c>
      <c r="L146" s="271">
        <v>0.59873312290240466</v>
      </c>
      <c r="M146" s="271">
        <v>0</v>
      </c>
      <c r="N146" s="271">
        <v>3.2578125804983777</v>
      </c>
      <c r="O146" s="271">
        <v>0</v>
      </c>
      <c r="P146" s="271">
        <v>0</v>
      </c>
      <c r="Q146" s="272" t="s">
        <v>434</v>
      </c>
      <c r="R146" s="272" t="s">
        <v>436</v>
      </c>
      <c r="S146" s="187"/>
      <c r="T146" s="184"/>
      <c r="U146" s="184"/>
      <c r="V146" s="184"/>
      <c r="W146" s="184"/>
      <c r="X146" s="184"/>
    </row>
    <row r="147" spans="1:24" s="73" customFormat="1" ht="12.75" customHeight="1" x14ac:dyDescent="0.2">
      <c r="A147" s="75" t="s">
        <v>271</v>
      </c>
      <c r="B147" s="198" t="s">
        <v>431</v>
      </c>
      <c r="C147" s="198" t="s">
        <v>566</v>
      </c>
      <c r="D147" s="63">
        <v>56035</v>
      </c>
      <c r="E147" s="63" t="s">
        <v>281</v>
      </c>
      <c r="F147" s="63" t="s">
        <v>271</v>
      </c>
      <c r="G147" s="384" t="s">
        <v>314</v>
      </c>
      <c r="H147" s="384" t="s">
        <v>314</v>
      </c>
      <c r="I147" s="384" t="s">
        <v>314</v>
      </c>
      <c r="J147" s="384" t="s">
        <v>314</v>
      </c>
      <c r="K147" s="384" t="s">
        <v>314</v>
      </c>
      <c r="L147" s="406">
        <v>205.15751373937584</v>
      </c>
      <c r="M147" s="406">
        <v>0</v>
      </c>
      <c r="N147" s="406">
        <v>51.289378434843961</v>
      </c>
      <c r="O147" s="406">
        <v>0</v>
      </c>
      <c r="P147" s="406">
        <v>0</v>
      </c>
      <c r="Q147" s="272" t="s">
        <v>434</v>
      </c>
      <c r="R147" s="272" t="s">
        <v>436</v>
      </c>
      <c r="S147" s="187"/>
      <c r="T147" s="184"/>
      <c r="U147" s="184"/>
      <c r="V147" s="184"/>
      <c r="W147" s="184"/>
      <c r="X147" s="184"/>
    </row>
    <row r="148" spans="1:24" s="73" customFormat="1" ht="12.75" customHeight="1" x14ac:dyDescent="0.2">
      <c r="A148" s="75" t="s">
        <v>271</v>
      </c>
      <c r="B148" s="198" t="s">
        <v>432</v>
      </c>
      <c r="C148" s="198" t="s">
        <v>566</v>
      </c>
      <c r="D148" s="63">
        <v>56037</v>
      </c>
      <c r="E148" s="63" t="s">
        <v>281</v>
      </c>
      <c r="F148" s="63" t="s">
        <v>271</v>
      </c>
      <c r="G148" s="270">
        <v>1.1097348005275764</v>
      </c>
      <c r="H148" s="270">
        <v>0</v>
      </c>
      <c r="I148" s="270">
        <v>6.038262885223574</v>
      </c>
      <c r="J148" s="270">
        <v>0</v>
      </c>
      <c r="K148" s="270">
        <v>0</v>
      </c>
      <c r="L148" s="271">
        <v>1.2186182306396944</v>
      </c>
      <c r="M148" s="271">
        <v>0</v>
      </c>
      <c r="N148" s="271">
        <v>6.6307168431865691</v>
      </c>
      <c r="O148" s="271">
        <v>0</v>
      </c>
      <c r="P148" s="271">
        <v>0</v>
      </c>
      <c r="Q148" s="272" t="s">
        <v>434</v>
      </c>
      <c r="R148" s="272" t="s">
        <v>436</v>
      </c>
      <c r="S148" s="187"/>
      <c r="T148" s="184"/>
      <c r="U148" s="184"/>
      <c r="V148" s="184"/>
      <c r="W148" s="184"/>
      <c r="X148" s="184"/>
    </row>
    <row r="149" spans="1:24" s="72" customFormat="1" ht="12.75" customHeight="1" x14ac:dyDescent="0.2">
      <c r="A149" s="75" t="s">
        <v>271</v>
      </c>
      <c r="B149" s="198" t="s">
        <v>433</v>
      </c>
      <c r="C149" s="198" t="s">
        <v>566</v>
      </c>
      <c r="D149" s="63">
        <v>56041</v>
      </c>
      <c r="E149" s="63" t="s">
        <v>281</v>
      </c>
      <c r="F149" s="63" t="s">
        <v>271</v>
      </c>
      <c r="G149" s="270">
        <v>0.58858401851064834</v>
      </c>
      <c r="H149" s="270">
        <v>0</v>
      </c>
      <c r="I149" s="270">
        <v>3.2025895124844088</v>
      </c>
      <c r="J149" s="270">
        <v>0</v>
      </c>
      <c r="K149" s="270">
        <v>0</v>
      </c>
      <c r="L149" s="271">
        <v>0.6442729406391875</v>
      </c>
      <c r="M149" s="271">
        <v>0</v>
      </c>
      <c r="N149" s="271">
        <v>3.5056027652426365</v>
      </c>
      <c r="O149" s="271">
        <v>0</v>
      </c>
      <c r="P149" s="271">
        <v>0</v>
      </c>
      <c r="Q149" s="272" t="s">
        <v>434</v>
      </c>
      <c r="R149" s="272" t="s">
        <v>436</v>
      </c>
      <c r="S149" s="187"/>
      <c r="T149" s="184"/>
      <c r="U149" s="184"/>
      <c r="V149" s="184"/>
      <c r="W149" s="184"/>
      <c r="X149" s="184"/>
    </row>
    <row r="150" spans="1:24" s="68" customFormat="1" ht="12.75" customHeight="1" x14ac:dyDescent="0.2">
      <c r="A150" s="198" t="s">
        <v>458</v>
      </c>
      <c r="B150" s="198" t="s">
        <v>258</v>
      </c>
      <c r="C150" s="198" t="s">
        <v>566</v>
      </c>
      <c r="D150" s="63">
        <v>56007</v>
      </c>
      <c r="E150" s="63" t="s">
        <v>265</v>
      </c>
      <c r="F150" s="63" t="s">
        <v>266</v>
      </c>
      <c r="G150" s="270">
        <v>0</v>
      </c>
      <c r="H150" s="270">
        <v>9.1713117921584514E-2</v>
      </c>
      <c r="I150" s="270">
        <v>0</v>
      </c>
      <c r="J150" s="270">
        <v>0</v>
      </c>
      <c r="K150" s="270">
        <v>0</v>
      </c>
      <c r="L150" s="271">
        <v>0</v>
      </c>
      <c r="M150" s="271">
        <v>9.1713117921584514E-2</v>
      </c>
      <c r="N150" s="271">
        <v>0</v>
      </c>
      <c r="O150" s="271">
        <v>0</v>
      </c>
      <c r="P150" s="271">
        <v>0</v>
      </c>
      <c r="Q150" s="272" t="s">
        <v>434</v>
      </c>
      <c r="R150" s="272" t="s">
        <v>434</v>
      </c>
      <c r="S150" s="187"/>
      <c r="T150" s="184"/>
      <c r="U150" s="184"/>
      <c r="V150" s="184"/>
      <c r="W150" s="184"/>
      <c r="X150" s="184"/>
    </row>
    <row r="151" spans="1:24" s="68" customFormat="1" ht="12.75" customHeight="1" x14ac:dyDescent="0.2">
      <c r="A151" s="198" t="s">
        <v>458</v>
      </c>
      <c r="B151" s="198" t="s">
        <v>427</v>
      </c>
      <c r="C151" s="198" t="s">
        <v>590</v>
      </c>
      <c r="D151" s="63">
        <v>49009</v>
      </c>
      <c r="E151" s="63" t="s">
        <v>265</v>
      </c>
      <c r="F151" s="63" t="s">
        <v>266</v>
      </c>
      <c r="G151" s="270">
        <v>0</v>
      </c>
      <c r="H151" s="270">
        <v>8.2217870265633255E-4</v>
      </c>
      <c r="I151" s="270">
        <v>0</v>
      </c>
      <c r="J151" s="270">
        <v>0</v>
      </c>
      <c r="K151" s="270">
        <v>0</v>
      </c>
      <c r="L151" s="271">
        <v>0</v>
      </c>
      <c r="M151" s="271">
        <v>8.2217870265633255E-4</v>
      </c>
      <c r="N151" s="271">
        <v>0</v>
      </c>
      <c r="O151" s="271">
        <v>0</v>
      </c>
      <c r="P151" s="271">
        <v>0</v>
      </c>
      <c r="Q151" s="272" t="s">
        <v>434</v>
      </c>
      <c r="R151" s="272" t="s">
        <v>434</v>
      </c>
      <c r="S151" s="187"/>
      <c r="T151" s="184"/>
      <c r="U151" s="184"/>
      <c r="V151" s="184"/>
      <c r="W151" s="184"/>
      <c r="X151" s="184"/>
    </row>
    <row r="152" spans="1:24" s="68" customFormat="1" ht="12.75" customHeight="1" x14ac:dyDescent="0.2">
      <c r="A152" s="198" t="s">
        <v>458</v>
      </c>
      <c r="B152" s="198" t="s">
        <v>428</v>
      </c>
      <c r="C152" s="198" t="s">
        <v>590</v>
      </c>
      <c r="D152" s="63">
        <v>49043</v>
      </c>
      <c r="E152" s="63" t="s">
        <v>265</v>
      </c>
      <c r="F152" s="63" t="s">
        <v>266</v>
      </c>
      <c r="G152" s="270">
        <v>0</v>
      </c>
      <c r="H152" s="270">
        <v>8.9320414139955479E-3</v>
      </c>
      <c r="I152" s="270">
        <v>0</v>
      </c>
      <c r="J152" s="270">
        <v>0</v>
      </c>
      <c r="K152" s="270">
        <v>0</v>
      </c>
      <c r="L152" s="271">
        <v>0</v>
      </c>
      <c r="M152" s="271">
        <v>8.9320414139955479E-3</v>
      </c>
      <c r="N152" s="271">
        <v>0</v>
      </c>
      <c r="O152" s="271">
        <v>0</v>
      </c>
      <c r="P152" s="271">
        <v>0</v>
      </c>
      <c r="Q152" s="272" t="s">
        <v>434</v>
      </c>
      <c r="R152" s="272" t="s">
        <v>434</v>
      </c>
      <c r="S152" s="187"/>
      <c r="T152" s="184"/>
      <c r="U152" s="184"/>
      <c r="V152" s="184"/>
      <c r="W152" s="184"/>
      <c r="X152" s="184"/>
    </row>
    <row r="153" spans="1:24" s="11" customFormat="1" ht="12.75" customHeight="1" x14ac:dyDescent="0.2">
      <c r="A153" s="198" t="s">
        <v>458</v>
      </c>
      <c r="B153" s="198" t="s">
        <v>429</v>
      </c>
      <c r="C153" s="198" t="s">
        <v>566</v>
      </c>
      <c r="D153" s="63">
        <v>56001</v>
      </c>
      <c r="E153" s="63" t="s">
        <v>265</v>
      </c>
      <c r="F153" s="63" t="s">
        <v>266</v>
      </c>
      <c r="G153" s="270">
        <v>0</v>
      </c>
      <c r="H153" s="270">
        <v>4.808098163560768E-6</v>
      </c>
      <c r="I153" s="270">
        <v>0</v>
      </c>
      <c r="J153" s="270">
        <v>0</v>
      </c>
      <c r="K153" s="270">
        <v>0</v>
      </c>
      <c r="L153" s="271">
        <v>0</v>
      </c>
      <c r="M153" s="271">
        <v>4.808098163560768E-6</v>
      </c>
      <c r="N153" s="271">
        <v>0</v>
      </c>
      <c r="O153" s="271">
        <v>0</v>
      </c>
      <c r="P153" s="271">
        <v>0</v>
      </c>
      <c r="Q153" s="272" t="s">
        <v>434</v>
      </c>
      <c r="R153" s="272" t="s">
        <v>434</v>
      </c>
      <c r="S153" s="187"/>
      <c r="T153" s="184"/>
      <c r="U153" s="184"/>
      <c r="V153" s="184"/>
      <c r="W153" s="184"/>
      <c r="X153" s="184"/>
    </row>
    <row r="154" spans="1:24" s="11" customFormat="1" ht="12.75" customHeight="1" x14ac:dyDescent="0.2">
      <c r="A154" s="198" t="s">
        <v>458</v>
      </c>
      <c r="B154" s="198" t="s">
        <v>430</v>
      </c>
      <c r="C154" s="198" t="s">
        <v>566</v>
      </c>
      <c r="D154" s="63">
        <v>56023</v>
      </c>
      <c r="E154" s="63" t="s">
        <v>265</v>
      </c>
      <c r="F154" s="63" t="s">
        <v>266</v>
      </c>
      <c r="G154" s="270">
        <v>0</v>
      </c>
      <c r="H154" s="270">
        <v>6.816063753184276E-2</v>
      </c>
      <c r="I154" s="270">
        <v>0</v>
      </c>
      <c r="J154" s="270">
        <v>0</v>
      </c>
      <c r="K154" s="270">
        <v>0</v>
      </c>
      <c r="L154" s="271">
        <v>0</v>
      </c>
      <c r="M154" s="271">
        <v>6.816063753184276E-2</v>
      </c>
      <c r="N154" s="271">
        <v>0</v>
      </c>
      <c r="O154" s="271">
        <v>0</v>
      </c>
      <c r="P154" s="271">
        <v>0</v>
      </c>
      <c r="Q154" s="272" t="s">
        <v>434</v>
      </c>
      <c r="R154" s="272" t="s">
        <v>434</v>
      </c>
      <c r="S154" s="187"/>
      <c r="T154" s="184"/>
      <c r="U154" s="184"/>
      <c r="V154" s="184"/>
      <c r="W154" s="184"/>
      <c r="X154" s="184"/>
    </row>
    <row r="155" spans="1:24" s="11" customFormat="1" ht="12.75" customHeight="1" x14ac:dyDescent="0.2">
      <c r="A155" s="198" t="s">
        <v>458</v>
      </c>
      <c r="B155" s="198" t="s">
        <v>431</v>
      </c>
      <c r="C155" s="198" t="s">
        <v>566</v>
      </c>
      <c r="D155" s="63">
        <v>56035</v>
      </c>
      <c r="E155" s="63" t="s">
        <v>265</v>
      </c>
      <c r="F155" s="63" t="s">
        <v>266</v>
      </c>
      <c r="G155" s="384" t="s">
        <v>314</v>
      </c>
      <c r="H155" s="384" t="s">
        <v>314</v>
      </c>
      <c r="I155" s="384" t="s">
        <v>314</v>
      </c>
      <c r="J155" s="384" t="s">
        <v>314</v>
      </c>
      <c r="K155" s="384" t="s">
        <v>314</v>
      </c>
      <c r="L155" s="406">
        <v>0</v>
      </c>
      <c r="M155" s="406">
        <v>0</v>
      </c>
      <c r="N155" s="406">
        <v>0</v>
      </c>
      <c r="O155" s="406">
        <v>0</v>
      </c>
      <c r="P155" s="406">
        <v>0</v>
      </c>
      <c r="Q155" s="272" t="s">
        <v>434</v>
      </c>
      <c r="R155" s="272" t="s">
        <v>434</v>
      </c>
      <c r="S155" s="187"/>
      <c r="T155" s="184"/>
      <c r="U155" s="184"/>
      <c r="V155" s="184"/>
      <c r="W155" s="184"/>
      <c r="X155" s="184"/>
    </row>
    <row r="156" spans="1:24" s="11" customFormat="1" ht="12.75" customHeight="1" x14ac:dyDescent="0.2">
      <c r="A156" s="198" t="s">
        <v>458</v>
      </c>
      <c r="B156" s="198" t="s">
        <v>432</v>
      </c>
      <c r="C156" s="198" t="s">
        <v>566</v>
      </c>
      <c r="D156" s="63">
        <v>56037</v>
      </c>
      <c r="E156" s="63" t="s">
        <v>265</v>
      </c>
      <c r="F156" s="63" t="s">
        <v>266</v>
      </c>
      <c r="G156" s="270">
        <v>0</v>
      </c>
      <c r="H156" s="270">
        <v>0.18302683592473087</v>
      </c>
      <c r="I156" s="270">
        <v>0</v>
      </c>
      <c r="J156" s="270">
        <v>0</v>
      </c>
      <c r="K156" s="270">
        <v>0</v>
      </c>
      <c r="L156" s="271">
        <v>0</v>
      </c>
      <c r="M156" s="271">
        <v>0.18302683592473087</v>
      </c>
      <c r="N156" s="271">
        <v>0</v>
      </c>
      <c r="O156" s="271">
        <v>0</v>
      </c>
      <c r="P156" s="271">
        <v>0</v>
      </c>
      <c r="Q156" s="272" t="s">
        <v>434</v>
      </c>
      <c r="R156" s="272" t="s">
        <v>434</v>
      </c>
      <c r="S156" s="187"/>
      <c r="T156" s="184"/>
      <c r="U156" s="184"/>
      <c r="V156" s="184"/>
      <c r="W156" s="184"/>
      <c r="X156" s="184"/>
    </row>
    <row r="157" spans="1:24" s="11" customFormat="1" ht="12.75" customHeight="1" x14ac:dyDescent="0.2">
      <c r="A157" s="198" t="s">
        <v>458</v>
      </c>
      <c r="B157" s="198" t="s">
        <v>433</v>
      </c>
      <c r="C157" s="198" t="s">
        <v>566</v>
      </c>
      <c r="D157" s="63">
        <v>56041</v>
      </c>
      <c r="E157" s="63" t="s">
        <v>265</v>
      </c>
      <c r="F157" s="63" t="s">
        <v>266</v>
      </c>
      <c r="G157" s="270">
        <v>0</v>
      </c>
      <c r="H157" s="270">
        <v>9.7077299541152989E-2</v>
      </c>
      <c r="I157" s="270">
        <v>0</v>
      </c>
      <c r="J157" s="270">
        <v>0</v>
      </c>
      <c r="K157" s="270">
        <v>0</v>
      </c>
      <c r="L157" s="271">
        <v>0</v>
      </c>
      <c r="M157" s="271">
        <v>9.7077299541152989E-2</v>
      </c>
      <c r="N157" s="271">
        <v>0</v>
      </c>
      <c r="O157" s="271">
        <v>0</v>
      </c>
      <c r="P157" s="271">
        <v>0</v>
      </c>
      <c r="Q157" s="272" t="s">
        <v>434</v>
      </c>
      <c r="R157" s="272" t="s">
        <v>434</v>
      </c>
      <c r="S157" s="187"/>
      <c r="T157" s="184"/>
      <c r="U157" s="184"/>
      <c r="V157" s="184"/>
      <c r="W157" s="184"/>
      <c r="X157" s="184"/>
    </row>
    <row r="158" spans="1:24" s="73" customFormat="1" ht="12.75" customHeight="1" x14ac:dyDescent="0.2">
      <c r="A158" s="198" t="s">
        <v>457</v>
      </c>
      <c r="B158" s="198" t="s">
        <v>258</v>
      </c>
      <c r="C158" s="198" t="s">
        <v>566</v>
      </c>
      <c r="D158" s="63">
        <v>56007</v>
      </c>
      <c r="E158" s="63" t="s">
        <v>267</v>
      </c>
      <c r="F158" s="63" t="s">
        <v>268</v>
      </c>
      <c r="G158" s="270">
        <v>0</v>
      </c>
      <c r="H158" s="270">
        <v>3.3494823817756515E-2</v>
      </c>
      <c r="I158" s="270">
        <v>0</v>
      </c>
      <c r="J158" s="270">
        <v>0</v>
      </c>
      <c r="K158" s="270">
        <v>0</v>
      </c>
      <c r="L158" s="271">
        <v>0</v>
      </c>
      <c r="M158" s="271">
        <v>3.3494823817756515E-2</v>
      </c>
      <c r="N158" s="271">
        <v>0</v>
      </c>
      <c r="O158" s="271">
        <v>0</v>
      </c>
      <c r="P158" s="271">
        <v>0</v>
      </c>
      <c r="Q158" s="272" t="s">
        <v>434</v>
      </c>
      <c r="R158" s="272" t="s">
        <v>434</v>
      </c>
      <c r="S158" s="187"/>
      <c r="T158" s="184"/>
      <c r="U158" s="184"/>
      <c r="V158" s="184"/>
      <c r="W158" s="184"/>
      <c r="X158" s="184"/>
    </row>
    <row r="159" spans="1:24" s="73" customFormat="1" ht="12.75" customHeight="1" x14ac:dyDescent="0.2">
      <c r="A159" s="198" t="s">
        <v>457</v>
      </c>
      <c r="B159" s="198" t="s">
        <v>427</v>
      </c>
      <c r="C159" s="198" t="s">
        <v>590</v>
      </c>
      <c r="D159" s="63">
        <v>49009</v>
      </c>
      <c r="E159" s="63" t="s">
        <v>267</v>
      </c>
      <c r="F159" s="63" t="s">
        <v>268</v>
      </c>
      <c r="G159" s="270">
        <v>0</v>
      </c>
      <c r="H159" s="270">
        <v>3.0027035844241306E-4</v>
      </c>
      <c r="I159" s="270">
        <v>0</v>
      </c>
      <c r="J159" s="270">
        <v>0</v>
      </c>
      <c r="K159" s="270">
        <v>0</v>
      </c>
      <c r="L159" s="271">
        <v>0</v>
      </c>
      <c r="M159" s="271">
        <v>3.0027035844241306E-4</v>
      </c>
      <c r="N159" s="271">
        <v>0</v>
      </c>
      <c r="O159" s="271">
        <v>0</v>
      </c>
      <c r="P159" s="271">
        <v>0</v>
      </c>
      <c r="Q159" s="272" t="s">
        <v>434</v>
      </c>
      <c r="R159" s="272" t="s">
        <v>434</v>
      </c>
      <c r="S159" s="187"/>
      <c r="T159" s="184"/>
      <c r="U159" s="184"/>
      <c r="V159" s="184"/>
      <c r="W159" s="184"/>
      <c r="X159" s="184"/>
    </row>
    <row r="160" spans="1:24" s="73" customFormat="1" ht="12.75" customHeight="1" x14ac:dyDescent="0.2">
      <c r="A160" s="198" t="s">
        <v>457</v>
      </c>
      <c r="B160" s="198" t="s">
        <v>428</v>
      </c>
      <c r="C160" s="198" t="s">
        <v>590</v>
      </c>
      <c r="D160" s="63">
        <v>49043</v>
      </c>
      <c r="E160" s="63" t="s">
        <v>267</v>
      </c>
      <c r="F160" s="63" t="s">
        <v>268</v>
      </c>
      <c r="G160" s="270">
        <v>0</v>
      </c>
      <c r="H160" s="270">
        <v>3.2620977268539124E-3</v>
      </c>
      <c r="I160" s="270">
        <v>0</v>
      </c>
      <c r="J160" s="270">
        <v>0</v>
      </c>
      <c r="K160" s="270">
        <v>0</v>
      </c>
      <c r="L160" s="271">
        <v>0</v>
      </c>
      <c r="M160" s="271">
        <v>3.2620977268539124E-3</v>
      </c>
      <c r="N160" s="271">
        <v>0</v>
      </c>
      <c r="O160" s="271">
        <v>0</v>
      </c>
      <c r="P160" s="271">
        <v>0</v>
      </c>
      <c r="Q160" s="272" t="s">
        <v>434</v>
      </c>
      <c r="R160" s="272" t="s">
        <v>434</v>
      </c>
      <c r="S160" s="187"/>
      <c r="T160" s="184"/>
      <c r="U160" s="184"/>
      <c r="V160" s="184"/>
      <c r="W160" s="184"/>
      <c r="X160" s="184"/>
    </row>
    <row r="161" spans="1:24" s="73" customFormat="1" ht="12.75" customHeight="1" x14ac:dyDescent="0.2">
      <c r="A161" s="198" t="s">
        <v>457</v>
      </c>
      <c r="B161" s="198" t="s">
        <v>429</v>
      </c>
      <c r="C161" s="198" t="s">
        <v>566</v>
      </c>
      <c r="D161" s="63">
        <v>56001</v>
      </c>
      <c r="E161" s="63" t="s">
        <v>267</v>
      </c>
      <c r="F161" s="63" t="s">
        <v>268</v>
      </c>
      <c r="G161" s="270">
        <v>0</v>
      </c>
      <c r="H161" s="270">
        <v>1.7559800008614099E-6</v>
      </c>
      <c r="I161" s="270">
        <v>0</v>
      </c>
      <c r="J161" s="270">
        <v>0</v>
      </c>
      <c r="K161" s="270">
        <v>0</v>
      </c>
      <c r="L161" s="271">
        <v>0</v>
      </c>
      <c r="M161" s="271">
        <v>1.7559800008614099E-6</v>
      </c>
      <c r="N161" s="271">
        <v>0</v>
      </c>
      <c r="O161" s="271">
        <v>0</v>
      </c>
      <c r="P161" s="271">
        <v>0</v>
      </c>
      <c r="Q161" s="272" t="s">
        <v>434</v>
      </c>
      <c r="R161" s="272" t="s">
        <v>434</v>
      </c>
      <c r="S161" s="187"/>
      <c r="T161" s="184"/>
      <c r="U161" s="184"/>
      <c r="V161" s="184"/>
      <c r="W161" s="184"/>
      <c r="X161" s="184"/>
    </row>
    <row r="162" spans="1:24" s="72" customFormat="1" ht="12.75" customHeight="1" x14ac:dyDescent="0.2">
      <c r="A162" s="198" t="s">
        <v>457</v>
      </c>
      <c r="B162" s="198" t="s">
        <v>430</v>
      </c>
      <c r="C162" s="198" t="s">
        <v>566</v>
      </c>
      <c r="D162" s="63">
        <v>56023</v>
      </c>
      <c r="E162" s="63" t="s">
        <v>267</v>
      </c>
      <c r="F162" s="63" t="s">
        <v>268</v>
      </c>
      <c r="G162" s="270">
        <v>0</v>
      </c>
      <c r="H162" s="270">
        <v>2.4893151570607862E-2</v>
      </c>
      <c r="I162" s="270">
        <v>0</v>
      </c>
      <c r="J162" s="270">
        <v>0</v>
      </c>
      <c r="K162" s="270">
        <v>0</v>
      </c>
      <c r="L162" s="271">
        <v>0</v>
      </c>
      <c r="M162" s="271">
        <v>2.4893151570607862E-2</v>
      </c>
      <c r="N162" s="271">
        <v>0</v>
      </c>
      <c r="O162" s="271">
        <v>0</v>
      </c>
      <c r="P162" s="271">
        <v>0</v>
      </c>
      <c r="Q162" s="272" t="s">
        <v>434</v>
      </c>
      <c r="R162" s="272" t="s">
        <v>434</v>
      </c>
      <c r="S162" s="187"/>
      <c r="T162" s="184"/>
      <c r="U162" s="184"/>
      <c r="V162" s="184"/>
      <c r="W162" s="184"/>
      <c r="X162" s="184"/>
    </row>
    <row r="163" spans="1:24" s="72" customFormat="1" ht="12.75" customHeight="1" x14ac:dyDescent="0.2">
      <c r="A163" s="198" t="s">
        <v>457</v>
      </c>
      <c r="B163" s="198" t="s">
        <v>431</v>
      </c>
      <c r="C163" s="198" t="s">
        <v>566</v>
      </c>
      <c r="D163" s="63">
        <v>56035</v>
      </c>
      <c r="E163" s="63" t="s">
        <v>267</v>
      </c>
      <c r="F163" s="63" t="s">
        <v>268</v>
      </c>
      <c r="G163" s="384" t="s">
        <v>314</v>
      </c>
      <c r="H163" s="384" t="s">
        <v>314</v>
      </c>
      <c r="I163" s="384" t="s">
        <v>314</v>
      </c>
      <c r="J163" s="384" t="s">
        <v>314</v>
      </c>
      <c r="K163" s="384" t="s">
        <v>314</v>
      </c>
      <c r="L163" s="406">
        <v>0</v>
      </c>
      <c r="M163" s="406">
        <v>0</v>
      </c>
      <c r="N163" s="406">
        <v>0</v>
      </c>
      <c r="O163" s="406">
        <v>0</v>
      </c>
      <c r="P163" s="406">
        <v>0</v>
      </c>
      <c r="Q163" s="272" t="s">
        <v>434</v>
      </c>
      <c r="R163" s="272" t="s">
        <v>434</v>
      </c>
      <c r="S163" s="187"/>
      <c r="T163" s="184"/>
      <c r="U163" s="184"/>
      <c r="V163" s="184"/>
      <c r="W163" s="184"/>
      <c r="X163" s="184"/>
    </row>
    <row r="164" spans="1:24" s="72" customFormat="1" ht="12.75" customHeight="1" x14ac:dyDescent="0.2">
      <c r="A164" s="198" t="s">
        <v>457</v>
      </c>
      <c r="B164" s="198" t="s">
        <v>432</v>
      </c>
      <c r="C164" s="198" t="s">
        <v>566</v>
      </c>
      <c r="D164" s="63">
        <v>56037</v>
      </c>
      <c r="E164" s="63" t="s">
        <v>267</v>
      </c>
      <c r="F164" s="63" t="s">
        <v>268</v>
      </c>
      <c r="G164" s="270">
        <v>0</v>
      </c>
      <c r="H164" s="270">
        <v>6.6843781589258341E-2</v>
      </c>
      <c r="I164" s="270">
        <v>0</v>
      </c>
      <c r="J164" s="270">
        <v>0</v>
      </c>
      <c r="K164" s="270">
        <v>0</v>
      </c>
      <c r="L164" s="271">
        <v>0</v>
      </c>
      <c r="M164" s="271">
        <v>6.6843781589258341E-2</v>
      </c>
      <c r="N164" s="271">
        <v>0</v>
      </c>
      <c r="O164" s="271">
        <v>0</v>
      </c>
      <c r="P164" s="271">
        <v>0</v>
      </c>
      <c r="Q164" s="272" t="s">
        <v>434</v>
      </c>
      <c r="R164" s="272" t="s">
        <v>434</v>
      </c>
      <c r="S164" s="187"/>
      <c r="T164" s="184"/>
      <c r="U164" s="184"/>
      <c r="V164" s="184"/>
      <c r="W164" s="184"/>
      <c r="X164" s="184"/>
    </row>
    <row r="165" spans="1:24" s="72" customFormat="1" ht="12.75" customHeight="1" x14ac:dyDescent="0.2">
      <c r="A165" s="198" t="s">
        <v>457</v>
      </c>
      <c r="B165" s="198" t="s">
        <v>433</v>
      </c>
      <c r="C165" s="198" t="s">
        <v>566</v>
      </c>
      <c r="D165" s="63">
        <v>56041</v>
      </c>
      <c r="E165" s="63" t="s">
        <v>267</v>
      </c>
      <c r="F165" s="63" t="s">
        <v>268</v>
      </c>
      <c r="G165" s="270">
        <v>0</v>
      </c>
      <c r="H165" s="270">
        <v>3.5453892731186265E-2</v>
      </c>
      <c r="I165" s="270">
        <v>0</v>
      </c>
      <c r="J165" s="270">
        <v>0</v>
      </c>
      <c r="K165" s="270">
        <v>0</v>
      </c>
      <c r="L165" s="271">
        <v>0</v>
      </c>
      <c r="M165" s="271">
        <v>3.5453892731186265E-2</v>
      </c>
      <c r="N165" s="271">
        <v>0</v>
      </c>
      <c r="O165" s="271">
        <v>0</v>
      </c>
      <c r="P165" s="271">
        <v>0</v>
      </c>
      <c r="Q165" s="272" t="s">
        <v>434</v>
      </c>
      <c r="R165" s="272" t="s">
        <v>434</v>
      </c>
      <c r="S165" s="187"/>
      <c r="T165" s="184"/>
      <c r="U165" s="184"/>
      <c r="V165" s="184"/>
      <c r="W165" s="184"/>
      <c r="X165" s="184"/>
    </row>
    <row r="166" spans="1:24" x14ac:dyDescent="0.2">
      <c r="A166" s="198" t="s">
        <v>459</v>
      </c>
      <c r="B166" s="198" t="s">
        <v>258</v>
      </c>
      <c r="C166" s="198" t="s">
        <v>566</v>
      </c>
      <c r="D166" s="63">
        <v>56007</v>
      </c>
      <c r="E166" s="63" t="s">
        <v>270</v>
      </c>
      <c r="F166" s="63" t="s">
        <v>269</v>
      </c>
      <c r="G166" s="270">
        <v>27.353148208761979</v>
      </c>
      <c r="H166" s="291">
        <v>837.6989952943045</v>
      </c>
      <c r="I166" s="270">
        <v>22.97664449536007</v>
      </c>
      <c r="J166" s="270">
        <v>1.6327626106700401</v>
      </c>
      <c r="K166" s="270">
        <v>2.0788392638659103</v>
      </c>
      <c r="L166" s="271">
        <v>27.353148208761979</v>
      </c>
      <c r="M166" s="271">
        <v>827.80659136040413</v>
      </c>
      <c r="N166" s="271">
        <v>22.97664449536007</v>
      </c>
      <c r="O166" s="271">
        <v>1.6327626106700401</v>
      </c>
      <c r="P166" s="271">
        <v>2.0788392638659103</v>
      </c>
      <c r="Q166" s="272" t="s">
        <v>436</v>
      </c>
      <c r="R166" s="272" t="s">
        <v>434</v>
      </c>
    </row>
    <row r="167" spans="1:24" x14ac:dyDescent="0.2">
      <c r="A167" s="198" t="s">
        <v>459</v>
      </c>
      <c r="B167" s="198" t="s">
        <v>427</v>
      </c>
      <c r="C167" s="198" t="s">
        <v>590</v>
      </c>
      <c r="D167" s="63">
        <v>49009</v>
      </c>
      <c r="E167" s="63" t="s">
        <v>270</v>
      </c>
      <c r="F167" s="63" t="s">
        <v>269</v>
      </c>
      <c r="G167" s="270">
        <v>0.24510540321086571</v>
      </c>
      <c r="H167" s="291">
        <v>7.5064321095286717</v>
      </c>
      <c r="I167" s="270">
        <v>0.20588853869712723</v>
      </c>
      <c r="J167" s="270">
        <v>1.4630818177913099E-2</v>
      </c>
      <c r="K167" s="270">
        <v>1.8628010644025795E-2</v>
      </c>
      <c r="L167" s="271">
        <v>0.24510540321086571</v>
      </c>
      <c r="M167" s="271">
        <v>7.5064321095286717</v>
      </c>
      <c r="N167" s="271">
        <v>0.20588853869712723</v>
      </c>
      <c r="O167" s="271">
        <v>1.4630818177913099E-2</v>
      </c>
      <c r="P167" s="271">
        <v>1.8628010644025795E-2</v>
      </c>
      <c r="Q167" s="272" t="s">
        <v>436</v>
      </c>
      <c r="R167" s="272" t="s">
        <v>434</v>
      </c>
    </row>
    <row r="168" spans="1:24" x14ac:dyDescent="0.2">
      <c r="A168" s="198" t="s">
        <v>459</v>
      </c>
      <c r="B168" s="198" t="s">
        <v>428</v>
      </c>
      <c r="C168" s="198" t="s">
        <v>590</v>
      </c>
      <c r="D168" s="63">
        <v>49043</v>
      </c>
      <c r="E168" s="63" t="s">
        <v>270</v>
      </c>
      <c r="F168" s="63" t="s">
        <v>269</v>
      </c>
      <c r="G168" s="270">
        <v>2.6627929003758748</v>
      </c>
      <c r="H168" s="291">
        <v>71.586206083835407</v>
      </c>
      <c r="I168" s="270">
        <v>2.2367460363157354</v>
      </c>
      <c r="J168" s="270">
        <v>0.1589472865978428</v>
      </c>
      <c r="K168" s="270">
        <v>0.20237226042856651</v>
      </c>
      <c r="L168" s="271">
        <v>2.6627929003758748</v>
      </c>
      <c r="M168" s="271">
        <v>71.586206083835407</v>
      </c>
      <c r="N168" s="271">
        <v>2.2367460363157354</v>
      </c>
      <c r="O168" s="271">
        <v>0.1589472865978428</v>
      </c>
      <c r="P168" s="271">
        <v>0.20237226042856651</v>
      </c>
      <c r="Q168" s="272" t="s">
        <v>436</v>
      </c>
      <c r="R168" s="272" t="s">
        <v>434</v>
      </c>
    </row>
    <row r="169" spans="1:24" x14ac:dyDescent="0.2">
      <c r="A169" s="198" t="s">
        <v>459</v>
      </c>
      <c r="B169" s="198" t="s">
        <v>429</v>
      </c>
      <c r="C169" s="198" t="s">
        <v>566</v>
      </c>
      <c r="D169" s="63">
        <v>56001</v>
      </c>
      <c r="E169" s="63" t="s">
        <v>270</v>
      </c>
      <c r="F169" s="63" t="s">
        <v>269</v>
      </c>
      <c r="G169" s="270">
        <v>1.4333755365463286E-3</v>
      </c>
      <c r="H169" s="291">
        <v>4.3897588594926859E-2</v>
      </c>
      <c r="I169" s="270">
        <v>1.2040354506989161E-3</v>
      </c>
      <c r="J169" s="270">
        <v>8.5560973283955262E-5</v>
      </c>
      <c r="K169" s="270">
        <v>1.0893654077752096E-4</v>
      </c>
      <c r="L169" s="271">
        <v>1.4333755365463286E-3</v>
      </c>
      <c r="M169" s="271">
        <v>4.3897588594926859E-2</v>
      </c>
      <c r="N169" s="271">
        <v>1.2040354506989161E-3</v>
      </c>
      <c r="O169" s="271">
        <v>8.5560973283955262E-5</v>
      </c>
      <c r="P169" s="271">
        <v>1.0893654077752096E-4</v>
      </c>
      <c r="Q169" s="272" t="s">
        <v>436</v>
      </c>
      <c r="R169" s="272" t="s">
        <v>434</v>
      </c>
    </row>
    <row r="170" spans="1:24" x14ac:dyDescent="0.2">
      <c r="A170" s="198" t="s">
        <v>459</v>
      </c>
      <c r="B170" s="198" t="s">
        <v>430</v>
      </c>
      <c r="C170" s="198" t="s">
        <v>566</v>
      </c>
      <c r="D170" s="63">
        <v>56023</v>
      </c>
      <c r="E170" s="63" t="s">
        <v>270</v>
      </c>
      <c r="F170" s="63" t="s">
        <v>269</v>
      </c>
      <c r="G170" s="270">
        <v>20.319841041096943</v>
      </c>
      <c r="H170" s="291">
        <v>622.30169246896003</v>
      </c>
      <c r="I170" s="270">
        <v>17.068666474521436</v>
      </c>
      <c r="J170" s="270">
        <v>1.212930828051229</v>
      </c>
      <c r="K170" s="270">
        <v>1.5443079191233677</v>
      </c>
      <c r="L170" s="271">
        <v>20.319841041096943</v>
      </c>
      <c r="M170" s="271">
        <v>618.29609602725759</v>
      </c>
      <c r="N170" s="271">
        <v>17.068666474521436</v>
      </c>
      <c r="O170" s="271">
        <v>1.212930828051229</v>
      </c>
      <c r="P170" s="271">
        <v>1.5443079191233677</v>
      </c>
      <c r="Q170" s="272" t="s">
        <v>436</v>
      </c>
      <c r="R170" s="272" t="s">
        <v>434</v>
      </c>
    </row>
    <row r="171" spans="1:24" x14ac:dyDescent="0.2">
      <c r="A171" s="198" t="s">
        <v>459</v>
      </c>
      <c r="B171" s="198" t="s">
        <v>431</v>
      </c>
      <c r="C171" s="198" t="s">
        <v>566</v>
      </c>
      <c r="D171" s="63">
        <v>56035</v>
      </c>
      <c r="E171" s="63" t="s">
        <v>270</v>
      </c>
      <c r="F171" s="63" t="s">
        <v>269</v>
      </c>
      <c r="G171" s="384" t="s">
        <v>314</v>
      </c>
      <c r="H171" s="384" t="s">
        <v>314</v>
      </c>
      <c r="I171" s="384" t="s">
        <v>314</v>
      </c>
      <c r="J171" s="384" t="s">
        <v>314</v>
      </c>
      <c r="K171" s="384" t="s">
        <v>314</v>
      </c>
      <c r="L171" s="406">
        <v>0</v>
      </c>
      <c r="M171" s="406">
        <v>3676.452587462546</v>
      </c>
      <c r="N171" s="406">
        <v>0</v>
      </c>
      <c r="O171" s="406">
        <v>0</v>
      </c>
      <c r="P171" s="406">
        <v>0</v>
      </c>
      <c r="Q171" s="272" t="s">
        <v>436</v>
      </c>
      <c r="R171" s="272" t="s">
        <v>434</v>
      </c>
    </row>
    <row r="172" spans="1:24" x14ac:dyDescent="0.2">
      <c r="A172" s="198" t="s">
        <v>459</v>
      </c>
      <c r="B172" s="198" t="s">
        <v>432</v>
      </c>
      <c r="C172" s="198" t="s">
        <v>566</v>
      </c>
      <c r="D172" s="63">
        <v>56037</v>
      </c>
      <c r="E172" s="63" t="s">
        <v>270</v>
      </c>
      <c r="F172" s="63" t="s">
        <v>269</v>
      </c>
      <c r="G172" s="270">
        <v>54.565116748059175</v>
      </c>
      <c r="H172" s="291">
        <v>1671.0743176291378</v>
      </c>
      <c r="I172" s="270">
        <v>45.834698068369711</v>
      </c>
      <c r="J172" s="270">
        <v>3.257097932315447</v>
      </c>
      <c r="K172" s="270">
        <v>4.1469488728524988</v>
      </c>
      <c r="L172" s="271">
        <v>54.565116748059175</v>
      </c>
      <c r="M172" s="271">
        <v>1668.7227885973102</v>
      </c>
      <c r="N172" s="271">
        <v>45.834698068369711</v>
      </c>
      <c r="O172" s="271">
        <v>3.257097932315447</v>
      </c>
      <c r="P172" s="271">
        <v>4.1469488728524988</v>
      </c>
      <c r="Q172" s="272" t="s">
        <v>436</v>
      </c>
      <c r="R172" s="272" t="s">
        <v>434</v>
      </c>
    </row>
    <row r="173" spans="1:24" x14ac:dyDescent="0.2">
      <c r="A173" s="198" t="s">
        <v>459</v>
      </c>
      <c r="B173" s="198" t="s">
        <v>433</v>
      </c>
      <c r="C173" s="198" t="s">
        <v>566</v>
      </c>
      <c r="D173" s="63">
        <v>56041</v>
      </c>
      <c r="E173" s="63" t="s">
        <v>270</v>
      </c>
      <c r="F173" s="63" t="s">
        <v>269</v>
      </c>
      <c r="G173" s="270">
        <v>28.940387983513798</v>
      </c>
      <c r="H173" s="291">
        <v>886.30872586180226</v>
      </c>
      <c r="I173" s="270">
        <v>24.309925906151591</v>
      </c>
      <c r="J173" s="270">
        <v>1.7275080395546369</v>
      </c>
      <c r="K173" s="270">
        <v>2.1994694867470486</v>
      </c>
      <c r="L173" s="271">
        <v>28.940387983513798</v>
      </c>
      <c r="M173" s="271">
        <v>886.30872586180226</v>
      </c>
      <c r="N173" s="271">
        <v>24.309925906151591</v>
      </c>
      <c r="O173" s="271">
        <v>1.7275080395546369</v>
      </c>
      <c r="P173" s="271">
        <v>2.1994694867470486</v>
      </c>
      <c r="Q173" s="272" t="s">
        <v>436</v>
      </c>
      <c r="R173" s="272" t="s">
        <v>434</v>
      </c>
    </row>
    <row r="174" spans="1:24" x14ac:dyDescent="0.2">
      <c r="A174" s="75" t="s">
        <v>585</v>
      </c>
      <c r="B174" s="198" t="s">
        <v>258</v>
      </c>
      <c r="C174" s="198" t="s">
        <v>566</v>
      </c>
      <c r="D174" s="63">
        <v>56007</v>
      </c>
      <c r="E174" s="63" t="s">
        <v>281</v>
      </c>
      <c r="F174" s="76" t="s">
        <v>585</v>
      </c>
      <c r="G174" s="270">
        <v>0</v>
      </c>
      <c r="H174" s="270">
        <v>0</v>
      </c>
      <c r="I174" s="270">
        <v>0</v>
      </c>
      <c r="J174" s="270">
        <v>0</v>
      </c>
      <c r="K174" s="270">
        <v>0</v>
      </c>
      <c r="L174" s="270">
        <v>0</v>
      </c>
      <c r="M174" s="270">
        <v>0</v>
      </c>
      <c r="N174" s="270">
        <v>0</v>
      </c>
      <c r="O174" s="270">
        <v>0</v>
      </c>
      <c r="P174" s="270">
        <v>0</v>
      </c>
      <c r="Q174" s="273" t="s">
        <v>434</v>
      </c>
      <c r="R174" s="273" t="s">
        <v>434</v>
      </c>
    </row>
    <row r="175" spans="1:24" x14ac:dyDescent="0.2">
      <c r="A175" s="75" t="s">
        <v>585</v>
      </c>
      <c r="B175" s="198" t="s">
        <v>427</v>
      </c>
      <c r="C175" s="198" t="s">
        <v>590</v>
      </c>
      <c r="D175" s="63">
        <v>49009</v>
      </c>
      <c r="E175" s="63" t="s">
        <v>281</v>
      </c>
      <c r="F175" s="76" t="s">
        <v>585</v>
      </c>
      <c r="G175" s="270">
        <v>0</v>
      </c>
      <c r="H175" s="270">
        <v>0</v>
      </c>
      <c r="I175" s="270">
        <v>0</v>
      </c>
      <c r="J175" s="270">
        <v>0</v>
      </c>
      <c r="K175" s="270">
        <v>0</v>
      </c>
      <c r="L175" s="270">
        <v>0</v>
      </c>
      <c r="M175" s="270">
        <v>0</v>
      </c>
      <c r="N175" s="270">
        <v>0</v>
      </c>
      <c r="O175" s="270">
        <v>0</v>
      </c>
      <c r="P175" s="270">
        <v>0</v>
      </c>
      <c r="Q175" s="273" t="s">
        <v>434</v>
      </c>
      <c r="R175" s="273" t="s">
        <v>434</v>
      </c>
    </row>
    <row r="176" spans="1:24" x14ac:dyDescent="0.2">
      <c r="A176" s="75" t="s">
        <v>585</v>
      </c>
      <c r="B176" s="198" t="s">
        <v>428</v>
      </c>
      <c r="C176" s="198" t="s">
        <v>590</v>
      </c>
      <c r="D176" s="63">
        <v>49043</v>
      </c>
      <c r="E176" s="63" t="s">
        <v>281</v>
      </c>
      <c r="F176" s="76" t="s">
        <v>585</v>
      </c>
      <c r="G176" s="270">
        <v>0</v>
      </c>
      <c r="H176" s="270">
        <v>0</v>
      </c>
      <c r="I176" s="270">
        <v>0</v>
      </c>
      <c r="J176" s="270">
        <v>0</v>
      </c>
      <c r="K176" s="270">
        <v>0</v>
      </c>
      <c r="L176" s="270">
        <v>0</v>
      </c>
      <c r="M176" s="270">
        <v>0</v>
      </c>
      <c r="N176" s="270">
        <v>0</v>
      </c>
      <c r="O176" s="270">
        <v>0</v>
      </c>
      <c r="P176" s="270">
        <v>0</v>
      </c>
      <c r="Q176" s="273" t="s">
        <v>434</v>
      </c>
      <c r="R176" s="273" t="s">
        <v>434</v>
      </c>
    </row>
    <row r="177" spans="1:18" x14ac:dyDescent="0.2">
      <c r="A177" s="75" t="s">
        <v>585</v>
      </c>
      <c r="B177" s="198" t="s">
        <v>429</v>
      </c>
      <c r="C177" s="198" t="s">
        <v>566</v>
      </c>
      <c r="D177" s="63">
        <v>56001</v>
      </c>
      <c r="E177" s="63" t="s">
        <v>281</v>
      </c>
      <c r="F177" s="76" t="s">
        <v>585</v>
      </c>
      <c r="G177" s="270">
        <v>0</v>
      </c>
      <c r="H177" s="270">
        <v>0</v>
      </c>
      <c r="I177" s="270">
        <v>0</v>
      </c>
      <c r="J177" s="270">
        <v>0</v>
      </c>
      <c r="K177" s="270">
        <v>0</v>
      </c>
      <c r="L177" s="270">
        <v>0</v>
      </c>
      <c r="M177" s="270">
        <v>0</v>
      </c>
      <c r="N177" s="270">
        <v>0</v>
      </c>
      <c r="O177" s="270">
        <v>0</v>
      </c>
      <c r="P177" s="270">
        <v>0</v>
      </c>
      <c r="Q177" s="273" t="s">
        <v>434</v>
      </c>
      <c r="R177" s="273" t="s">
        <v>434</v>
      </c>
    </row>
    <row r="178" spans="1:18" x14ac:dyDescent="0.2">
      <c r="A178" s="75" t="s">
        <v>585</v>
      </c>
      <c r="B178" s="198" t="s">
        <v>430</v>
      </c>
      <c r="C178" s="198" t="s">
        <v>566</v>
      </c>
      <c r="D178" s="63">
        <v>56023</v>
      </c>
      <c r="E178" s="63" t="s">
        <v>281</v>
      </c>
      <c r="F178" s="76" t="s">
        <v>585</v>
      </c>
      <c r="G178" s="270">
        <v>0</v>
      </c>
      <c r="H178" s="270">
        <v>0</v>
      </c>
      <c r="I178" s="270">
        <v>0</v>
      </c>
      <c r="J178" s="270">
        <v>0</v>
      </c>
      <c r="K178" s="270">
        <v>0</v>
      </c>
      <c r="L178" s="270">
        <v>0</v>
      </c>
      <c r="M178" s="270">
        <v>0</v>
      </c>
      <c r="N178" s="270">
        <v>0</v>
      </c>
      <c r="O178" s="270">
        <v>0</v>
      </c>
      <c r="P178" s="270">
        <v>0</v>
      </c>
      <c r="Q178" s="273" t="s">
        <v>434</v>
      </c>
      <c r="R178" s="273" t="s">
        <v>434</v>
      </c>
    </row>
    <row r="179" spans="1:18" x14ac:dyDescent="0.2">
      <c r="A179" s="75" t="s">
        <v>585</v>
      </c>
      <c r="B179" s="198" t="s">
        <v>431</v>
      </c>
      <c r="C179" s="198" t="s">
        <v>566</v>
      </c>
      <c r="D179" s="63">
        <v>56035</v>
      </c>
      <c r="E179" s="63" t="s">
        <v>281</v>
      </c>
      <c r="F179" s="76" t="s">
        <v>585</v>
      </c>
      <c r="G179" s="384" t="s">
        <v>314</v>
      </c>
      <c r="H179" s="384" t="s">
        <v>314</v>
      </c>
      <c r="I179" s="384" t="s">
        <v>314</v>
      </c>
      <c r="J179" s="384" t="s">
        <v>314</v>
      </c>
      <c r="K179" s="384" t="s">
        <v>314</v>
      </c>
      <c r="L179" s="406">
        <v>60.737598509085352</v>
      </c>
      <c r="M179" s="406">
        <v>0</v>
      </c>
      <c r="N179" s="406">
        <v>15.184399627271338</v>
      </c>
      <c r="O179" s="406">
        <v>0</v>
      </c>
      <c r="P179" s="406">
        <v>0</v>
      </c>
      <c r="Q179" s="273" t="s">
        <v>434</v>
      </c>
      <c r="R179" s="273" t="s">
        <v>434</v>
      </c>
    </row>
    <row r="180" spans="1:18" x14ac:dyDescent="0.2">
      <c r="A180" s="75" t="s">
        <v>585</v>
      </c>
      <c r="B180" s="198" t="s">
        <v>432</v>
      </c>
      <c r="C180" s="198" t="s">
        <v>566</v>
      </c>
      <c r="D180" s="63">
        <v>56037</v>
      </c>
      <c r="E180" s="63" t="s">
        <v>281</v>
      </c>
      <c r="F180" s="76" t="s">
        <v>585</v>
      </c>
      <c r="G180" s="270">
        <v>0</v>
      </c>
      <c r="H180" s="270">
        <v>0</v>
      </c>
      <c r="I180" s="270">
        <v>0</v>
      </c>
      <c r="J180" s="270">
        <v>0</v>
      </c>
      <c r="K180" s="270">
        <v>0</v>
      </c>
      <c r="L180" s="270">
        <v>0</v>
      </c>
      <c r="M180" s="270">
        <v>0</v>
      </c>
      <c r="N180" s="270">
        <v>0</v>
      </c>
      <c r="O180" s="270">
        <v>0</v>
      </c>
      <c r="P180" s="270">
        <v>0</v>
      </c>
      <c r="Q180" s="273" t="s">
        <v>434</v>
      </c>
      <c r="R180" s="273" t="s">
        <v>434</v>
      </c>
    </row>
    <row r="181" spans="1:18" x14ac:dyDescent="0.2">
      <c r="A181" s="75" t="s">
        <v>585</v>
      </c>
      <c r="B181" s="198" t="s">
        <v>433</v>
      </c>
      <c r="C181" s="198" t="s">
        <v>566</v>
      </c>
      <c r="D181" s="63">
        <v>56041</v>
      </c>
      <c r="E181" s="63" t="s">
        <v>281</v>
      </c>
      <c r="F181" s="76" t="s">
        <v>585</v>
      </c>
      <c r="G181" s="270">
        <v>0</v>
      </c>
      <c r="H181" s="270">
        <v>0</v>
      </c>
      <c r="I181" s="270">
        <v>0</v>
      </c>
      <c r="J181" s="270">
        <v>0</v>
      </c>
      <c r="K181" s="270">
        <v>0</v>
      </c>
      <c r="L181" s="270">
        <v>0</v>
      </c>
      <c r="M181" s="270">
        <v>0</v>
      </c>
      <c r="N181" s="270">
        <v>0</v>
      </c>
      <c r="O181" s="270">
        <v>0</v>
      </c>
      <c r="P181" s="270">
        <v>0</v>
      </c>
      <c r="Q181" s="273" t="s">
        <v>434</v>
      </c>
      <c r="R181" s="273" t="s">
        <v>434</v>
      </c>
    </row>
    <row r="182" spans="1:18" x14ac:dyDescent="0.2">
      <c r="A182" s="198"/>
      <c r="B182" s="198"/>
      <c r="C182" s="198"/>
      <c r="E182" s="63"/>
      <c r="F182" s="63"/>
    </row>
    <row r="183" spans="1:18" x14ac:dyDescent="0.2">
      <c r="A183" s="198"/>
      <c r="B183" s="198"/>
      <c r="C183" s="198"/>
      <c r="E183" s="63"/>
      <c r="F183" s="63"/>
    </row>
    <row r="184" spans="1:18" x14ac:dyDescent="0.2">
      <c r="A184" s="198"/>
      <c r="B184" s="198"/>
      <c r="C184" s="198"/>
      <c r="E184" s="63"/>
      <c r="F184" s="63"/>
    </row>
    <row r="185" spans="1:18" x14ac:dyDescent="0.2">
      <c r="A185" s="198"/>
      <c r="B185" s="198"/>
      <c r="C185" s="198"/>
      <c r="E185" s="63"/>
      <c r="F185" s="63"/>
    </row>
    <row r="186" spans="1:18" x14ac:dyDescent="0.2">
      <c r="A186" s="198"/>
      <c r="B186" s="198"/>
      <c r="C186" s="198"/>
      <c r="E186" s="63"/>
      <c r="F186" s="63"/>
    </row>
    <row r="187" spans="1:18" x14ac:dyDescent="0.2">
      <c r="A187" s="198"/>
      <c r="B187" s="198"/>
      <c r="C187" s="198"/>
      <c r="E187" s="63"/>
      <c r="F187" s="63"/>
    </row>
    <row r="188" spans="1:18" x14ac:dyDescent="0.2">
      <c r="A188" s="198"/>
      <c r="B188" s="198"/>
      <c r="C188" s="198"/>
      <c r="E188" s="63"/>
      <c r="F188" s="63"/>
    </row>
    <row r="189" spans="1:18" x14ac:dyDescent="0.2">
      <c r="A189" s="198"/>
      <c r="B189" s="198"/>
      <c r="C189" s="198"/>
      <c r="E189" s="63"/>
      <c r="F189" s="63"/>
    </row>
    <row r="190" spans="1:18" x14ac:dyDescent="0.2">
      <c r="A190" s="198"/>
      <c r="B190" s="198"/>
      <c r="C190" s="198"/>
      <c r="E190" s="63"/>
      <c r="F190" s="63"/>
    </row>
    <row r="191" spans="1:18" x14ac:dyDescent="0.2">
      <c r="A191" s="198"/>
      <c r="B191" s="198"/>
      <c r="C191" s="198"/>
      <c r="E191" s="63"/>
      <c r="F191" s="63"/>
    </row>
    <row r="192" spans="1:18" x14ac:dyDescent="0.2">
      <c r="A192" s="198"/>
      <c r="B192" s="198"/>
      <c r="C192" s="198"/>
      <c r="E192" s="63"/>
      <c r="F192" s="63"/>
    </row>
    <row r="193" spans="1:6" x14ac:dyDescent="0.2">
      <c r="A193" s="198"/>
      <c r="B193" s="198"/>
      <c r="C193" s="198"/>
      <c r="E193" s="63"/>
      <c r="F193" s="63"/>
    </row>
    <row r="194" spans="1:6" x14ac:dyDescent="0.2">
      <c r="A194" s="198"/>
      <c r="B194" s="198"/>
      <c r="C194" s="198"/>
      <c r="E194" s="63"/>
      <c r="F194" s="63"/>
    </row>
    <row r="195" spans="1:6" x14ac:dyDescent="0.2">
      <c r="A195" s="198"/>
      <c r="B195" s="198"/>
      <c r="C195" s="198"/>
      <c r="E195" s="63"/>
      <c r="F195" s="63"/>
    </row>
  </sheetData>
  <autoFilter ref="A5:X181"/>
  <mergeCells count="4">
    <mergeCell ref="G4:K4"/>
    <mergeCell ref="Q4:Q5"/>
    <mergeCell ref="R4:R5"/>
    <mergeCell ref="L4:P4"/>
  </mergeCells>
  <phoneticPr fontId="5"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selection activeCell="A14" sqref="A14"/>
    </sheetView>
  </sheetViews>
  <sheetFormatPr defaultColWidth="8.85546875" defaultRowHeight="12.75" x14ac:dyDescent="0.2"/>
  <cols>
    <col min="1" max="1" width="27.7109375" style="198" customWidth="1"/>
    <col min="2" max="2" width="35.140625" style="198" customWidth="1"/>
    <col min="3" max="16384" width="8.85546875" style="198"/>
  </cols>
  <sheetData>
    <row r="1" spans="1:12" x14ac:dyDescent="0.2">
      <c r="A1" s="29" t="s">
        <v>1666</v>
      </c>
    </row>
    <row r="3" spans="1:12" x14ac:dyDescent="0.2">
      <c r="B3" s="75"/>
      <c r="C3" s="10"/>
      <c r="G3" s="75"/>
    </row>
    <row r="4" spans="1:12" x14ac:dyDescent="0.2">
      <c r="A4" s="29"/>
    </row>
    <row r="5" spans="1:12" x14ac:dyDescent="0.2">
      <c r="A5" s="387"/>
      <c r="B5" s="387"/>
      <c r="C5" s="387"/>
      <c r="D5" s="387"/>
      <c r="E5" s="387"/>
      <c r="F5" s="387"/>
      <c r="G5" s="387"/>
    </row>
    <row r="6" spans="1:12" x14ac:dyDescent="0.2">
      <c r="A6" s="5"/>
      <c r="B6" s="5"/>
      <c r="D6" s="5"/>
      <c r="E6" s="5"/>
      <c r="F6" s="5"/>
      <c r="H6" s="5"/>
      <c r="I6" s="5"/>
      <c r="J6" s="5"/>
      <c r="K6" s="5"/>
      <c r="L6" s="5"/>
    </row>
    <row r="7" spans="1:12" x14ac:dyDescent="0.2">
      <c r="A7" s="74"/>
      <c r="B7" s="482" t="s">
        <v>573</v>
      </c>
      <c r="C7" s="388" t="s">
        <v>552</v>
      </c>
      <c r="D7" s="388" t="s">
        <v>340</v>
      </c>
      <c r="E7" s="388" t="s">
        <v>307</v>
      </c>
      <c r="F7" s="388" t="s">
        <v>553</v>
      </c>
      <c r="G7" s="388" t="s">
        <v>507</v>
      </c>
      <c r="H7" s="74"/>
      <c r="I7" s="75"/>
      <c r="J7" s="75"/>
      <c r="K7" s="75"/>
      <c r="L7" s="75"/>
    </row>
    <row r="8" spans="1:12" x14ac:dyDescent="0.2">
      <c r="A8" s="88" t="s">
        <v>1667</v>
      </c>
      <c r="B8" s="483"/>
      <c r="C8" s="389" t="s">
        <v>593</v>
      </c>
      <c r="D8" s="389" t="s">
        <v>593</v>
      </c>
      <c r="E8" s="389" t="s">
        <v>593</v>
      </c>
      <c r="F8" s="389" t="s">
        <v>593</v>
      </c>
      <c r="G8" s="389" t="s">
        <v>593</v>
      </c>
      <c r="H8" s="281"/>
      <c r="I8" s="75"/>
      <c r="J8" s="75"/>
      <c r="K8" s="75"/>
      <c r="L8" s="75"/>
    </row>
    <row r="9" spans="1:12" x14ac:dyDescent="0.2">
      <c r="A9" s="74" t="s">
        <v>52</v>
      </c>
      <c r="B9" s="390" t="s">
        <v>52</v>
      </c>
      <c r="C9" s="391">
        <v>782.05893627451076</v>
      </c>
      <c r="D9" s="391">
        <v>43.01324149509815</v>
      </c>
      <c r="E9" s="391">
        <v>656.74931455882472</v>
      </c>
      <c r="F9" s="391">
        <v>4.691226411764708</v>
      </c>
      <c r="G9" s="391">
        <v>59.436479156862674</v>
      </c>
      <c r="H9" s="392"/>
      <c r="I9" s="75"/>
      <c r="J9" s="75"/>
      <c r="K9" s="75"/>
      <c r="L9" s="75"/>
    </row>
    <row r="10" spans="1:12" ht="38.25" x14ac:dyDescent="0.2">
      <c r="A10" s="393" t="s">
        <v>574</v>
      </c>
      <c r="B10" s="390" t="s">
        <v>497</v>
      </c>
      <c r="C10" s="391">
        <v>300.20291089844142</v>
      </c>
      <c r="D10" s="391">
        <v>2172.1946661574166</v>
      </c>
      <c r="E10" s="391">
        <v>75.050727724610354</v>
      </c>
      <c r="F10" s="391">
        <v>0</v>
      </c>
      <c r="G10" s="391">
        <v>0</v>
      </c>
      <c r="H10" s="394"/>
      <c r="I10" s="75"/>
      <c r="J10" s="75"/>
      <c r="K10" s="75"/>
      <c r="L10" s="75"/>
    </row>
    <row r="11" spans="1:12" ht="38.25" x14ac:dyDescent="0.2">
      <c r="A11" s="393" t="s">
        <v>575</v>
      </c>
      <c r="B11" s="390" t="s">
        <v>569</v>
      </c>
      <c r="C11" s="391">
        <v>205.15751373937584</v>
      </c>
      <c r="D11" s="391">
        <v>3676.452587462546</v>
      </c>
      <c r="E11" s="391">
        <v>51.289378434843961</v>
      </c>
      <c r="F11" s="391">
        <v>0</v>
      </c>
      <c r="G11" s="391">
        <v>0</v>
      </c>
      <c r="H11" s="394"/>
      <c r="I11" s="75"/>
      <c r="J11" s="75"/>
      <c r="K11" s="75"/>
      <c r="L11" s="75"/>
    </row>
    <row r="12" spans="1:12" ht="38.25" x14ac:dyDescent="0.2">
      <c r="A12" s="393" t="s">
        <v>576</v>
      </c>
      <c r="B12" s="390" t="s">
        <v>435</v>
      </c>
      <c r="C12" s="391">
        <v>60.737598509085352</v>
      </c>
      <c r="D12" s="391">
        <v>4153.2032816536694</v>
      </c>
      <c r="E12" s="391">
        <v>15.184399627271338</v>
      </c>
      <c r="F12" s="391">
        <v>0</v>
      </c>
      <c r="G12" s="391">
        <v>0</v>
      </c>
      <c r="H12" s="395"/>
      <c r="I12" s="75"/>
      <c r="J12" s="75"/>
      <c r="K12" s="75"/>
      <c r="L12" s="75"/>
    </row>
    <row r="13" spans="1:12" x14ac:dyDescent="0.2">
      <c r="A13" s="74" t="s">
        <v>460</v>
      </c>
      <c r="B13" s="390" t="s">
        <v>460</v>
      </c>
      <c r="C13" s="391">
        <v>0</v>
      </c>
      <c r="D13" s="391">
        <v>1863.8959645136974</v>
      </c>
      <c r="E13" s="391">
        <v>0</v>
      </c>
      <c r="F13" s="391">
        <v>0</v>
      </c>
      <c r="G13" s="391">
        <v>0</v>
      </c>
      <c r="H13" s="395"/>
      <c r="I13" s="75"/>
      <c r="J13" s="75"/>
      <c r="K13" s="75"/>
      <c r="L13" s="75"/>
    </row>
    <row r="14" spans="1:12" x14ac:dyDescent="0.2">
      <c r="A14" s="74" t="s">
        <v>51</v>
      </c>
      <c r="B14" s="390" t="s">
        <v>570</v>
      </c>
      <c r="C14" s="391">
        <v>0</v>
      </c>
      <c r="D14" s="391">
        <v>905.50432047233312</v>
      </c>
      <c r="E14" s="391">
        <v>0</v>
      </c>
      <c r="F14" s="391">
        <v>0</v>
      </c>
      <c r="G14" s="391">
        <v>0</v>
      </c>
      <c r="H14" s="395"/>
      <c r="I14" s="75"/>
      <c r="J14" s="75"/>
      <c r="K14" s="75"/>
      <c r="L14" s="75"/>
    </row>
    <row r="15" spans="1:12" x14ac:dyDescent="0.2">
      <c r="A15" s="74" t="s">
        <v>53</v>
      </c>
      <c r="B15" s="390" t="s">
        <v>53</v>
      </c>
      <c r="C15" s="391">
        <v>2931.7802069859699</v>
      </c>
      <c r="D15" s="391">
        <v>348.14407572264668</v>
      </c>
      <c r="E15" s="391">
        <v>1284.3940650897373</v>
      </c>
      <c r="F15" s="391">
        <v>86.855915182808914</v>
      </c>
      <c r="G15" s="391">
        <v>51.825233274751739</v>
      </c>
      <c r="H15" s="395"/>
      <c r="I15" s="75"/>
      <c r="J15" s="75"/>
      <c r="K15" s="75"/>
      <c r="L15" s="75"/>
    </row>
    <row r="16" spans="1:12" ht="38.25" x14ac:dyDescent="0.2">
      <c r="A16" s="393" t="s">
        <v>577</v>
      </c>
      <c r="B16" s="390" t="s">
        <v>594</v>
      </c>
      <c r="C16" s="391">
        <v>1913.9800921537073</v>
      </c>
      <c r="D16" s="391">
        <v>293.15130404109385</v>
      </c>
      <c r="E16" s="391">
        <v>2218.3157697480119</v>
      </c>
      <c r="F16" s="391">
        <v>34.4568380936363</v>
      </c>
      <c r="G16" s="391">
        <v>117.26052161643773</v>
      </c>
      <c r="H16" s="395"/>
      <c r="I16" s="75"/>
      <c r="J16" s="75"/>
      <c r="K16" s="75"/>
      <c r="L16" s="75"/>
    </row>
    <row r="17" spans="1:12" ht="25.5" x14ac:dyDescent="0.2">
      <c r="A17" s="393" t="s">
        <v>578</v>
      </c>
      <c r="B17" s="390" t="s">
        <v>581</v>
      </c>
      <c r="C17" s="391">
        <v>0</v>
      </c>
      <c r="D17" s="391">
        <v>437.88432428066324</v>
      </c>
      <c r="E17" s="391">
        <v>0</v>
      </c>
      <c r="F17" s="391">
        <v>0</v>
      </c>
      <c r="G17" s="391">
        <v>0</v>
      </c>
      <c r="H17" s="395"/>
      <c r="I17" s="75"/>
      <c r="J17" s="75"/>
      <c r="K17" s="75"/>
      <c r="L17" s="75"/>
    </row>
    <row r="18" spans="1:12" ht="15" x14ac:dyDescent="0.25">
      <c r="A18" s="396"/>
      <c r="B18" s="397" t="s">
        <v>280</v>
      </c>
      <c r="C18" s="398">
        <v>6193.9172585610904</v>
      </c>
      <c r="D18" s="398">
        <v>13893.443765799162</v>
      </c>
      <c r="E18" s="398">
        <v>4300.9836551832996</v>
      </c>
      <c r="F18" s="398">
        <v>126.00397968820991</v>
      </c>
      <c r="G18" s="398">
        <v>228.52223404805216</v>
      </c>
      <c r="H18" s="392"/>
      <c r="I18" s="75"/>
      <c r="J18" s="75"/>
      <c r="K18" s="75"/>
      <c r="L18" s="75"/>
    </row>
    <row r="19" spans="1:12" x14ac:dyDescent="0.2">
      <c r="A19" s="399" t="s">
        <v>277</v>
      </c>
      <c r="B19" s="400" t="s">
        <v>579</v>
      </c>
      <c r="C19" s="401">
        <v>0</v>
      </c>
      <c r="D19" s="401">
        <v>2172.1946661574166</v>
      </c>
      <c r="E19" s="401">
        <v>0</v>
      </c>
      <c r="F19" s="401">
        <v>0</v>
      </c>
      <c r="G19" s="401">
        <v>0</v>
      </c>
      <c r="H19" s="395"/>
      <c r="I19" s="75"/>
      <c r="J19" s="75"/>
      <c r="K19" s="75"/>
      <c r="L19" s="75"/>
    </row>
    <row r="20" spans="1:12" x14ac:dyDescent="0.2">
      <c r="A20" s="393" t="s">
        <v>462</v>
      </c>
      <c r="B20" s="400" t="s">
        <v>580</v>
      </c>
      <c r="C20" s="401">
        <v>300.20291089844142</v>
      </c>
      <c r="D20" s="401">
        <v>0</v>
      </c>
      <c r="E20" s="401">
        <v>75.050727724610354</v>
      </c>
      <c r="F20" s="401">
        <v>0</v>
      </c>
      <c r="G20" s="401">
        <v>0</v>
      </c>
      <c r="H20" s="395"/>
      <c r="I20" s="75"/>
      <c r="J20" s="75"/>
      <c r="K20" s="75"/>
      <c r="L20" s="75"/>
    </row>
    <row r="21" spans="1:12" x14ac:dyDescent="0.2">
      <c r="A21" s="399" t="s">
        <v>386</v>
      </c>
      <c r="B21" s="400" t="s">
        <v>581</v>
      </c>
      <c r="C21" s="401">
        <v>0</v>
      </c>
      <c r="D21" s="401">
        <v>437.88432428066324</v>
      </c>
      <c r="E21" s="401">
        <v>0</v>
      </c>
      <c r="F21" s="401">
        <v>0</v>
      </c>
      <c r="G21" s="401">
        <v>0</v>
      </c>
      <c r="H21" s="395"/>
      <c r="I21" s="75"/>
      <c r="J21" s="75"/>
      <c r="K21" s="75"/>
      <c r="L21" s="75"/>
    </row>
    <row r="22" spans="1:12" x14ac:dyDescent="0.2">
      <c r="A22" s="74" t="s">
        <v>269</v>
      </c>
      <c r="B22" s="400" t="s">
        <v>582</v>
      </c>
      <c r="C22" s="401">
        <v>0</v>
      </c>
      <c r="D22" s="401">
        <v>3676.452587462546</v>
      </c>
      <c r="E22" s="401">
        <v>0</v>
      </c>
      <c r="F22" s="401">
        <v>0</v>
      </c>
      <c r="G22" s="401">
        <v>0</v>
      </c>
      <c r="H22" s="395"/>
      <c r="I22" s="75"/>
      <c r="J22" s="75"/>
      <c r="K22" s="75"/>
      <c r="L22" s="75"/>
    </row>
    <row r="23" spans="1:12" x14ac:dyDescent="0.2">
      <c r="A23" s="74" t="s">
        <v>271</v>
      </c>
      <c r="B23" s="400" t="s">
        <v>583</v>
      </c>
      <c r="C23" s="401">
        <v>205.15751373937584</v>
      </c>
      <c r="D23" s="401">
        <v>0</v>
      </c>
      <c r="E23" s="401">
        <v>51.289378434843961</v>
      </c>
      <c r="F23" s="401">
        <v>0</v>
      </c>
      <c r="G23" s="401">
        <v>0</v>
      </c>
      <c r="H23" s="395"/>
      <c r="I23" s="75"/>
      <c r="J23" s="75"/>
      <c r="K23" s="75"/>
      <c r="L23" s="75"/>
    </row>
    <row r="24" spans="1:12" x14ac:dyDescent="0.2">
      <c r="A24" s="74" t="s">
        <v>435</v>
      </c>
      <c r="B24" s="400" t="s">
        <v>584</v>
      </c>
      <c r="C24" s="401">
        <v>0</v>
      </c>
      <c r="D24" s="401">
        <v>4153.2032816536694</v>
      </c>
      <c r="E24" s="401">
        <v>0</v>
      </c>
      <c r="F24" s="401">
        <v>0</v>
      </c>
      <c r="G24" s="401">
        <v>0</v>
      </c>
      <c r="H24" s="395"/>
      <c r="I24" s="75"/>
      <c r="J24" s="75"/>
      <c r="K24" s="75"/>
      <c r="L24" s="75"/>
    </row>
    <row r="25" spans="1:12" x14ac:dyDescent="0.2">
      <c r="A25" s="74" t="s">
        <v>585</v>
      </c>
      <c r="B25" s="400" t="s">
        <v>586</v>
      </c>
      <c r="C25" s="401">
        <v>60.737598509085352</v>
      </c>
      <c r="D25" s="401">
        <v>0</v>
      </c>
      <c r="E25" s="401">
        <v>15.184399627271338</v>
      </c>
      <c r="F25" s="401">
        <v>0</v>
      </c>
      <c r="G25" s="401">
        <v>0</v>
      </c>
      <c r="H25" s="395"/>
      <c r="I25" s="75"/>
      <c r="J25" s="75"/>
      <c r="K25" s="75"/>
      <c r="L25" s="75"/>
    </row>
    <row r="26" spans="1:12" x14ac:dyDescent="0.2">
      <c r="A26" s="74" t="s">
        <v>49</v>
      </c>
      <c r="B26" s="400" t="s">
        <v>587</v>
      </c>
      <c r="C26" s="401">
        <v>0</v>
      </c>
      <c r="D26" s="401">
        <v>293.15130404109385</v>
      </c>
      <c r="E26" s="401">
        <v>0</v>
      </c>
      <c r="F26" s="401">
        <v>0</v>
      </c>
      <c r="G26" s="401">
        <v>0</v>
      </c>
      <c r="H26" s="395"/>
      <c r="I26" s="75"/>
      <c r="J26" s="75"/>
      <c r="K26" s="75"/>
      <c r="L26" s="75"/>
    </row>
    <row r="27" spans="1:12" x14ac:dyDescent="0.2">
      <c r="A27" s="74" t="s">
        <v>273</v>
      </c>
      <c r="B27" s="400" t="s">
        <v>588</v>
      </c>
      <c r="C27" s="401">
        <v>1913.9800921537073</v>
      </c>
      <c r="D27" s="401">
        <v>0</v>
      </c>
      <c r="E27" s="401">
        <v>2218.3157697480119</v>
      </c>
      <c r="F27" s="401">
        <v>34.4568380936363</v>
      </c>
      <c r="G27" s="401">
        <v>117.26052161643773</v>
      </c>
      <c r="H27" s="395"/>
      <c r="I27" s="75"/>
      <c r="J27" s="75"/>
      <c r="K27" s="75"/>
      <c r="L27" s="75"/>
    </row>
    <row r="28" spans="1:12" x14ac:dyDescent="0.2">
      <c r="A28" s="74"/>
      <c r="B28" s="399" t="s">
        <v>589</v>
      </c>
      <c r="C28" s="402"/>
      <c r="D28" s="402"/>
      <c r="E28" s="402"/>
      <c r="F28" s="402"/>
      <c r="G28" s="402"/>
      <c r="H28" s="74"/>
      <c r="I28" s="75"/>
      <c r="J28" s="75"/>
      <c r="K28" s="75"/>
      <c r="L28" s="75"/>
    </row>
    <row r="29" spans="1:12" x14ac:dyDescent="0.2">
      <c r="A29" s="74"/>
      <c r="B29" s="399"/>
      <c r="C29" s="403"/>
      <c r="D29" s="403"/>
      <c r="E29" s="403"/>
      <c r="F29" s="403"/>
      <c r="G29" s="403"/>
      <c r="H29" s="74"/>
      <c r="I29" s="75"/>
      <c r="J29" s="75"/>
      <c r="K29" s="75"/>
      <c r="L29" s="75"/>
    </row>
    <row r="30" spans="1:12" x14ac:dyDescent="0.2">
      <c r="A30" s="74"/>
      <c r="B30" s="74"/>
      <c r="C30" s="403"/>
      <c r="D30" s="403"/>
      <c r="E30" s="403"/>
      <c r="F30" s="403"/>
      <c r="G30" s="403"/>
      <c r="H30" s="74"/>
      <c r="I30" s="75"/>
      <c r="J30" s="75"/>
      <c r="K30" s="75"/>
      <c r="L30" s="75"/>
    </row>
    <row r="31" spans="1:12" x14ac:dyDescent="0.2">
      <c r="A31" s="74"/>
      <c r="B31" s="74"/>
      <c r="C31" s="74"/>
      <c r="D31" s="74"/>
      <c r="E31" s="74"/>
      <c r="F31" s="74"/>
      <c r="G31" s="74"/>
      <c r="H31" s="74"/>
      <c r="I31" s="75"/>
      <c r="J31" s="75"/>
      <c r="K31" s="75"/>
      <c r="L31" s="75"/>
    </row>
    <row r="32" spans="1:12" x14ac:dyDescent="0.2">
      <c r="A32" s="11"/>
      <c r="B32" s="11"/>
      <c r="C32" s="11"/>
      <c r="D32" s="11"/>
      <c r="E32" s="11"/>
      <c r="F32" s="11"/>
      <c r="G32" s="11"/>
      <c r="H32" s="11"/>
    </row>
    <row r="33" spans="1:8" x14ac:dyDescent="0.2">
      <c r="A33" s="11"/>
      <c r="B33" s="11"/>
      <c r="C33" s="11"/>
      <c r="D33" s="11"/>
      <c r="E33" s="11"/>
      <c r="F33" s="11"/>
      <c r="G33" s="11"/>
      <c r="H33" s="11"/>
    </row>
    <row r="34" spans="1:8" x14ac:dyDescent="0.2">
      <c r="A34" s="11"/>
      <c r="B34" s="11"/>
      <c r="C34" s="11"/>
      <c r="D34" s="11"/>
      <c r="E34" s="11"/>
      <c r="F34" s="11"/>
      <c r="G34" s="11"/>
      <c r="H34" s="11"/>
    </row>
    <row r="35" spans="1:8" x14ac:dyDescent="0.2">
      <c r="A35" s="11"/>
      <c r="B35" s="11"/>
      <c r="C35" s="11"/>
      <c r="D35" s="11"/>
      <c r="E35" s="11"/>
      <c r="F35" s="11"/>
      <c r="G35" s="11"/>
      <c r="H35" s="11"/>
    </row>
    <row r="36" spans="1:8" x14ac:dyDescent="0.2">
      <c r="A36" s="11"/>
      <c r="B36" s="11"/>
      <c r="C36" s="11"/>
      <c r="D36" s="11"/>
      <c r="E36" s="11"/>
      <c r="F36" s="11"/>
      <c r="G36" s="11"/>
      <c r="H36" s="11"/>
    </row>
    <row r="37" spans="1:8" x14ac:dyDescent="0.2">
      <c r="A37" s="11"/>
      <c r="B37" s="11"/>
      <c r="C37" s="11"/>
      <c r="D37" s="11"/>
      <c r="E37" s="11"/>
      <c r="F37" s="11"/>
      <c r="G37" s="11"/>
      <c r="H37" s="11"/>
    </row>
  </sheetData>
  <mergeCells count="1">
    <mergeCell ref="B7:B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76"/>
  <sheetViews>
    <sheetView zoomScale="70" zoomScaleNormal="70" workbookViewId="0">
      <selection activeCell="A9" sqref="A9"/>
    </sheetView>
  </sheetViews>
  <sheetFormatPr defaultRowHeight="12.75" x14ac:dyDescent="0.2"/>
  <cols>
    <col min="1" max="1" width="28.42578125" customWidth="1"/>
    <col min="2" max="2" width="26.28515625" customWidth="1"/>
    <col min="3" max="3" width="19" bestFit="1" customWidth="1"/>
    <col min="4" max="4" width="32" customWidth="1"/>
    <col min="5" max="5" width="46.42578125" customWidth="1"/>
    <col min="6" max="6" width="15.42578125" customWidth="1"/>
    <col min="7" max="7" width="15.140625" bestFit="1" customWidth="1"/>
    <col min="8" max="8" width="8.42578125" customWidth="1"/>
  </cols>
  <sheetData>
    <row r="1" spans="1:11" s="213" customFormat="1" x14ac:dyDescent="0.2">
      <c r="A1" s="239" t="s">
        <v>592</v>
      </c>
    </row>
    <row r="2" spans="1:11" s="213" customFormat="1" ht="13.15" customHeight="1" x14ac:dyDescent="0.2">
      <c r="A2" s="484" t="s">
        <v>294</v>
      </c>
      <c r="B2" s="484" t="s">
        <v>296</v>
      </c>
      <c r="C2" s="484" t="s">
        <v>490</v>
      </c>
      <c r="D2" s="240" t="s">
        <v>491</v>
      </c>
      <c r="E2" s="484" t="s">
        <v>1655</v>
      </c>
      <c r="F2" s="241"/>
      <c r="G2" s="242"/>
      <c r="H2" s="243"/>
      <c r="I2" s="243"/>
      <c r="J2" s="205"/>
    </row>
    <row r="3" spans="1:11" s="213" customFormat="1" ht="15" x14ac:dyDescent="0.25">
      <c r="A3" s="485"/>
      <c r="B3" s="485"/>
      <c r="C3" s="485"/>
      <c r="D3" s="244" t="s">
        <v>295</v>
      </c>
      <c r="E3" s="485"/>
      <c r="F3" s="245"/>
      <c r="J3" s="246"/>
      <c r="K3" s="205"/>
    </row>
    <row r="4" spans="1:11" s="213" customFormat="1" ht="25.5" x14ac:dyDescent="0.2">
      <c r="A4" s="248" t="s">
        <v>461</v>
      </c>
      <c r="B4" s="249" t="s">
        <v>492</v>
      </c>
      <c r="C4" s="249" t="s">
        <v>493</v>
      </c>
      <c r="D4" s="248" t="s">
        <v>503</v>
      </c>
      <c r="E4" s="440" t="s">
        <v>1656</v>
      </c>
      <c r="F4" s="251"/>
      <c r="J4" s="247"/>
    </row>
    <row r="5" spans="1:11" s="213" customFormat="1" ht="25.5" x14ac:dyDescent="0.2">
      <c r="A5" s="248" t="s">
        <v>494</v>
      </c>
      <c r="B5" s="249" t="s">
        <v>492</v>
      </c>
      <c r="C5" s="249" t="s">
        <v>493</v>
      </c>
      <c r="D5" s="248" t="s">
        <v>503</v>
      </c>
      <c r="E5" s="440" t="s">
        <v>1656</v>
      </c>
      <c r="F5" s="252"/>
      <c r="J5" s="247"/>
    </row>
    <row r="6" spans="1:11" s="213" customFormat="1" ht="143.44999999999999" customHeight="1" x14ac:dyDescent="0.2">
      <c r="A6" s="433" t="s">
        <v>269</v>
      </c>
      <c r="B6" s="441" t="s">
        <v>492</v>
      </c>
      <c r="C6" s="249" t="s">
        <v>495</v>
      </c>
      <c r="D6" s="248" t="s">
        <v>496</v>
      </c>
      <c r="E6" s="433" t="s">
        <v>1657</v>
      </c>
      <c r="F6" s="252"/>
      <c r="J6" s="247"/>
    </row>
    <row r="7" spans="1:11" s="213" customFormat="1" ht="84" customHeight="1" x14ac:dyDescent="0.2">
      <c r="A7" s="433" t="s">
        <v>497</v>
      </c>
      <c r="B7" s="441" t="s">
        <v>492</v>
      </c>
      <c r="C7" s="249" t="s">
        <v>498</v>
      </c>
      <c r="D7" s="258" t="s">
        <v>499</v>
      </c>
      <c r="E7" s="433" t="s">
        <v>1658</v>
      </c>
      <c r="F7" s="253"/>
      <c r="J7" s="247"/>
    </row>
    <row r="8" spans="1:11" s="213" customFormat="1" ht="60" customHeight="1" x14ac:dyDescent="0.2">
      <c r="A8" s="250" t="s">
        <v>410</v>
      </c>
      <c r="B8" s="249" t="s">
        <v>298</v>
      </c>
      <c r="C8" s="249" t="s">
        <v>500</v>
      </c>
      <c r="D8" s="250" t="s">
        <v>297</v>
      </c>
      <c r="E8" s="250" t="s">
        <v>409</v>
      </c>
      <c r="F8" s="252"/>
      <c r="J8" s="247"/>
    </row>
    <row r="9" spans="1:11" s="213" customFormat="1" ht="38.25" x14ac:dyDescent="0.2">
      <c r="A9" s="250" t="s">
        <v>1671</v>
      </c>
      <c r="B9" s="254" t="s">
        <v>501</v>
      </c>
      <c r="C9" s="249" t="s">
        <v>500</v>
      </c>
      <c r="D9" s="250"/>
      <c r="E9" s="250" t="s">
        <v>502</v>
      </c>
      <c r="F9" s="255"/>
      <c r="J9" s="247"/>
    </row>
    <row r="10" spans="1:11" x14ac:dyDescent="0.2">
      <c r="A10" s="413" t="s">
        <v>1659</v>
      </c>
    </row>
    <row r="12" spans="1:11" s="213" customFormat="1" x14ac:dyDescent="0.2">
      <c r="A12" s="239" t="s">
        <v>504</v>
      </c>
      <c r="C12" s="256"/>
    </row>
    <row r="13" spans="1:11" s="213" customFormat="1" x14ac:dyDescent="0.2"/>
    <row r="14" spans="1:11" s="213" customFormat="1" x14ac:dyDescent="0.2">
      <c r="A14" s="486" t="s">
        <v>355</v>
      </c>
      <c r="B14" s="259"/>
      <c r="C14" s="488" t="s">
        <v>505</v>
      </c>
      <c r="D14" s="489"/>
      <c r="E14" s="489"/>
      <c r="F14" s="490"/>
      <c r="G14" s="490"/>
    </row>
    <row r="15" spans="1:11" s="213" customFormat="1" x14ac:dyDescent="0.2">
      <c r="A15" s="487"/>
      <c r="B15" s="259"/>
      <c r="C15" s="260" t="s">
        <v>353</v>
      </c>
      <c r="D15" s="260" t="s">
        <v>340</v>
      </c>
      <c r="E15" s="260" t="s">
        <v>307</v>
      </c>
      <c r="F15" s="260" t="s">
        <v>506</v>
      </c>
      <c r="G15" s="260" t="s">
        <v>507</v>
      </c>
    </row>
    <row r="16" spans="1:11" s="213" customFormat="1" x14ac:dyDescent="0.2">
      <c r="A16" s="261" t="s">
        <v>270</v>
      </c>
      <c r="B16" s="261" t="s">
        <v>269</v>
      </c>
      <c r="C16" s="261"/>
      <c r="D16" s="262">
        <v>0.98</v>
      </c>
      <c r="E16" s="261"/>
      <c r="F16" s="261"/>
      <c r="G16" s="261"/>
    </row>
    <row r="17" spans="1:8" s="213" customFormat="1" x14ac:dyDescent="0.2">
      <c r="A17" s="261" t="s">
        <v>276</v>
      </c>
      <c r="B17" s="261" t="s">
        <v>277</v>
      </c>
      <c r="C17" s="261"/>
      <c r="D17" s="262">
        <v>0.98</v>
      </c>
      <c r="E17" s="261"/>
      <c r="F17" s="261"/>
      <c r="G17" s="261"/>
    </row>
    <row r="18" spans="1:8" s="213" customFormat="1" x14ac:dyDescent="0.2">
      <c r="A18" s="256"/>
      <c r="B18" s="256"/>
      <c r="C18" s="205"/>
      <c r="D18" s="257"/>
      <c r="E18" s="205"/>
      <c r="F18" s="205"/>
      <c r="G18" s="205"/>
      <c r="H18" s="205"/>
    </row>
    <row r="20" spans="1:8" ht="13.5" thickBot="1" x14ac:dyDescent="0.25"/>
    <row r="21" spans="1:8" x14ac:dyDescent="0.2">
      <c r="A21" s="496" t="s">
        <v>355</v>
      </c>
      <c r="B21" s="259"/>
      <c r="C21" s="488" t="s">
        <v>508</v>
      </c>
      <c r="D21" s="489"/>
      <c r="E21" s="489"/>
      <c r="F21" s="490"/>
      <c r="G21" s="490"/>
    </row>
    <row r="22" spans="1:8" ht="13.5" customHeight="1" x14ac:dyDescent="0.2">
      <c r="A22" s="497"/>
      <c r="B22" s="259"/>
      <c r="C22" s="260" t="s">
        <v>353</v>
      </c>
      <c r="D22" s="260" t="s">
        <v>340</v>
      </c>
      <c r="E22" s="260" t="s">
        <v>307</v>
      </c>
      <c r="F22" s="260" t="s">
        <v>506</v>
      </c>
      <c r="G22" s="260" t="s">
        <v>507</v>
      </c>
    </row>
    <row r="23" spans="1:8" ht="13.5" thickBot="1" x14ac:dyDescent="0.25">
      <c r="A23" s="277" t="s">
        <v>509</v>
      </c>
      <c r="B23" s="278" t="s">
        <v>510</v>
      </c>
      <c r="C23" s="276">
        <v>0.86022912072093172</v>
      </c>
      <c r="D23" s="276">
        <v>0.96338507611895996</v>
      </c>
      <c r="E23" s="276">
        <v>0.96235898650240159</v>
      </c>
      <c r="F23" s="276">
        <v>1</v>
      </c>
      <c r="G23" s="276">
        <v>0.99725763632384112</v>
      </c>
    </row>
    <row r="24" spans="1:8" ht="15.75" x14ac:dyDescent="0.25">
      <c r="A24" s="263" t="s">
        <v>511</v>
      </c>
      <c r="B24" s="264"/>
      <c r="C24" s="265"/>
      <c r="D24" s="265"/>
      <c r="E24" s="265"/>
      <c r="F24" s="266"/>
      <c r="G24" s="266"/>
    </row>
    <row r="25" spans="1:8" x14ac:dyDescent="0.2">
      <c r="A25" s="15"/>
      <c r="C25" s="58"/>
    </row>
    <row r="26" spans="1:8" x14ac:dyDescent="0.2">
      <c r="A26" s="15"/>
      <c r="C26" s="58"/>
    </row>
    <row r="27" spans="1:8" x14ac:dyDescent="0.2">
      <c r="A27" s="15"/>
      <c r="C27" s="58"/>
    </row>
    <row r="28" spans="1:8" x14ac:dyDescent="0.2">
      <c r="A28" s="29" t="s">
        <v>301</v>
      </c>
      <c r="B28" s="10" t="s">
        <v>335</v>
      </c>
    </row>
    <row r="30" spans="1:8" x14ac:dyDescent="0.2">
      <c r="A30" s="161" t="s">
        <v>330</v>
      </c>
    </row>
    <row r="31" spans="1:8" ht="13.5" thickBot="1" x14ac:dyDescent="0.25">
      <c r="A31" s="75" t="s">
        <v>334</v>
      </c>
    </row>
    <row r="32" spans="1:8" ht="13.5" thickBot="1" x14ac:dyDescent="0.25">
      <c r="A32" s="494" t="s">
        <v>304</v>
      </c>
      <c r="B32" s="491" t="s">
        <v>322</v>
      </c>
      <c r="C32" s="492"/>
      <c r="D32" s="493"/>
    </row>
    <row r="33" spans="1:23" ht="15" thickBot="1" x14ac:dyDescent="0.25">
      <c r="A33" s="495"/>
      <c r="B33" s="151" t="s">
        <v>306</v>
      </c>
      <c r="C33" s="137" t="s">
        <v>323</v>
      </c>
      <c r="D33" s="138" t="s">
        <v>307</v>
      </c>
    </row>
    <row r="34" spans="1:23" ht="15.75" x14ac:dyDescent="0.25">
      <c r="A34" s="139" t="s">
        <v>303</v>
      </c>
      <c r="B34" s="152"/>
      <c r="C34" s="140"/>
      <c r="D34" s="141"/>
    </row>
    <row r="35" spans="1:23" x14ac:dyDescent="0.2">
      <c r="A35" s="142" t="s">
        <v>308</v>
      </c>
      <c r="B35" s="153" t="s">
        <v>309</v>
      </c>
      <c r="C35" s="143" t="s">
        <v>310</v>
      </c>
      <c r="D35" s="144" t="s">
        <v>311</v>
      </c>
    </row>
    <row r="36" spans="1:23" x14ac:dyDescent="0.2">
      <c r="A36" s="142" t="s">
        <v>312</v>
      </c>
      <c r="B36" s="153" t="s">
        <v>313</v>
      </c>
      <c r="C36" s="143" t="s">
        <v>314</v>
      </c>
      <c r="D36" s="144" t="s">
        <v>314</v>
      </c>
    </row>
    <row r="37" spans="1:23" x14ac:dyDescent="0.2">
      <c r="A37" s="142" t="s">
        <v>315</v>
      </c>
      <c r="B37" s="153" t="s">
        <v>316</v>
      </c>
      <c r="C37" s="145" t="s">
        <v>317</v>
      </c>
      <c r="D37" s="144"/>
    </row>
    <row r="38" spans="1:23" ht="13.5" thickBot="1" x14ac:dyDescent="0.25">
      <c r="A38" s="146" t="s">
        <v>318</v>
      </c>
      <c r="B38" s="154" t="s">
        <v>319</v>
      </c>
      <c r="C38" s="147" t="s">
        <v>320</v>
      </c>
      <c r="D38" s="148"/>
    </row>
    <row r="39" spans="1:23" ht="14.25" x14ac:dyDescent="0.2">
      <c r="A39" s="162" t="s">
        <v>331</v>
      </c>
      <c r="B39" s="149"/>
      <c r="C39" s="149"/>
      <c r="D39" s="149"/>
      <c r="E39" s="149"/>
      <c r="F39" s="149"/>
    </row>
    <row r="40" spans="1:23" ht="14.25" x14ac:dyDescent="0.2">
      <c r="A40" s="163" t="s">
        <v>332</v>
      </c>
      <c r="G40" s="149"/>
      <c r="H40" s="149"/>
      <c r="I40" s="149"/>
      <c r="J40" s="149"/>
      <c r="K40" s="149"/>
      <c r="L40" s="149"/>
      <c r="M40" s="149"/>
    </row>
    <row r="41" spans="1:23" ht="15" customHeight="1" x14ac:dyDescent="0.2">
      <c r="A41" t="s">
        <v>321</v>
      </c>
    </row>
    <row r="42" spans="1:23" ht="15" customHeight="1" x14ac:dyDescent="0.2">
      <c r="A42" s="163" t="s">
        <v>333</v>
      </c>
    </row>
    <row r="43" spans="1:23" ht="20.25" customHeight="1" x14ac:dyDescent="0.2">
      <c r="N43" s="149"/>
      <c r="O43" s="149"/>
      <c r="P43" s="149"/>
      <c r="Q43" s="149"/>
      <c r="R43" s="149"/>
      <c r="S43" s="149"/>
      <c r="T43" s="149"/>
      <c r="U43" s="149"/>
      <c r="V43" s="149"/>
      <c r="W43" s="149"/>
    </row>
    <row r="44" spans="1:23" x14ac:dyDescent="0.2">
      <c r="A44" s="161" t="s">
        <v>325</v>
      </c>
    </row>
    <row r="45" spans="1:23" x14ac:dyDescent="0.2">
      <c r="A45" t="s">
        <v>336</v>
      </c>
    </row>
    <row r="46" spans="1:23" ht="13.5" thickBot="1" x14ac:dyDescent="0.25">
      <c r="A46" t="s">
        <v>354</v>
      </c>
    </row>
    <row r="47" spans="1:23" ht="13.5" thickBot="1" x14ac:dyDescent="0.25">
      <c r="A47" s="494" t="s">
        <v>304</v>
      </c>
      <c r="B47" s="494" t="s">
        <v>302</v>
      </c>
      <c r="C47" s="491" t="s">
        <v>305</v>
      </c>
      <c r="D47" s="493"/>
    </row>
    <row r="48" spans="1:23" ht="13.5" thickBot="1" x14ac:dyDescent="0.25">
      <c r="A48" s="495"/>
      <c r="B48" s="495"/>
      <c r="C48" s="151" t="s">
        <v>306</v>
      </c>
      <c r="D48" s="138" t="s">
        <v>307</v>
      </c>
      <c r="E48" s="175" t="s">
        <v>352</v>
      </c>
      <c r="F48" s="175" t="s">
        <v>353</v>
      </c>
    </row>
    <row r="49" spans="1:23" x14ac:dyDescent="0.2">
      <c r="A49" s="152"/>
      <c r="B49" s="140"/>
      <c r="C49" s="140"/>
      <c r="D49" s="141"/>
    </row>
    <row r="50" spans="1:23" x14ac:dyDescent="0.2">
      <c r="A50" s="142" t="s">
        <v>324</v>
      </c>
      <c r="B50" s="155">
        <v>39630</v>
      </c>
      <c r="C50" s="62">
        <v>3.8</v>
      </c>
      <c r="D50" s="156">
        <v>6.5</v>
      </c>
      <c r="E50">
        <f>$C50*(0.05)</f>
        <v>0.19</v>
      </c>
      <c r="F50">
        <f>C50-E50</f>
        <v>3.61</v>
      </c>
    </row>
    <row r="51" spans="1:23" s="149" customFormat="1" ht="15.75" customHeight="1" x14ac:dyDescent="0.2">
      <c r="A51" s="142"/>
      <c r="B51" s="62"/>
      <c r="C51" s="157" t="s">
        <v>326</v>
      </c>
      <c r="D51" s="158" t="s">
        <v>327</v>
      </c>
      <c r="E51">
        <f>2.8*(0.05)</f>
        <v>0.13999999999999999</v>
      </c>
      <c r="F51">
        <f>2.8-E51</f>
        <v>2.6599999999999997</v>
      </c>
      <c r="G51"/>
      <c r="H51"/>
      <c r="I51"/>
      <c r="J51"/>
      <c r="K51"/>
      <c r="L51"/>
      <c r="M51"/>
      <c r="N51"/>
      <c r="O51"/>
      <c r="P51"/>
      <c r="Q51"/>
      <c r="R51"/>
      <c r="S51"/>
      <c r="T51"/>
      <c r="U51"/>
      <c r="V51"/>
      <c r="W51"/>
    </row>
    <row r="52" spans="1:23" x14ac:dyDescent="0.2">
      <c r="A52" s="142"/>
      <c r="B52" s="155">
        <v>39630</v>
      </c>
      <c r="C52" s="62">
        <v>3.8</v>
      </c>
      <c r="D52" s="156">
        <v>200</v>
      </c>
      <c r="E52">
        <f>$C52*(0.05)</f>
        <v>0.19</v>
      </c>
      <c r="F52">
        <f>C52-E52</f>
        <v>3.61</v>
      </c>
    </row>
    <row r="53" spans="1:23" ht="13.5" thickBot="1" x14ac:dyDescent="0.25">
      <c r="A53" s="146"/>
      <c r="B53" s="147" t="s">
        <v>329</v>
      </c>
      <c r="C53" s="159" t="s">
        <v>326</v>
      </c>
      <c r="D53" s="160" t="s">
        <v>328</v>
      </c>
      <c r="E53">
        <f>2.8*(0.05)</f>
        <v>0.13999999999999999</v>
      </c>
      <c r="F53">
        <f>2.8-E53</f>
        <v>2.6599999999999997</v>
      </c>
    </row>
    <row r="55" spans="1:23" x14ac:dyDescent="0.2">
      <c r="A55" s="161" t="s">
        <v>337</v>
      </c>
    </row>
    <row r="56" spans="1:23" ht="13.5" thickBot="1" x14ac:dyDescent="0.25">
      <c r="A56" t="s">
        <v>350</v>
      </c>
    </row>
    <row r="57" spans="1:23" ht="13.5" thickBot="1" x14ac:dyDescent="0.25">
      <c r="A57" s="498" t="s">
        <v>338</v>
      </c>
      <c r="B57" s="498" t="s">
        <v>304</v>
      </c>
      <c r="C57" s="498" t="s">
        <v>302</v>
      </c>
      <c r="D57" s="491" t="s">
        <v>322</v>
      </c>
      <c r="E57" s="492"/>
      <c r="F57" s="493"/>
    </row>
    <row r="58" spans="1:23" ht="13.5" thickBot="1" x14ac:dyDescent="0.25">
      <c r="A58" s="499"/>
      <c r="B58" s="499"/>
      <c r="C58" s="499"/>
      <c r="D58" s="151" t="s">
        <v>341</v>
      </c>
      <c r="E58" s="137" t="s">
        <v>307</v>
      </c>
      <c r="F58" s="138" t="s">
        <v>340</v>
      </c>
    </row>
    <row r="59" spans="1:23" ht="13.5" customHeight="1" x14ac:dyDescent="0.2">
      <c r="A59" s="152"/>
      <c r="B59" s="140"/>
      <c r="C59" s="140"/>
      <c r="D59" s="140"/>
      <c r="E59" s="140"/>
      <c r="F59" s="141"/>
    </row>
    <row r="60" spans="1:23" ht="38.25" x14ac:dyDescent="0.2">
      <c r="A60" s="164" t="s">
        <v>339</v>
      </c>
      <c r="B60" s="165" t="s">
        <v>351</v>
      </c>
      <c r="C60" s="166">
        <v>39630</v>
      </c>
      <c r="D60" s="167">
        <v>2</v>
      </c>
      <c r="E60" s="167">
        <v>4</v>
      </c>
      <c r="F60" s="168">
        <v>1</v>
      </c>
    </row>
    <row r="61" spans="1:23" x14ac:dyDescent="0.2">
      <c r="A61" s="164"/>
      <c r="B61" s="165"/>
      <c r="C61" s="166">
        <v>40544</v>
      </c>
      <c r="D61" s="167">
        <v>1</v>
      </c>
      <c r="E61" s="167">
        <v>2</v>
      </c>
      <c r="F61" s="168">
        <v>0.7</v>
      </c>
      <c r="G61" s="150"/>
      <c r="H61" s="150"/>
      <c r="I61" s="150"/>
      <c r="J61" s="150"/>
      <c r="K61" s="150"/>
      <c r="L61" s="150"/>
      <c r="M61" s="150"/>
    </row>
    <row r="62" spans="1:23" ht="25.5" x14ac:dyDescent="0.2">
      <c r="A62" s="164" t="s">
        <v>342</v>
      </c>
      <c r="B62" s="169" t="s">
        <v>343</v>
      </c>
      <c r="C62" s="166">
        <v>39448</v>
      </c>
      <c r="D62" s="167">
        <v>2</v>
      </c>
      <c r="E62" s="167">
        <v>4</v>
      </c>
      <c r="F62" s="168">
        <v>1</v>
      </c>
      <c r="G62" s="150"/>
      <c r="H62" s="150"/>
      <c r="I62" s="150"/>
      <c r="J62" s="150"/>
      <c r="K62" s="150"/>
      <c r="L62" s="150"/>
      <c r="M62" s="150"/>
    </row>
    <row r="63" spans="1:23" x14ac:dyDescent="0.2">
      <c r="A63" s="142"/>
      <c r="B63" s="169"/>
      <c r="C63" s="166">
        <v>40360</v>
      </c>
      <c r="D63" s="167">
        <v>1</v>
      </c>
      <c r="E63" s="167">
        <v>2</v>
      </c>
      <c r="F63" s="168">
        <v>0.7</v>
      </c>
    </row>
    <row r="64" spans="1:23" ht="51" x14ac:dyDescent="0.2">
      <c r="A64" s="164" t="s">
        <v>344</v>
      </c>
      <c r="B64" s="165" t="s">
        <v>345</v>
      </c>
      <c r="C64" s="166">
        <v>39264</v>
      </c>
      <c r="D64" s="167">
        <v>2</v>
      </c>
      <c r="E64" s="167">
        <v>4</v>
      </c>
      <c r="F64" s="168">
        <v>1</v>
      </c>
      <c r="N64" s="150"/>
      <c r="O64" s="150"/>
      <c r="P64" s="150"/>
      <c r="Q64" s="150"/>
      <c r="R64" s="150"/>
      <c r="S64" s="150"/>
      <c r="T64" s="150"/>
      <c r="U64" s="150"/>
      <c r="V64" s="150"/>
      <c r="W64" s="150"/>
    </row>
    <row r="65" spans="1:23" x14ac:dyDescent="0.2">
      <c r="A65" s="164" t="s">
        <v>346</v>
      </c>
      <c r="B65" s="169" t="s">
        <v>347</v>
      </c>
      <c r="C65" s="166">
        <v>39814</v>
      </c>
      <c r="D65" s="170">
        <v>10</v>
      </c>
      <c r="E65" s="170">
        <v>387</v>
      </c>
      <c r="F65" s="171" t="s">
        <v>348</v>
      </c>
      <c r="G65" s="150"/>
      <c r="H65" s="150"/>
      <c r="I65" s="150"/>
      <c r="J65" s="150"/>
      <c r="K65" s="150"/>
      <c r="L65" s="150"/>
      <c r="M65" s="150"/>
      <c r="N65" s="150"/>
      <c r="O65" s="150"/>
      <c r="P65" s="150"/>
      <c r="Q65" s="150"/>
      <c r="R65" s="150"/>
      <c r="S65" s="150"/>
      <c r="T65" s="150"/>
      <c r="U65" s="150"/>
      <c r="V65" s="150"/>
      <c r="W65" s="150"/>
    </row>
    <row r="66" spans="1:23" ht="13.5" thickBot="1" x14ac:dyDescent="0.25">
      <c r="A66" s="146"/>
      <c r="B66" s="172" t="s">
        <v>349</v>
      </c>
      <c r="C66" s="136"/>
      <c r="D66" s="173">
        <v>2</v>
      </c>
      <c r="E66" s="173">
        <v>4</v>
      </c>
      <c r="F66" s="174">
        <v>1</v>
      </c>
    </row>
    <row r="67" spans="1:23" x14ac:dyDescent="0.2">
      <c r="D67" s="135"/>
      <c r="E67" s="135"/>
      <c r="F67" s="135"/>
    </row>
    <row r="68" spans="1:23" x14ac:dyDescent="0.2">
      <c r="N68" s="150"/>
      <c r="O68" s="150"/>
      <c r="P68" s="150"/>
      <c r="Q68" s="150"/>
      <c r="R68" s="150"/>
      <c r="S68" s="150"/>
      <c r="T68" s="150"/>
      <c r="U68" s="150"/>
      <c r="V68" s="150"/>
      <c r="W68" s="150"/>
    </row>
    <row r="69" spans="1:23" ht="33" customHeight="1" x14ac:dyDescent="0.2"/>
    <row r="72" spans="1:23" s="150" customFormat="1" x14ac:dyDescent="0.2">
      <c r="A72"/>
      <c r="B72"/>
      <c r="C72"/>
      <c r="D72"/>
      <c r="E72"/>
      <c r="F72"/>
      <c r="G72"/>
      <c r="H72"/>
      <c r="I72"/>
      <c r="J72"/>
      <c r="K72"/>
      <c r="L72"/>
      <c r="M72"/>
      <c r="N72"/>
      <c r="O72"/>
      <c r="P72"/>
      <c r="Q72"/>
      <c r="R72"/>
      <c r="S72"/>
      <c r="T72"/>
      <c r="U72"/>
      <c r="V72"/>
      <c r="W72"/>
    </row>
    <row r="73" spans="1:23" s="150" customFormat="1" x14ac:dyDescent="0.2">
      <c r="A73"/>
      <c r="B73"/>
      <c r="C73"/>
      <c r="D73"/>
      <c r="E73"/>
      <c r="F73"/>
      <c r="G73"/>
      <c r="H73"/>
      <c r="I73"/>
      <c r="J73"/>
      <c r="K73"/>
      <c r="L73"/>
      <c r="M73"/>
      <c r="N73"/>
      <c r="O73"/>
      <c r="P73"/>
      <c r="Q73"/>
      <c r="R73"/>
      <c r="S73"/>
      <c r="T73"/>
      <c r="U73"/>
      <c r="V73"/>
      <c r="W73"/>
    </row>
    <row r="76" spans="1:23" s="150" customFormat="1" x14ac:dyDescent="0.2">
      <c r="A76"/>
      <c r="B76"/>
      <c r="C76"/>
      <c r="D76"/>
      <c r="E76"/>
      <c r="F76"/>
      <c r="G76"/>
      <c r="H76"/>
      <c r="I76"/>
      <c r="J76"/>
      <c r="K76"/>
      <c r="L76"/>
      <c r="M76"/>
      <c r="N76"/>
      <c r="O76"/>
      <c r="P76"/>
      <c r="Q76"/>
      <c r="R76"/>
      <c r="S76"/>
      <c r="T76"/>
      <c r="U76"/>
      <c r="V76"/>
      <c r="W76"/>
    </row>
  </sheetData>
  <mergeCells count="17">
    <mergeCell ref="B32:D32"/>
    <mergeCell ref="A32:A33"/>
    <mergeCell ref="A21:A22"/>
    <mergeCell ref="C21:G21"/>
    <mergeCell ref="C57:C58"/>
    <mergeCell ref="D57:F57"/>
    <mergeCell ref="A57:A58"/>
    <mergeCell ref="B57:B58"/>
    <mergeCell ref="A47:A48"/>
    <mergeCell ref="B47:B48"/>
    <mergeCell ref="C47:D47"/>
    <mergeCell ref="A2:A3"/>
    <mergeCell ref="B2:B3"/>
    <mergeCell ref="C2:C3"/>
    <mergeCell ref="E2:E3"/>
    <mergeCell ref="A14:A15"/>
    <mergeCell ref="C14:G14"/>
  </mergeCells>
  <phoneticPr fontId="5" type="noConversion"/>
  <hyperlinks>
    <hyperlink ref="B28" r:id="rId1"/>
  </hyperlinks>
  <pageMargins left="0.75" right="0.75" top="1" bottom="1" header="0.5" footer="0.5"/>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6"/>
  <sheetViews>
    <sheetView zoomScale="85" zoomScaleNormal="85" workbookViewId="0"/>
  </sheetViews>
  <sheetFormatPr defaultRowHeight="12.75" x14ac:dyDescent="0.2"/>
  <cols>
    <col min="1" max="1" width="17.85546875" bestFit="1" customWidth="1"/>
    <col min="2" max="2" width="20.28515625" style="63" bestFit="1" customWidth="1"/>
    <col min="3" max="3" width="31" customWidth="1"/>
    <col min="4" max="4" width="18.42578125" customWidth="1"/>
    <col min="5" max="5" width="12.7109375" customWidth="1"/>
    <col min="6" max="6" width="19.42578125" customWidth="1"/>
    <col min="7" max="7" width="15.7109375" customWidth="1"/>
    <col min="8" max="8" width="14.140625" customWidth="1"/>
    <col min="9" max="9" width="14.5703125" customWidth="1"/>
    <col min="10" max="10" width="16.5703125" customWidth="1"/>
    <col min="11" max="11" width="14.5703125" customWidth="1"/>
    <col min="12" max="12" width="15" customWidth="1"/>
    <col min="13" max="13" width="12.7109375" style="11" customWidth="1"/>
    <col min="14" max="14" width="8.85546875" style="11" customWidth="1"/>
    <col min="15" max="15" width="8.85546875" customWidth="1"/>
    <col min="16" max="16" width="22.5703125" customWidth="1"/>
    <col min="17" max="17" width="19.7109375" customWidth="1"/>
    <col min="18" max="18" width="15" customWidth="1"/>
    <col min="19" max="19" width="11.28515625" customWidth="1"/>
    <col min="20" max="20" width="12.42578125" customWidth="1"/>
    <col min="21" max="21" width="17.7109375" customWidth="1"/>
    <col min="22" max="22" width="29" customWidth="1"/>
  </cols>
  <sheetData>
    <row r="1" spans="1:21" x14ac:dyDescent="0.2">
      <c r="A1" s="198"/>
      <c r="C1" s="181"/>
    </row>
    <row r="2" spans="1:21" x14ac:dyDescent="0.2">
      <c r="A2" s="281"/>
      <c r="C2" s="6" t="s">
        <v>356</v>
      </c>
      <c r="D2" s="6"/>
    </row>
    <row r="3" spans="1:21" ht="12.75" customHeight="1" x14ac:dyDescent="0.2">
      <c r="A3" s="500" t="s">
        <v>46</v>
      </c>
      <c r="B3" s="501" t="s">
        <v>46</v>
      </c>
      <c r="C3" s="502" t="s">
        <v>408</v>
      </c>
      <c r="D3" s="503"/>
      <c r="E3" s="503"/>
      <c r="F3" s="503"/>
      <c r="G3" s="503"/>
      <c r="H3" s="503"/>
      <c r="I3" s="503"/>
      <c r="J3" s="503"/>
      <c r="K3" s="503"/>
      <c r="L3" s="504"/>
    </row>
    <row r="4" spans="1:21" s="132" customFormat="1" ht="38.25" x14ac:dyDescent="0.2">
      <c r="A4" s="500"/>
      <c r="B4" s="501"/>
      <c r="C4" s="185" t="s">
        <v>357</v>
      </c>
      <c r="D4" s="185" t="s">
        <v>358</v>
      </c>
      <c r="E4" s="185" t="s">
        <v>420</v>
      </c>
      <c r="F4" s="185" t="s">
        <v>422</v>
      </c>
      <c r="G4" s="185" t="s">
        <v>407</v>
      </c>
      <c r="H4" s="185" t="s">
        <v>412</v>
      </c>
      <c r="I4" s="185" t="s">
        <v>292</v>
      </c>
      <c r="J4" s="185" t="s">
        <v>293</v>
      </c>
      <c r="K4" s="185" t="s">
        <v>359</v>
      </c>
      <c r="L4" s="185" t="s">
        <v>411</v>
      </c>
      <c r="M4" s="283"/>
      <c r="N4" s="283"/>
    </row>
    <row r="5" spans="1:21" x14ac:dyDescent="0.2">
      <c r="A5" s="282" t="s">
        <v>413</v>
      </c>
      <c r="B5" s="432" t="s">
        <v>413</v>
      </c>
      <c r="C5" s="183">
        <v>1</v>
      </c>
      <c r="D5" s="183">
        <v>1.1875</v>
      </c>
      <c r="E5" s="183">
        <v>0</v>
      </c>
      <c r="F5" s="183">
        <v>0.74282748906516416</v>
      </c>
      <c r="G5" s="183">
        <v>0.97291891060163105</v>
      </c>
      <c r="H5" s="183">
        <v>0</v>
      </c>
      <c r="I5" s="183">
        <v>0.97291891060163105</v>
      </c>
      <c r="J5" s="183">
        <v>0.74282748906516416</v>
      </c>
      <c r="K5" s="183">
        <v>1.1764705882352942</v>
      </c>
      <c r="L5" s="183">
        <v>1.1764705882352942</v>
      </c>
    </row>
    <row r="6" spans="1:21" x14ac:dyDescent="0.2">
      <c r="A6" s="282" t="s">
        <v>289</v>
      </c>
      <c r="B6" s="432" t="s">
        <v>289</v>
      </c>
      <c r="C6" s="183">
        <v>1.2094653812445224</v>
      </c>
      <c r="D6" s="183">
        <v>1.0055248618784531</v>
      </c>
      <c r="E6" s="183">
        <v>0.99873327981483995</v>
      </c>
      <c r="F6" s="183">
        <v>0.72642020264448404</v>
      </c>
      <c r="G6" s="183">
        <v>1.0069579202335355</v>
      </c>
      <c r="H6" s="183">
        <v>1.3333333333333333</v>
      </c>
      <c r="I6" s="183">
        <v>1.0911071896045412</v>
      </c>
      <c r="J6" s="183">
        <v>0.89408501635547144</v>
      </c>
      <c r="K6" s="183">
        <v>1.297962052002811</v>
      </c>
      <c r="L6" s="183">
        <v>1.1815431164901664</v>
      </c>
    </row>
    <row r="7" spans="1:21" x14ac:dyDescent="0.2">
      <c r="A7" s="282" t="s">
        <v>414</v>
      </c>
      <c r="B7" s="432" t="s">
        <v>414</v>
      </c>
      <c r="C7" s="183">
        <v>1</v>
      </c>
      <c r="D7" s="183">
        <v>0</v>
      </c>
      <c r="E7" s="183">
        <v>1.0192061459667094</v>
      </c>
      <c r="F7" s="183">
        <v>0</v>
      </c>
      <c r="G7" s="183">
        <v>0.92579986676736181</v>
      </c>
      <c r="H7" s="183">
        <v>0</v>
      </c>
      <c r="I7" s="183">
        <v>0.92579986676736181</v>
      </c>
      <c r="J7" s="183">
        <v>1.0192061459667094</v>
      </c>
      <c r="K7" s="183">
        <v>1</v>
      </c>
      <c r="L7" s="183">
        <v>1</v>
      </c>
    </row>
    <row r="8" spans="1:21" x14ac:dyDescent="0.2">
      <c r="A8" s="282" t="s">
        <v>415</v>
      </c>
      <c r="B8" s="432" t="s">
        <v>415</v>
      </c>
      <c r="C8" s="183">
        <v>1.1217105263157894</v>
      </c>
      <c r="D8" s="183">
        <v>1.0315789473684212</v>
      </c>
      <c r="E8" s="183">
        <v>1.0899676385753299</v>
      </c>
      <c r="F8" s="183">
        <v>0.92038412291933414</v>
      </c>
      <c r="G8" s="183">
        <v>1.0476834511150399</v>
      </c>
      <c r="H8" s="183">
        <v>1</v>
      </c>
      <c r="I8" s="183">
        <v>1.0476834511150399</v>
      </c>
      <c r="J8" s="183">
        <v>1.0560785327185545</v>
      </c>
      <c r="K8" s="183">
        <v>1.1151792524790236</v>
      </c>
      <c r="L8" s="183">
        <v>1.1151792524790236</v>
      </c>
    </row>
    <row r="9" spans="1:21" s="182" customFormat="1" x14ac:dyDescent="0.2">
      <c r="A9" s="282" t="s">
        <v>416</v>
      </c>
      <c r="B9" s="432" t="s">
        <v>416</v>
      </c>
      <c r="C9" s="183">
        <v>0.92500000000000004</v>
      </c>
      <c r="D9" s="183">
        <v>1.0833333333333333</v>
      </c>
      <c r="E9" s="183">
        <v>0.60981799089954503</v>
      </c>
      <c r="F9" s="183">
        <v>0.96691249750847119</v>
      </c>
      <c r="G9" s="183">
        <v>0.91968978765438703</v>
      </c>
      <c r="H9" s="183">
        <v>0</v>
      </c>
      <c r="I9" s="183">
        <v>0.91968978765438703</v>
      </c>
      <c r="J9" s="183">
        <v>0.80309549675221226</v>
      </c>
      <c r="K9" s="183">
        <v>0.96153846153846156</v>
      </c>
      <c r="L9" s="183">
        <v>0.96153846153846156</v>
      </c>
      <c r="M9" s="11"/>
      <c r="N9" s="11"/>
    </row>
    <row r="10" spans="1:21" s="182" customFormat="1" x14ac:dyDescent="0.2">
      <c r="A10" s="282" t="s">
        <v>417</v>
      </c>
      <c r="B10" s="432" t="s">
        <v>417</v>
      </c>
      <c r="C10" s="505" t="s">
        <v>1660</v>
      </c>
      <c r="D10" s="506"/>
      <c r="E10" s="506"/>
      <c r="F10" s="506"/>
      <c r="G10" s="506"/>
      <c r="H10" s="506"/>
      <c r="I10" s="506"/>
      <c r="J10" s="506"/>
      <c r="K10" s="506"/>
      <c r="L10" s="507"/>
      <c r="M10" s="414"/>
      <c r="N10" s="11"/>
    </row>
    <row r="11" spans="1:21" x14ac:dyDescent="0.2">
      <c r="A11" s="282" t="s">
        <v>418</v>
      </c>
      <c r="B11" s="432" t="s">
        <v>418</v>
      </c>
      <c r="C11" s="183">
        <v>1.1504112808460634</v>
      </c>
      <c r="D11" s="183">
        <v>1.1149825783972125</v>
      </c>
      <c r="E11" s="183">
        <v>1.0805365969209815</v>
      </c>
      <c r="F11" s="183">
        <v>1.002175096117081</v>
      </c>
      <c r="G11" s="183">
        <v>1.009957326267706</v>
      </c>
      <c r="H11" s="183">
        <v>1.0669144981412639</v>
      </c>
      <c r="I11" s="183">
        <v>1.0100500649118596</v>
      </c>
      <c r="J11" s="183">
        <v>1.0301287743724814</v>
      </c>
      <c r="K11" s="183">
        <v>1.1349948078920042</v>
      </c>
      <c r="L11" s="183">
        <v>1.146830985915493</v>
      </c>
    </row>
    <row r="12" spans="1:21" x14ac:dyDescent="0.2">
      <c r="A12" s="282" t="s">
        <v>419</v>
      </c>
      <c r="B12" s="432" t="s">
        <v>419</v>
      </c>
      <c r="C12" s="183">
        <v>1.0562499999999999</v>
      </c>
      <c r="D12" s="183">
        <v>1</v>
      </c>
      <c r="E12" s="183">
        <v>0.74305566290015923</v>
      </c>
      <c r="F12" s="183">
        <v>0.65974994374215779</v>
      </c>
      <c r="G12" s="183">
        <v>0.91299335475595111</v>
      </c>
      <c r="H12" s="183">
        <v>1.1000000000000001</v>
      </c>
      <c r="I12" s="183">
        <v>0.91356315217384454</v>
      </c>
      <c r="J12" s="183">
        <v>0.69346151099443853</v>
      </c>
      <c r="K12" s="183">
        <v>1.0465686274509804</v>
      </c>
      <c r="L12" s="183">
        <v>1.0441176470588236</v>
      </c>
    </row>
    <row r="13" spans="1:21" hidden="1" x14ac:dyDescent="0.2">
      <c r="A13" s="282" t="s">
        <v>280</v>
      </c>
      <c r="B13" s="285" t="s">
        <v>1653</v>
      </c>
      <c r="C13" s="183">
        <v>1.1178026766262061</v>
      </c>
      <c r="D13" s="183">
        <v>1.016994633273703</v>
      </c>
      <c r="E13" s="183">
        <v>0.96401518210119641</v>
      </c>
      <c r="F13" s="183">
        <v>0.87740108101386127</v>
      </c>
      <c r="G13" s="183">
        <v>0.9779521697448138</v>
      </c>
      <c r="H13" s="183">
        <v>1.0875912408759123</v>
      </c>
      <c r="I13" s="183">
        <v>0.98858048598856896</v>
      </c>
      <c r="J13" s="183">
        <v>0.91524405683502486</v>
      </c>
      <c r="K13" s="183">
        <v>1.1211018711018712</v>
      </c>
      <c r="L13" s="183">
        <v>1.1028632025450689</v>
      </c>
    </row>
    <row r="14" spans="1:21" hidden="1" x14ac:dyDescent="0.2">
      <c r="A14" s="282"/>
      <c r="B14" s="285"/>
      <c r="C14" s="183"/>
      <c r="D14" s="183"/>
      <c r="E14" s="183"/>
      <c r="F14" s="183"/>
      <c r="G14" s="183"/>
      <c r="H14" s="183"/>
      <c r="I14" s="183"/>
      <c r="J14" s="183"/>
      <c r="K14" s="183"/>
      <c r="L14" s="183"/>
      <c r="O14" s="198"/>
      <c r="P14" s="198"/>
      <c r="Q14" s="198"/>
      <c r="R14" s="198"/>
      <c r="S14" s="198"/>
      <c r="T14" s="198"/>
      <c r="U14" s="198"/>
    </row>
    <row r="15" spans="1:21" hidden="1" x14ac:dyDescent="0.2">
      <c r="A15" s="282"/>
      <c r="B15" s="285"/>
      <c r="C15" s="183"/>
      <c r="D15" s="183"/>
      <c r="E15" s="183"/>
      <c r="F15" s="183"/>
      <c r="G15" s="183"/>
      <c r="H15" s="183"/>
      <c r="I15" s="183"/>
      <c r="J15" s="183"/>
      <c r="K15" s="183"/>
      <c r="L15" s="183"/>
      <c r="O15" s="198"/>
      <c r="P15" s="198"/>
      <c r="Q15" s="198"/>
      <c r="R15" s="198"/>
      <c r="S15" s="198"/>
      <c r="T15" s="198"/>
      <c r="U15" s="198"/>
    </row>
    <row r="16" spans="1:21" hidden="1" x14ac:dyDescent="0.2">
      <c r="A16" s="282"/>
      <c r="B16" s="285"/>
      <c r="C16" s="183"/>
      <c r="D16" s="183"/>
      <c r="E16" s="183"/>
      <c r="F16" s="183"/>
      <c r="G16" s="183"/>
      <c r="H16" s="183"/>
      <c r="I16" s="183"/>
      <c r="J16" s="183"/>
      <c r="K16" s="183"/>
      <c r="L16" s="183"/>
      <c r="O16" s="198"/>
      <c r="P16" s="198"/>
      <c r="Q16" s="198"/>
      <c r="R16" s="198"/>
      <c r="S16" s="198"/>
      <c r="T16" s="198"/>
      <c r="U16" s="198"/>
    </row>
    <row r="17" spans="1:21" hidden="1" x14ac:dyDescent="0.2">
      <c r="A17" s="282"/>
      <c r="B17" s="285"/>
      <c r="C17" s="183"/>
      <c r="D17" s="183"/>
      <c r="E17" s="183"/>
      <c r="F17" s="183"/>
      <c r="G17" s="183"/>
      <c r="H17" s="183"/>
      <c r="I17" s="183"/>
      <c r="J17" s="183"/>
      <c r="K17" s="183"/>
      <c r="L17" s="183"/>
      <c r="O17" s="198"/>
      <c r="P17" s="198"/>
      <c r="Q17" s="198"/>
      <c r="R17" s="198"/>
      <c r="S17" s="198"/>
      <c r="T17" s="198"/>
      <c r="U17" s="198"/>
    </row>
    <row r="18" spans="1:21" hidden="1" x14ac:dyDescent="0.2">
      <c r="A18" s="282"/>
      <c r="B18" s="285"/>
      <c r="C18" s="183"/>
      <c r="D18" s="183"/>
      <c r="E18" s="183"/>
      <c r="F18" s="183"/>
      <c r="G18" s="183"/>
      <c r="H18" s="183"/>
      <c r="I18" s="183"/>
      <c r="J18" s="183"/>
      <c r="K18" s="183"/>
      <c r="L18" s="183"/>
      <c r="O18" s="198"/>
      <c r="P18" s="198"/>
      <c r="Q18" s="198"/>
      <c r="R18" s="198"/>
      <c r="S18" s="198"/>
      <c r="T18" s="198"/>
      <c r="U18" s="198"/>
    </row>
    <row r="19" spans="1:21" hidden="1" x14ac:dyDescent="0.2">
      <c r="A19" s="282"/>
      <c r="B19" s="285"/>
      <c r="C19" s="415"/>
      <c r="D19" s="415"/>
      <c r="E19" s="415"/>
      <c r="F19" s="415"/>
      <c r="G19" s="415"/>
      <c r="H19" s="415"/>
      <c r="I19" s="415"/>
      <c r="J19" s="415"/>
      <c r="K19" s="415"/>
      <c r="L19" s="415"/>
      <c r="O19" s="198"/>
      <c r="P19" s="198"/>
      <c r="Q19" s="198"/>
      <c r="R19" s="198"/>
      <c r="S19" s="198"/>
      <c r="T19" s="198"/>
      <c r="U19" s="198"/>
    </row>
    <row r="20" spans="1:21" hidden="1" x14ac:dyDescent="0.2">
      <c r="A20" s="282"/>
      <c r="B20" s="285"/>
      <c r="C20" s="183"/>
      <c r="D20" s="183"/>
      <c r="E20" s="183"/>
      <c r="F20" s="183"/>
      <c r="G20" s="183"/>
      <c r="H20" s="183"/>
      <c r="I20" s="183"/>
      <c r="J20" s="183"/>
      <c r="K20" s="183"/>
      <c r="L20" s="183"/>
      <c r="O20" s="198"/>
      <c r="P20" s="198"/>
      <c r="Q20" s="198"/>
      <c r="R20" s="198"/>
      <c r="S20" s="198"/>
      <c r="T20" s="198"/>
      <c r="U20" s="198"/>
    </row>
    <row r="21" spans="1:21" hidden="1" x14ac:dyDescent="0.2">
      <c r="A21" s="282"/>
      <c r="B21" s="285"/>
      <c r="C21" s="183"/>
      <c r="D21" s="183"/>
      <c r="E21" s="183"/>
      <c r="F21" s="183"/>
      <c r="G21" s="183"/>
      <c r="H21" s="183"/>
      <c r="I21" s="183"/>
      <c r="J21" s="183"/>
      <c r="K21" s="183"/>
      <c r="L21" s="183"/>
      <c r="O21" s="198"/>
      <c r="P21" s="198"/>
      <c r="Q21" s="198"/>
      <c r="R21" s="198"/>
      <c r="S21" s="198"/>
      <c r="T21" s="198"/>
      <c r="U21" s="198"/>
    </row>
    <row r="22" spans="1:21" hidden="1" x14ac:dyDescent="0.2">
      <c r="A22" s="282"/>
      <c r="B22" s="285"/>
      <c r="C22" s="183"/>
      <c r="D22" s="183"/>
      <c r="E22" s="183"/>
      <c r="F22" s="183"/>
      <c r="G22" s="183"/>
      <c r="H22" s="183"/>
      <c r="I22" s="183"/>
      <c r="J22" s="183"/>
      <c r="K22" s="183"/>
      <c r="L22" s="183"/>
      <c r="O22" s="198"/>
      <c r="P22" s="198"/>
      <c r="Q22" s="198"/>
      <c r="R22" s="198"/>
      <c r="S22" s="198"/>
      <c r="T22" s="198"/>
      <c r="U22" s="198"/>
    </row>
    <row r="23" spans="1:21" x14ac:dyDescent="0.2">
      <c r="A23" s="282" t="s">
        <v>280</v>
      </c>
      <c r="B23" s="290" t="s">
        <v>522</v>
      </c>
      <c r="C23" s="183">
        <v>1.2179860671310956</v>
      </c>
      <c r="D23" s="183">
        <v>1.0169039145907472</v>
      </c>
      <c r="E23" s="183">
        <v>1.2044754290540296</v>
      </c>
      <c r="F23" s="183">
        <v>0.87730726852135121</v>
      </c>
      <c r="G23" s="183">
        <v>1.1757104762752868</v>
      </c>
      <c r="H23" s="183">
        <v>1.2373472949389179</v>
      </c>
      <c r="I23" s="183">
        <v>1.1819230782054186</v>
      </c>
      <c r="J23" s="183">
        <v>1.0760273078913727</v>
      </c>
      <c r="K23" s="183">
        <v>1.2070206039463642</v>
      </c>
      <c r="L23" s="183">
        <v>1.1929260450160772</v>
      </c>
    </row>
    <row r="24" spans="1:21" x14ac:dyDescent="0.2">
      <c r="A24" s="198"/>
      <c r="C24" s="198"/>
      <c r="D24" s="15"/>
      <c r="E24" s="198"/>
      <c r="F24" s="198"/>
      <c r="G24" s="198"/>
      <c r="H24" s="198"/>
      <c r="I24" s="198"/>
      <c r="J24" s="198"/>
      <c r="K24" s="198"/>
      <c r="L24" s="198"/>
    </row>
    <row r="25" spans="1:21" x14ac:dyDescent="0.2">
      <c r="A25" s="6" t="s">
        <v>286</v>
      </c>
    </row>
    <row r="26" spans="1:21" x14ac:dyDescent="0.2">
      <c r="A26" s="11"/>
      <c r="B26" s="90"/>
      <c r="C26" s="11"/>
      <c r="D26" s="11"/>
      <c r="E26">
        <v>2</v>
      </c>
      <c r="F26">
        <v>3</v>
      </c>
      <c r="G26" s="182">
        <v>4</v>
      </c>
      <c r="H26" s="182">
        <v>5</v>
      </c>
      <c r="I26" s="182">
        <v>5</v>
      </c>
      <c r="J26">
        <v>7</v>
      </c>
      <c r="K26" s="182">
        <v>8</v>
      </c>
      <c r="L26" s="182">
        <f t="shared" ref="L26" si="0">K26+1</f>
        <v>9</v>
      </c>
      <c r="P26" s="5" t="s">
        <v>287</v>
      </c>
      <c r="Q26" s="5" t="s">
        <v>46</v>
      </c>
      <c r="R26" s="30" t="s">
        <v>213</v>
      </c>
      <c r="S26" s="30" t="s">
        <v>0</v>
      </c>
      <c r="T26" s="31" t="s">
        <v>280</v>
      </c>
    </row>
    <row r="27" spans="1:21" ht="25.5" x14ac:dyDescent="0.2">
      <c r="A27" s="186" t="s">
        <v>77</v>
      </c>
      <c r="B27" s="286" t="s">
        <v>0</v>
      </c>
      <c r="C27" s="186" t="s">
        <v>1</v>
      </c>
      <c r="D27" s="186" t="s">
        <v>288</v>
      </c>
      <c r="E27" s="132" t="s">
        <v>413</v>
      </c>
      <c r="F27" s="132" t="s">
        <v>289</v>
      </c>
      <c r="G27" s="132" t="s">
        <v>414</v>
      </c>
      <c r="H27" s="132" t="s">
        <v>415</v>
      </c>
      <c r="I27" s="132" t="s">
        <v>416</v>
      </c>
      <c r="J27" s="132" t="s">
        <v>417</v>
      </c>
      <c r="K27" s="132" t="s">
        <v>432</v>
      </c>
      <c r="L27" s="132" t="s">
        <v>419</v>
      </c>
      <c r="M27" s="284" t="s">
        <v>300</v>
      </c>
      <c r="P27" t="str">
        <f t="shared" ref="P27:P90" si="1">Q27&amp;"_"&amp;S27</f>
        <v>ALBANY_2310000100</v>
      </c>
      <c r="Q27" t="str">
        <f t="shared" ref="Q27:Q90" si="2">IF(R27&lt;&gt;"",RIGHT(R27,LEN(R27)-7),Q26)</f>
        <v>ALBANY</v>
      </c>
      <c r="R27" s="32" t="s">
        <v>1646</v>
      </c>
      <c r="S27" s="32" t="s">
        <v>55</v>
      </c>
      <c r="T27" s="127">
        <v>1.1764705882352942</v>
      </c>
    </row>
    <row r="28" spans="1:21" x14ac:dyDescent="0.2">
      <c r="A28" s="204" t="s">
        <v>1672</v>
      </c>
      <c r="B28" s="287" t="s">
        <v>55</v>
      </c>
      <c r="C28" s="205" t="s">
        <v>52</v>
      </c>
      <c r="D28" s="204" t="s">
        <v>290</v>
      </c>
      <c r="E28" s="126">
        <f t="shared" ref="E28:L37" si="3">HLOOKUP($D28,$C$4:$L$22,E$26,FALSE)</f>
        <v>1.1764705882352942</v>
      </c>
      <c r="F28" s="126">
        <f t="shared" si="3"/>
        <v>1.297962052002811</v>
      </c>
      <c r="G28" s="126">
        <f t="shared" si="3"/>
        <v>1</v>
      </c>
      <c r="H28" s="126">
        <f t="shared" si="3"/>
        <v>1.1151792524790236</v>
      </c>
      <c r="I28" s="126">
        <f t="shared" si="3"/>
        <v>1.1151792524790236</v>
      </c>
      <c r="J28" s="443" t="s">
        <v>1661</v>
      </c>
      <c r="K28" s="126">
        <f t="shared" si="3"/>
        <v>1.1349948078920042</v>
      </c>
      <c r="L28" s="126">
        <f t="shared" si="3"/>
        <v>1.0465686274509804</v>
      </c>
      <c r="P28" t="str">
        <f t="shared" si="1"/>
        <v>ALBANY_2310000220</v>
      </c>
      <c r="Q28" t="str">
        <f t="shared" si="2"/>
        <v>ALBANY</v>
      </c>
      <c r="R28" s="91"/>
      <c r="S28" s="33" t="s">
        <v>45</v>
      </c>
      <c r="T28" s="128">
        <v>0</v>
      </c>
    </row>
    <row r="29" spans="1:21" x14ac:dyDescent="0.2">
      <c r="A29" s="204" t="s">
        <v>1672</v>
      </c>
      <c r="B29" s="287" t="s">
        <v>45</v>
      </c>
      <c r="C29" s="205" t="s">
        <v>44</v>
      </c>
      <c r="D29" s="204" t="s">
        <v>412</v>
      </c>
      <c r="E29" s="126">
        <f t="shared" si="3"/>
        <v>0</v>
      </c>
      <c r="F29" s="126">
        <f t="shared" si="3"/>
        <v>1.3333333333333333</v>
      </c>
      <c r="G29" s="126">
        <f t="shared" si="3"/>
        <v>0</v>
      </c>
      <c r="H29" s="126">
        <f t="shared" si="3"/>
        <v>1</v>
      </c>
      <c r="I29" s="126">
        <f t="shared" si="3"/>
        <v>1</v>
      </c>
      <c r="J29" s="443" t="s">
        <v>1662</v>
      </c>
      <c r="K29" s="126">
        <f t="shared" si="3"/>
        <v>1.0669144981412639</v>
      </c>
      <c r="L29" s="126">
        <f t="shared" si="3"/>
        <v>1.1000000000000001</v>
      </c>
      <c r="P29" t="str">
        <f t="shared" si="1"/>
        <v>ALBANY_2310000230</v>
      </c>
      <c r="Q29" t="str">
        <f t="shared" si="2"/>
        <v>ALBANY</v>
      </c>
      <c r="R29" s="91"/>
      <c r="S29" s="33" t="s">
        <v>54</v>
      </c>
      <c r="T29" s="128">
        <v>1.1764705882352942</v>
      </c>
    </row>
    <row r="30" spans="1:21" x14ac:dyDescent="0.2">
      <c r="A30" s="204" t="s">
        <v>1672</v>
      </c>
      <c r="B30" s="287" t="s">
        <v>54</v>
      </c>
      <c r="C30" s="206" t="s">
        <v>7</v>
      </c>
      <c r="D30" s="207" t="s">
        <v>290</v>
      </c>
      <c r="E30" s="126">
        <f t="shared" si="3"/>
        <v>1.1764705882352942</v>
      </c>
      <c r="F30" s="126">
        <f t="shared" si="3"/>
        <v>1.297962052002811</v>
      </c>
      <c r="G30" s="126">
        <f t="shared" si="3"/>
        <v>1</v>
      </c>
      <c r="H30" s="126">
        <f t="shared" si="3"/>
        <v>1.1151792524790236</v>
      </c>
      <c r="I30" s="126">
        <f t="shared" si="3"/>
        <v>1.1151792524790236</v>
      </c>
      <c r="J30" s="443" t="s">
        <v>1663</v>
      </c>
      <c r="K30" s="126">
        <f t="shared" si="3"/>
        <v>1.1349948078920042</v>
      </c>
      <c r="L30" s="126">
        <f t="shared" si="3"/>
        <v>1.0465686274509804</v>
      </c>
      <c r="P30" t="str">
        <f t="shared" si="1"/>
        <v>ALBANY_2310000801</v>
      </c>
      <c r="Q30" t="str">
        <f t="shared" si="2"/>
        <v>ALBANY</v>
      </c>
      <c r="R30" s="91"/>
      <c r="S30" s="33" t="s">
        <v>284</v>
      </c>
      <c r="T30" s="128">
        <v>0</v>
      </c>
    </row>
    <row r="31" spans="1:21" x14ac:dyDescent="0.2">
      <c r="A31" s="204" t="s">
        <v>1672</v>
      </c>
      <c r="B31" s="287" t="s">
        <v>58</v>
      </c>
      <c r="C31" s="206" t="s">
        <v>48</v>
      </c>
      <c r="D31" s="207" t="s">
        <v>290</v>
      </c>
      <c r="E31" s="126">
        <f t="shared" si="3"/>
        <v>1.1764705882352942</v>
      </c>
      <c r="F31" s="126">
        <f t="shared" si="3"/>
        <v>1.297962052002811</v>
      </c>
      <c r="G31" s="126">
        <f t="shared" si="3"/>
        <v>1</v>
      </c>
      <c r="H31" s="126">
        <f t="shared" si="3"/>
        <v>1.1151792524790236</v>
      </c>
      <c r="I31" s="126">
        <f t="shared" si="3"/>
        <v>1.1151792524790236</v>
      </c>
      <c r="J31" s="442"/>
      <c r="K31" s="126">
        <f t="shared" si="3"/>
        <v>1.1349948078920042</v>
      </c>
      <c r="L31" s="126">
        <f t="shared" si="3"/>
        <v>1.0465686274509804</v>
      </c>
      <c r="P31" t="str">
        <f t="shared" si="1"/>
        <v>ALBANY_2310002230</v>
      </c>
      <c r="Q31" t="str">
        <f t="shared" si="2"/>
        <v>ALBANY</v>
      </c>
      <c r="R31" s="91"/>
      <c r="S31" s="33" t="s">
        <v>276</v>
      </c>
      <c r="T31" s="128">
        <v>0</v>
      </c>
    </row>
    <row r="32" spans="1:21" x14ac:dyDescent="0.2">
      <c r="A32" s="204" t="s">
        <v>1672</v>
      </c>
      <c r="B32" s="287" t="s">
        <v>60</v>
      </c>
      <c r="C32" s="206" t="s">
        <v>460</v>
      </c>
      <c r="D32" s="207" t="s">
        <v>290</v>
      </c>
      <c r="E32" s="126">
        <f t="shared" si="3"/>
        <v>1.1764705882352942</v>
      </c>
      <c r="F32" s="126">
        <f t="shared" si="3"/>
        <v>1.297962052002811</v>
      </c>
      <c r="G32" s="126">
        <f t="shared" si="3"/>
        <v>1</v>
      </c>
      <c r="H32" s="126">
        <f t="shared" si="3"/>
        <v>1.1151792524790236</v>
      </c>
      <c r="I32" s="126">
        <f t="shared" si="3"/>
        <v>1.1151792524790236</v>
      </c>
      <c r="J32" s="442"/>
      <c r="K32" s="126">
        <f t="shared" si="3"/>
        <v>1.1349948078920042</v>
      </c>
      <c r="L32" s="126">
        <f t="shared" si="3"/>
        <v>1.0465686274509804</v>
      </c>
      <c r="P32" t="str">
        <f t="shared" si="1"/>
        <v>ALBANY_2310002240</v>
      </c>
      <c r="Q32" t="str">
        <f t="shared" si="2"/>
        <v>ALBANY</v>
      </c>
      <c r="R32" s="91"/>
      <c r="S32" s="33" t="s">
        <v>278</v>
      </c>
      <c r="T32" s="128">
        <v>0.74282748906516416</v>
      </c>
    </row>
    <row r="33" spans="1:24" x14ac:dyDescent="0.2">
      <c r="A33" s="204" t="s">
        <v>1672</v>
      </c>
      <c r="B33" s="287" t="s">
        <v>284</v>
      </c>
      <c r="C33" s="205" t="s">
        <v>386</v>
      </c>
      <c r="D33" s="208" t="s">
        <v>420</v>
      </c>
      <c r="E33" s="126">
        <f t="shared" si="3"/>
        <v>0</v>
      </c>
      <c r="F33" s="126">
        <f t="shared" si="3"/>
        <v>0.99873327981483995</v>
      </c>
      <c r="G33" s="126">
        <f t="shared" si="3"/>
        <v>1.0192061459667094</v>
      </c>
      <c r="H33" s="126">
        <f t="shared" si="3"/>
        <v>1.0899676385753299</v>
      </c>
      <c r="I33" s="126">
        <f t="shared" si="3"/>
        <v>1.0899676385753299</v>
      </c>
      <c r="J33" s="442"/>
      <c r="K33" s="126">
        <f t="shared" si="3"/>
        <v>1.0805365969209815</v>
      </c>
      <c r="L33" s="126">
        <f t="shared" si="3"/>
        <v>0.74305566290015923</v>
      </c>
      <c r="P33" t="str">
        <f t="shared" si="1"/>
        <v>ALBANY_2310002231</v>
      </c>
      <c r="Q33" t="str">
        <f t="shared" si="2"/>
        <v>ALBANY</v>
      </c>
      <c r="R33" s="91"/>
      <c r="S33" s="33" t="s">
        <v>282</v>
      </c>
      <c r="T33" s="128">
        <v>0</v>
      </c>
    </row>
    <row r="34" spans="1:24" x14ac:dyDescent="0.2">
      <c r="A34" s="204" t="s">
        <v>1672</v>
      </c>
      <c r="B34" s="287" t="s">
        <v>421</v>
      </c>
      <c r="C34" s="205" t="s">
        <v>393</v>
      </c>
      <c r="D34" s="209" t="s">
        <v>422</v>
      </c>
      <c r="E34" s="126">
        <f t="shared" si="3"/>
        <v>0.74282748906516416</v>
      </c>
      <c r="F34" s="126">
        <f t="shared" si="3"/>
        <v>0.72642020264448404</v>
      </c>
      <c r="G34" s="126">
        <f t="shared" si="3"/>
        <v>0</v>
      </c>
      <c r="H34" s="126">
        <f t="shared" si="3"/>
        <v>0.92038412291933414</v>
      </c>
      <c r="I34" s="126">
        <f t="shared" si="3"/>
        <v>0.92038412291933414</v>
      </c>
      <c r="J34" s="442"/>
      <c r="K34" s="126">
        <f t="shared" si="3"/>
        <v>1.002175096117081</v>
      </c>
      <c r="L34" s="126">
        <f t="shared" si="3"/>
        <v>0.65974994374215779</v>
      </c>
      <c r="P34" t="str">
        <f t="shared" si="1"/>
        <v>ALBANY_2310020600</v>
      </c>
      <c r="Q34" t="str">
        <f t="shared" si="2"/>
        <v>ALBANY</v>
      </c>
      <c r="R34" s="91"/>
      <c r="S34" s="33" t="s">
        <v>29</v>
      </c>
      <c r="T34" s="128">
        <v>0.97291891060163105</v>
      </c>
    </row>
    <row r="35" spans="1:24" x14ac:dyDescent="0.2">
      <c r="A35" s="204" t="s">
        <v>1672</v>
      </c>
      <c r="B35" s="287" t="s">
        <v>61</v>
      </c>
      <c r="C35" s="206" t="s">
        <v>49</v>
      </c>
      <c r="D35" s="210" t="s">
        <v>412</v>
      </c>
      <c r="E35" s="126">
        <f t="shared" si="3"/>
        <v>0</v>
      </c>
      <c r="F35" s="126">
        <f t="shared" si="3"/>
        <v>1.3333333333333333</v>
      </c>
      <c r="G35" s="126">
        <f t="shared" si="3"/>
        <v>0</v>
      </c>
      <c r="H35" s="126">
        <f t="shared" si="3"/>
        <v>1</v>
      </c>
      <c r="I35" s="126">
        <f t="shared" si="3"/>
        <v>1</v>
      </c>
      <c r="J35" s="442"/>
      <c r="K35" s="126">
        <f t="shared" si="3"/>
        <v>1.0669144981412639</v>
      </c>
      <c r="L35" s="126">
        <f t="shared" si="3"/>
        <v>1.1000000000000001</v>
      </c>
      <c r="P35" t="str">
        <f t="shared" si="1"/>
        <v>ALBANY_2310021411</v>
      </c>
      <c r="Q35" t="str">
        <f t="shared" si="2"/>
        <v>ALBANY</v>
      </c>
      <c r="R35" s="91"/>
      <c r="S35" s="33" t="s">
        <v>281</v>
      </c>
      <c r="T35" s="128">
        <v>0.97291891060163105</v>
      </c>
    </row>
    <row r="36" spans="1:24" x14ac:dyDescent="0.2">
      <c r="A36" s="204" t="s">
        <v>1672</v>
      </c>
      <c r="B36" s="287" t="s">
        <v>272</v>
      </c>
      <c r="C36" s="206" t="s">
        <v>273</v>
      </c>
      <c r="D36" s="210" t="s">
        <v>412</v>
      </c>
      <c r="E36" s="126">
        <f t="shared" si="3"/>
        <v>0</v>
      </c>
      <c r="F36" s="126">
        <f t="shared" si="3"/>
        <v>1.3333333333333333</v>
      </c>
      <c r="G36" s="126">
        <f t="shared" si="3"/>
        <v>0</v>
      </c>
      <c r="H36" s="126">
        <f t="shared" si="3"/>
        <v>1</v>
      </c>
      <c r="I36" s="126">
        <f t="shared" si="3"/>
        <v>1</v>
      </c>
      <c r="J36" s="442"/>
      <c r="K36" s="126">
        <f t="shared" si="3"/>
        <v>1.0669144981412639</v>
      </c>
      <c r="L36" s="126">
        <f t="shared" si="3"/>
        <v>1.1000000000000001</v>
      </c>
      <c r="P36" t="str">
        <f t="shared" si="1"/>
        <v>ALBANY_2310001611</v>
      </c>
      <c r="Q36" t="str">
        <f t="shared" si="2"/>
        <v>ALBANY</v>
      </c>
      <c r="R36" s="91"/>
      <c r="S36" s="33" t="s">
        <v>272</v>
      </c>
      <c r="T36" s="128">
        <v>0</v>
      </c>
    </row>
    <row r="37" spans="1:24" x14ac:dyDescent="0.2">
      <c r="A37" s="204" t="s">
        <v>1672</v>
      </c>
      <c r="B37" s="287" t="s">
        <v>62</v>
      </c>
      <c r="C37" s="206" t="s">
        <v>50</v>
      </c>
      <c r="D37" s="210" t="s">
        <v>290</v>
      </c>
      <c r="E37" s="126">
        <f t="shared" si="3"/>
        <v>1.1764705882352942</v>
      </c>
      <c r="F37" s="126">
        <f t="shared" si="3"/>
        <v>1.297962052002811</v>
      </c>
      <c r="G37" s="126">
        <f t="shared" si="3"/>
        <v>1</v>
      </c>
      <c r="H37" s="126">
        <f t="shared" si="3"/>
        <v>1.1151792524790236</v>
      </c>
      <c r="I37" s="126">
        <f t="shared" si="3"/>
        <v>1.1151792524790236</v>
      </c>
      <c r="J37" s="442"/>
      <c r="K37" s="126">
        <f t="shared" si="3"/>
        <v>1.1349948078920042</v>
      </c>
      <c r="L37" s="126">
        <f t="shared" si="3"/>
        <v>1.0465686274509804</v>
      </c>
      <c r="P37" t="str">
        <f t="shared" si="1"/>
        <v>ALBANY_2310000300</v>
      </c>
      <c r="Q37" t="str">
        <f t="shared" si="2"/>
        <v>ALBANY</v>
      </c>
      <c r="R37" s="91"/>
      <c r="S37" s="33" t="s">
        <v>58</v>
      </c>
      <c r="T37" s="128">
        <v>1.1764705882352942</v>
      </c>
    </row>
    <row r="38" spans="1:24" x14ac:dyDescent="0.2">
      <c r="A38" s="204" t="s">
        <v>1672</v>
      </c>
      <c r="B38" s="287" t="s">
        <v>63</v>
      </c>
      <c r="C38" s="206" t="s">
        <v>51</v>
      </c>
      <c r="D38" s="210" t="s">
        <v>291</v>
      </c>
      <c r="E38" s="126">
        <f t="shared" ref="E38:L49" si="4">HLOOKUP($D38,$C$4:$L$22,E$26,FALSE)</f>
        <v>0.97291891060163105</v>
      </c>
      <c r="F38" s="126">
        <f t="shared" si="4"/>
        <v>1.0911071896045412</v>
      </c>
      <c r="G38" s="126">
        <f t="shared" si="4"/>
        <v>0.92579986676736181</v>
      </c>
      <c r="H38" s="126">
        <f t="shared" si="4"/>
        <v>1.0476834511150399</v>
      </c>
      <c r="I38" s="126">
        <f t="shared" si="4"/>
        <v>1.0476834511150399</v>
      </c>
      <c r="J38" s="442"/>
      <c r="K38" s="126">
        <f t="shared" si="4"/>
        <v>1.0100500649118596</v>
      </c>
      <c r="L38" s="126">
        <f t="shared" si="4"/>
        <v>0.91356315217384454</v>
      </c>
      <c r="P38" t="str">
        <f t="shared" si="1"/>
        <v>ALBANY_2310000700</v>
      </c>
      <c r="Q38" t="str">
        <f t="shared" si="2"/>
        <v>ALBANY</v>
      </c>
      <c r="R38" s="91"/>
      <c r="S38" s="33" t="s">
        <v>60</v>
      </c>
      <c r="T38" s="128">
        <v>1.1764705882352942</v>
      </c>
    </row>
    <row r="39" spans="1:24" x14ac:dyDescent="0.2">
      <c r="A39" s="204" t="s">
        <v>1672</v>
      </c>
      <c r="B39" s="287" t="s">
        <v>265</v>
      </c>
      <c r="C39" s="206" t="s">
        <v>266</v>
      </c>
      <c r="D39" s="210" t="s">
        <v>291</v>
      </c>
      <c r="E39" s="126">
        <f t="shared" si="4"/>
        <v>0.97291891060163105</v>
      </c>
      <c r="F39" s="126">
        <f t="shared" si="4"/>
        <v>1.0911071896045412</v>
      </c>
      <c r="G39" s="126">
        <f t="shared" si="4"/>
        <v>0.92579986676736181</v>
      </c>
      <c r="H39" s="126">
        <f t="shared" si="4"/>
        <v>1.0476834511150399</v>
      </c>
      <c r="I39" s="126">
        <f t="shared" si="4"/>
        <v>1.0476834511150399</v>
      </c>
      <c r="J39" s="442"/>
      <c r="K39" s="126">
        <f t="shared" si="4"/>
        <v>1.0100500649118596</v>
      </c>
      <c r="L39" s="126">
        <f t="shared" si="4"/>
        <v>0.91356315217384454</v>
      </c>
      <c r="P39" t="str">
        <f t="shared" si="1"/>
        <v>ALBANY_2310000802</v>
      </c>
      <c r="Q39" t="str">
        <f t="shared" si="2"/>
        <v>ALBANY</v>
      </c>
      <c r="R39" s="91"/>
      <c r="S39" s="33" t="s">
        <v>421</v>
      </c>
      <c r="T39" s="128">
        <v>0.74282748906516416</v>
      </c>
    </row>
    <row r="40" spans="1:24" s="11" customFormat="1" x14ac:dyDescent="0.2">
      <c r="A40" s="204" t="s">
        <v>1672</v>
      </c>
      <c r="B40" s="287" t="s">
        <v>267</v>
      </c>
      <c r="C40" s="206" t="s">
        <v>268</v>
      </c>
      <c r="D40" s="210" t="s">
        <v>291</v>
      </c>
      <c r="E40" s="126">
        <f t="shared" si="4"/>
        <v>0.97291891060163105</v>
      </c>
      <c r="F40" s="126">
        <f t="shared" si="4"/>
        <v>1.0911071896045412</v>
      </c>
      <c r="G40" s="126">
        <f t="shared" si="4"/>
        <v>0.92579986676736181</v>
      </c>
      <c r="H40" s="126">
        <f t="shared" si="4"/>
        <v>1.0476834511150399</v>
      </c>
      <c r="I40" s="126">
        <f t="shared" si="4"/>
        <v>1.0476834511150399</v>
      </c>
      <c r="J40" s="442"/>
      <c r="K40" s="126">
        <f t="shared" si="4"/>
        <v>1.0100500649118596</v>
      </c>
      <c r="L40" s="126">
        <f t="shared" si="4"/>
        <v>0.91356315217384454</v>
      </c>
      <c r="O40"/>
      <c r="P40" t="str">
        <f t="shared" si="1"/>
        <v>ALBANY_2310001610</v>
      </c>
      <c r="Q40" t="str">
        <f t="shared" si="2"/>
        <v>ALBANY</v>
      </c>
      <c r="R40" s="91"/>
      <c r="S40" s="33" t="s">
        <v>61</v>
      </c>
      <c r="T40" s="128">
        <v>0</v>
      </c>
      <c r="U40"/>
      <c r="V40"/>
      <c r="W40"/>
      <c r="X40"/>
    </row>
    <row r="41" spans="1:24" x14ac:dyDescent="0.2">
      <c r="A41" s="204" t="s">
        <v>1672</v>
      </c>
      <c r="B41" s="287" t="s">
        <v>276</v>
      </c>
      <c r="C41" s="206" t="s">
        <v>277</v>
      </c>
      <c r="D41" s="208" t="s">
        <v>420</v>
      </c>
      <c r="E41" s="126">
        <f t="shared" si="4"/>
        <v>0</v>
      </c>
      <c r="F41" s="126">
        <f t="shared" si="4"/>
        <v>0.99873327981483995</v>
      </c>
      <c r="G41" s="126">
        <f t="shared" si="4"/>
        <v>1.0192061459667094</v>
      </c>
      <c r="H41" s="126">
        <f t="shared" si="4"/>
        <v>1.0899676385753299</v>
      </c>
      <c r="I41" s="126">
        <f t="shared" si="4"/>
        <v>1.0899676385753299</v>
      </c>
      <c r="J41" s="442"/>
      <c r="K41" s="126">
        <f t="shared" si="4"/>
        <v>1.0805365969209815</v>
      </c>
      <c r="L41" s="126">
        <f t="shared" si="4"/>
        <v>0.74305566290015923</v>
      </c>
      <c r="M41" s="74" t="s">
        <v>523</v>
      </c>
      <c r="P41" t="str">
        <f t="shared" si="1"/>
        <v>ALBANY_2310001620</v>
      </c>
      <c r="Q41" t="str">
        <f t="shared" si="2"/>
        <v>ALBANY</v>
      </c>
      <c r="R41" s="91"/>
      <c r="S41" s="33" t="s">
        <v>62</v>
      </c>
      <c r="T41" s="128">
        <v>1.1764705882352942</v>
      </c>
    </row>
    <row r="42" spans="1:24" x14ac:dyDescent="0.2">
      <c r="A42" s="204" t="s">
        <v>1672</v>
      </c>
      <c r="B42" s="287" t="s">
        <v>278</v>
      </c>
      <c r="C42" s="206" t="s">
        <v>279</v>
      </c>
      <c r="D42" s="209" t="s">
        <v>422</v>
      </c>
      <c r="E42" s="126">
        <f t="shared" si="4"/>
        <v>0.74282748906516416</v>
      </c>
      <c r="F42" s="126">
        <f t="shared" si="4"/>
        <v>0.72642020264448404</v>
      </c>
      <c r="G42" s="126">
        <f t="shared" si="4"/>
        <v>0</v>
      </c>
      <c r="H42" s="126">
        <f t="shared" si="4"/>
        <v>0.92038412291933414</v>
      </c>
      <c r="I42" s="126">
        <f t="shared" si="4"/>
        <v>0.92038412291933414</v>
      </c>
      <c r="J42" s="442"/>
      <c r="K42" s="126">
        <f t="shared" si="4"/>
        <v>1.002175096117081</v>
      </c>
      <c r="L42" s="126">
        <f t="shared" si="4"/>
        <v>0.65974994374215779</v>
      </c>
      <c r="P42" t="str">
        <f t="shared" si="1"/>
        <v>ALBANY_2310001630</v>
      </c>
      <c r="Q42" t="str">
        <f t="shared" si="2"/>
        <v>ALBANY</v>
      </c>
      <c r="R42" s="91"/>
      <c r="S42" s="33" t="s">
        <v>63</v>
      </c>
      <c r="T42" s="128">
        <v>0.97291891060163105</v>
      </c>
    </row>
    <row r="43" spans="1:24" x14ac:dyDescent="0.2">
      <c r="A43" s="204" t="s">
        <v>1672</v>
      </c>
      <c r="B43" s="287" t="s">
        <v>282</v>
      </c>
      <c r="C43" s="206" t="s">
        <v>4</v>
      </c>
      <c r="D43" s="208" t="s">
        <v>420</v>
      </c>
      <c r="E43" s="126">
        <f t="shared" si="4"/>
        <v>0</v>
      </c>
      <c r="F43" s="126">
        <f t="shared" si="4"/>
        <v>0.99873327981483995</v>
      </c>
      <c r="G43" s="126">
        <f t="shared" si="4"/>
        <v>1.0192061459667094</v>
      </c>
      <c r="H43" s="126">
        <f t="shared" si="4"/>
        <v>1.0899676385753299</v>
      </c>
      <c r="I43" s="126">
        <f t="shared" si="4"/>
        <v>1.0899676385753299</v>
      </c>
      <c r="J43" s="442"/>
      <c r="K43" s="126">
        <f t="shared" si="4"/>
        <v>1.0805365969209815</v>
      </c>
      <c r="L43" s="126">
        <f t="shared" si="4"/>
        <v>0.74305566290015923</v>
      </c>
      <c r="P43" t="str">
        <f t="shared" si="1"/>
        <v>ALBANY_2310001640</v>
      </c>
      <c r="Q43" t="str">
        <f t="shared" si="2"/>
        <v>ALBANY</v>
      </c>
      <c r="R43" s="91"/>
      <c r="S43" s="33" t="s">
        <v>265</v>
      </c>
      <c r="T43" s="128">
        <v>0.97291891060163105</v>
      </c>
    </row>
    <row r="44" spans="1:24" x14ac:dyDescent="0.2">
      <c r="A44" s="204" t="s">
        <v>1672</v>
      </c>
      <c r="B44" s="287" t="s">
        <v>423</v>
      </c>
      <c r="C44" s="210" t="s">
        <v>424</v>
      </c>
      <c r="D44" s="208" t="s">
        <v>290</v>
      </c>
      <c r="E44" s="126">
        <f t="shared" si="4"/>
        <v>1.1764705882352942</v>
      </c>
      <c r="F44" s="126">
        <f t="shared" si="4"/>
        <v>1.297962052002811</v>
      </c>
      <c r="G44" s="126">
        <f t="shared" si="4"/>
        <v>1</v>
      </c>
      <c r="H44" s="126">
        <f t="shared" si="4"/>
        <v>1.1151792524790236</v>
      </c>
      <c r="I44" s="126">
        <f t="shared" si="4"/>
        <v>1.1151792524790236</v>
      </c>
      <c r="J44" s="442"/>
      <c r="K44" s="126">
        <f t="shared" si="4"/>
        <v>1.1349948078920042</v>
      </c>
      <c r="L44" s="126">
        <f t="shared" si="4"/>
        <v>1.0465686274509804</v>
      </c>
      <c r="P44" t="str">
        <f t="shared" si="1"/>
        <v>ALBANY_2310001650</v>
      </c>
      <c r="Q44" t="str">
        <f t="shared" si="2"/>
        <v>ALBANY</v>
      </c>
      <c r="R44" s="91"/>
      <c r="S44" s="33" t="s">
        <v>267</v>
      </c>
      <c r="T44" s="128">
        <v>0.97291891060163105</v>
      </c>
    </row>
    <row r="45" spans="1:24" x14ac:dyDescent="0.2">
      <c r="A45" s="204" t="s">
        <v>1672</v>
      </c>
      <c r="B45" s="288" t="s">
        <v>59</v>
      </c>
      <c r="C45" s="206" t="s">
        <v>47</v>
      </c>
      <c r="D45" s="211" t="s">
        <v>290</v>
      </c>
      <c r="E45" s="134">
        <f t="shared" si="4"/>
        <v>1.1764705882352942</v>
      </c>
      <c r="F45" s="134">
        <f t="shared" si="4"/>
        <v>1.297962052002811</v>
      </c>
      <c r="G45" s="134">
        <f t="shared" si="4"/>
        <v>1</v>
      </c>
      <c r="H45" s="134">
        <f t="shared" si="4"/>
        <v>1.1151792524790236</v>
      </c>
      <c r="I45" s="134">
        <f t="shared" si="4"/>
        <v>1.1151792524790236</v>
      </c>
      <c r="J45" s="442"/>
      <c r="K45" s="134">
        <f t="shared" si="4"/>
        <v>1.1349948078920042</v>
      </c>
      <c r="L45" s="134">
        <f t="shared" si="4"/>
        <v>1.0465686274509804</v>
      </c>
      <c r="O45" s="11"/>
      <c r="P45" t="str">
        <f t="shared" si="1"/>
        <v>ALBANY_2310001621</v>
      </c>
      <c r="Q45" t="str">
        <f t="shared" si="2"/>
        <v>ALBANY</v>
      </c>
      <c r="R45" s="91"/>
      <c r="S45" s="33" t="s">
        <v>423</v>
      </c>
      <c r="T45" s="128">
        <v>1.1764705882352942</v>
      </c>
    </row>
    <row r="46" spans="1:24" x14ac:dyDescent="0.2">
      <c r="A46" s="204" t="s">
        <v>1672</v>
      </c>
      <c r="B46" s="288" t="s">
        <v>270</v>
      </c>
      <c r="C46" s="206" t="s">
        <v>269</v>
      </c>
      <c r="D46" s="210" t="s">
        <v>291</v>
      </c>
      <c r="E46" s="134">
        <f t="shared" si="4"/>
        <v>0.97291891060163105</v>
      </c>
      <c r="F46" s="134">
        <f t="shared" si="4"/>
        <v>1.0911071896045412</v>
      </c>
      <c r="G46" s="134">
        <f t="shared" si="4"/>
        <v>0.92579986676736181</v>
      </c>
      <c r="H46" s="134">
        <f t="shared" si="4"/>
        <v>1.0476834511150399</v>
      </c>
      <c r="I46" s="134">
        <f t="shared" si="4"/>
        <v>1.0476834511150399</v>
      </c>
      <c r="J46" s="442"/>
      <c r="K46" s="134">
        <f t="shared" si="4"/>
        <v>1.0100500649118596</v>
      </c>
      <c r="L46" s="134">
        <f t="shared" si="4"/>
        <v>0.91356315217384454</v>
      </c>
      <c r="M46" s="74" t="s">
        <v>523</v>
      </c>
      <c r="P46" t="str">
        <f t="shared" si="1"/>
        <v>ALBANY_2310003200</v>
      </c>
      <c r="Q46" t="str">
        <f t="shared" si="2"/>
        <v>ALBANY</v>
      </c>
      <c r="R46" s="91"/>
      <c r="S46" s="33" t="s">
        <v>59</v>
      </c>
      <c r="T46" s="128">
        <v>1.1764705882352942</v>
      </c>
    </row>
    <row r="47" spans="1:24" x14ac:dyDescent="0.2">
      <c r="A47" s="204" t="s">
        <v>1672</v>
      </c>
      <c r="B47" s="288" t="s">
        <v>425</v>
      </c>
      <c r="C47" s="206" t="s">
        <v>426</v>
      </c>
      <c r="D47" s="209" t="s">
        <v>291</v>
      </c>
      <c r="E47" s="134">
        <f t="shared" si="4"/>
        <v>0.97291891060163105</v>
      </c>
      <c r="F47" s="134">
        <f t="shared" si="4"/>
        <v>1.0911071896045412</v>
      </c>
      <c r="G47" s="134">
        <f t="shared" si="4"/>
        <v>0.92579986676736181</v>
      </c>
      <c r="H47" s="134">
        <f t="shared" si="4"/>
        <v>1.0476834511150399</v>
      </c>
      <c r="I47" s="134">
        <f t="shared" si="4"/>
        <v>1.0476834511150399</v>
      </c>
      <c r="J47" s="442"/>
      <c r="K47" s="134">
        <f t="shared" si="4"/>
        <v>1.0100500649118596</v>
      </c>
      <c r="L47" s="134">
        <f t="shared" si="4"/>
        <v>0.91356315217384454</v>
      </c>
      <c r="P47" t="str">
        <f t="shared" si="1"/>
        <v>ALBANY_2310021410</v>
      </c>
      <c r="Q47" t="str">
        <f t="shared" si="2"/>
        <v>ALBANY</v>
      </c>
      <c r="R47" s="91"/>
      <c r="S47" s="33" t="s">
        <v>270</v>
      </c>
      <c r="T47" s="128">
        <v>0.97291891060163105</v>
      </c>
    </row>
    <row r="48" spans="1:24" x14ac:dyDescent="0.2">
      <c r="A48" s="204" t="s">
        <v>1672</v>
      </c>
      <c r="B48" s="288" t="s">
        <v>281</v>
      </c>
      <c r="C48" s="206" t="s">
        <v>271</v>
      </c>
      <c r="D48" s="209" t="s">
        <v>291</v>
      </c>
      <c r="E48" s="134">
        <f t="shared" si="4"/>
        <v>0.97291891060163105</v>
      </c>
      <c r="F48" s="134">
        <f t="shared" si="4"/>
        <v>1.0911071896045412</v>
      </c>
      <c r="G48" s="134">
        <f t="shared" si="4"/>
        <v>0.92579986676736181</v>
      </c>
      <c r="H48" s="134">
        <f t="shared" si="4"/>
        <v>1.0476834511150399</v>
      </c>
      <c r="I48" s="134">
        <f t="shared" si="4"/>
        <v>1.0476834511150399</v>
      </c>
      <c r="J48" s="442"/>
      <c r="K48" s="134">
        <f t="shared" si="4"/>
        <v>1.0100500649118596</v>
      </c>
      <c r="L48" s="134">
        <f t="shared" si="4"/>
        <v>0.91356315217384454</v>
      </c>
      <c r="P48" t="str">
        <f t="shared" si="1"/>
        <v>ALBANY_2310001631</v>
      </c>
      <c r="Q48" t="str">
        <f t="shared" si="2"/>
        <v>ALBANY</v>
      </c>
      <c r="R48" s="91"/>
      <c r="S48" s="33" t="s">
        <v>425</v>
      </c>
      <c r="T48" s="128">
        <v>0.97291891060163105</v>
      </c>
    </row>
    <row r="49" spans="1:24" s="198" customFormat="1" x14ac:dyDescent="0.2">
      <c r="A49" s="204" t="s">
        <v>1672</v>
      </c>
      <c r="B49" s="289" t="s">
        <v>29</v>
      </c>
      <c r="C49" s="133" t="s">
        <v>28</v>
      </c>
      <c r="D49" s="133" t="s">
        <v>291</v>
      </c>
      <c r="E49" s="134">
        <f t="shared" si="4"/>
        <v>0.97291891060163105</v>
      </c>
      <c r="F49" s="134">
        <f t="shared" si="4"/>
        <v>1.0911071896045412</v>
      </c>
      <c r="G49" s="134">
        <f t="shared" si="4"/>
        <v>0.92579986676736181</v>
      </c>
      <c r="H49" s="134">
        <f t="shared" si="4"/>
        <v>1.0476834511150399</v>
      </c>
      <c r="I49" s="134">
        <f t="shared" si="4"/>
        <v>1.0476834511150399</v>
      </c>
      <c r="J49" s="442"/>
      <c r="K49" s="134">
        <f t="shared" si="4"/>
        <v>1.0100500649118596</v>
      </c>
      <c r="L49" s="134">
        <f t="shared" si="4"/>
        <v>0.91356315217384454</v>
      </c>
      <c r="M49" s="74" t="s">
        <v>524</v>
      </c>
      <c r="N49" s="11"/>
      <c r="P49" s="198" t="str">
        <f t="shared" si="1"/>
        <v>ALBANY_10200602</v>
      </c>
      <c r="Q49" s="198" t="str">
        <f t="shared" si="2"/>
        <v>ALBANY</v>
      </c>
      <c r="R49" s="91"/>
      <c r="S49" s="33">
        <v>10200602</v>
      </c>
      <c r="T49" s="128">
        <v>1.1819230782054186</v>
      </c>
      <c r="U49"/>
      <c r="V49"/>
      <c r="W49"/>
      <c r="X49"/>
    </row>
    <row r="50" spans="1:24" s="198" customFormat="1" x14ac:dyDescent="0.2">
      <c r="A50" s="133" t="s">
        <v>212</v>
      </c>
      <c r="B50" s="289">
        <v>10200602</v>
      </c>
      <c r="C50" s="133" t="s">
        <v>244</v>
      </c>
      <c r="D50" s="133" t="s">
        <v>299</v>
      </c>
      <c r="E50" s="134">
        <f t="shared" ref="E50:L59" si="5">HLOOKUP($D50,$C$4:$L$23,20,FALSE)</f>
        <v>1.1819230782054186</v>
      </c>
      <c r="F50" s="134">
        <f t="shared" si="5"/>
        <v>1.1819230782054186</v>
      </c>
      <c r="G50" s="134">
        <f t="shared" si="5"/>
        <v>1.1819230782054186</v>
      </c>
      <c r="H50" s="134">
        <f t="shared" si="5"/>
        <v>1.1819230782054186</v>
      </c>
      <c r="I50" s="134">
        <f t="shared" si="5"/>
        <v>1.1819230782054186</v>
      </c>
      <c r="J50" s="442"/>
      <c r="K50" s="134">
        <f t="shared" si="5"/>
        <v>1.1819230782054186</v>
      </c>
      <c r="L50" s="134">
        <f t="shared" si="5"/>
        <v>1.1819230782054186</v>
      </c>
      <c r="M50" s="11"/>
      <c r="N50" s="11"/>
      <c r="P50" s="198" t="str">
        <f t="shared" si="1"/>
        <v>ALBANY_10200603</v>
      </c>
      <c r="Q50" s="198" t="str">
        <f t="shared" si="2"/>
        <v>ALBANY</v>
      </c>
      <c r="R50" s="91"/>
      <c r="S50" s="33">
        <v>10200603</v>
      </c>
      <c r="T50" s="128">
        <v>1.1819230782054186</v>
      </c>
      <c r="U50"/>
      <c r="V50"/>
      <c r="W50"/>
      <c r="X50"/>
    </row>
    <row r="51" spans="1:24" s="198" customFormat="1" x14ac:dyDescent="0.2">
      <c r="A51" s="133" t="s">
        <v>212</v>
      </c>
      <c r="B51" s="289">
        <v>10200603</v>
      </c>
      <c r="C51" s="133" t="s">
        <v>269</v>
      </c>
      <c r="D51" s="133" t="s">
        <v>299</v>
      </c>
      <c r="E51" s="134">
        <f t="shared" si="5"/>
        <v>1.1819230782054186</v>
      </c>
      <c r="F51" s="134">
        <f t="shared" si="5"/>
        <v>1.1819230782054186</v>
      </c>
      <c r="G51" s="134">
        <f t="shared" si="5"/>
        <v>1.1819230782054186</v>
      </c>
      <c r="H51" s="134">
        <f t="shared" si="5"/>
        <v>1.1819230782054186</v>
      </c>
      <c r="I51" s="134">
        <f t="shared" si="5"/>
        <v>1.1819230782054186</v>
      </c>
      <c r="J51" s="442"/>
      <c r="K51" s="134">
        <f t="shared" si="5"/>
        <v>1.1819230782054186</v>
      </c>
      <c r="L51" s="134">
        <f t="shared" si="5"/>
        <v>1.1819230782054186</v>
      </c>
      <c r="M51" s="74" t="s">
        <v>523</v>
      </c>
      <c r="N51" s="11"/>
      <c r="P51" s="198" t="str">
        <f t="shared" si="1"/>
        <v>ALBANY_10201002</v>
      </c>
      <c r="Q51" s="198" t="str">
        <f t="shared" si="2"/>
        <v>ALBANY</v>
      </c>
      <c r="R51" s="91"/>
      <c r="S51" s="33">
        <v>10201002</v>
      </c>
      <c r="T51" s="128">
        <v>1.1819230782054186</v>
      </c>
      <c r="U51"/>
      <c r="V51"/>
      <c r="W51"/>
      <c r="X51"/>
    </row>
    <row r="52" spans="1:24" s="198" customFormat="1" x14ac:dyDescent="0.2">
      <c r="A52" s="133" t="s">
        <v>212</v>
      </c>
      <c r="B52" s="289">
        <v>10201002</v>
      </c>
      <c r="C52" s="133" t="s">
        <v>244</v>
      </c>
      <c r="D52" s="133" t="s">
        <v>299</v>
      </c>
      <c r="E52" s="134">
        <f t="shared" si="5"/>
        <v>1.1819230782054186</v>
      </c>
      <c r="F52" s="134">
        <f t="shared" si="5"/>
        <v>1.1819230782054186</v>
      </c>
      <c r="G52" s="134">
        <f t="shared" si="5"/>
        <v>1.1819230782054186</v>
      </c>
      <c r="H52" s="134">
        <f t="shared" si="5"/>
        <v>1.1819230782054186</v>
      </c>
      <c r="I52" s="134">
        <f t="shared" si="5"/>
        <v>1.1819230782054186</v>
      </c>
      <c r="J52" s="442"/>
      <c r="K52" s="134">
        <f t="shared" si="5"/>
        <v>1.1819230782054186</v>
      </c>
      <c r="L52" s="134">
        <f t="shared" si="5"/>
        <v>1.1819230782054186</v>
      </c>
      <c r="M52" s="11"/>
      <c r="N52" s="11"/>
      <c r="P52" s="198" t="str">
        <f t="shared" si="1"/>
        <v>ALBANY_10300603</v>
      </c>
      <c r="Q52" s="198" t="str">
        <f t="shared" si="2"/>
        <v>ALBANY</v>
      </c>
      <c r="R52" s="91"/>
      <c r="S52" s="33">
        <v>10300603</v>
      </c>
      <c r="T52" s="128">
        <v>1.1819230782054186</v>
      </c>
      <c r="U52"/>
      <c r="V52"/>
      <c r="W52"/>
      <c r="X52"/>
    </row>
    <row r="53" spans="1:24" s="198" customFormat="1" x14ac:dyDescent="0.2">
      <c r="A53" s="133" t="s">
        <v>212</v>
      </c>
      <c r="B53" s="289">
        <v>10300603</v>
      </c>
      <c r="C53" s="133" t="s">
        <v>244</v>
      </c>
      <c r="D53" s="133" t="s">
        <v>299</v>
      </c>
      <c r="E53" s="134">
        <f t="shared" si="5"/>
        <v>1.1819230782054186</v>
      </c>
      <c r="F53" s="134">
        <f t="shared" si="5"/>
        <v>1.1819230782054186</v>
      </c>
      <c r="G53" s="134">
        <f t="shared" si="5"/>
        <v>1.1819230782054186</v>
      </c>
      <c r="H53" s="134">
        <f t="shared" si="5"/>
        <v>1.1819230782054186</v>
      </c>
      <c r="I53" s="134">
        <f t="shared" si="5"/>
        <v>1.1819230782054186</v>
      </c>
      <c r="J53" s="442"/>
      <c r="K53" s="134">
        <f t="shared" si="5"/>
        <v>1.1819230782054186</v>
      </c>
      <c r="L53" s="134">
        <f t="shared" si="5"/>
        <v>1.1819230782054186</v>
      </c>
      <c r="M53" s="11"/>
      <c r="N53" s="11"/>
      <c r="P53" s="198" t="str">
        <f t="shared" si="1"/>
        <v>ALBANY_10500106</v>
      </c>
      <c r="Q53" s="198" t="str">
        <f t="shared" si="2"/>
        <v>ALBANY</v>
      </c>
      <c r="R53" s="91"/>
      <c r="S53" s="33">
        <v>10500106</v>
      </c>
      <c r="T53" s="128">
        <v>1.1819230782054186</v>
      </c>
      <c r="U53"/>
      <c r="V53"/>
      <c r="W53"/>
      <c r="X53"/>
    </row>
    <row r="54" spans="1:24" s="198" customFormat="1" x14ac:dyDescent="0.2">
      <c r="A54" s="133" t="s">
        <v>212</v>
      </c>
      <c r="B54" s="289">
        <v>10500106</v>
      </c>
      <c r="C54" s="133" t="s">
        <v>487</v>
      </c>
      <c r="D54" s="133" t="s">
        <v>299</v>
      </c>
      <c r="E54" s="134">
        <f t="shared" si="5"/>
        <v>1.1819230782054186</v>
      </c>
      <c r="F54" s="134">
        <f t="shared" si="5"/>
        <v>1.1819230782054186</v>
      </c>
      <c r="G54" s="134">
        <f t="shared" si="5"/>
        <v>1.1819230782054186</v>
      </c>
      <c r="H54" s="134">
        <f t="shared" si="5"/>
        <v>1.1819230782054186</v>
      </c>
      <c r="I54" s="134">
        <f t="shared" si="5"/>
        <v>1.1819230782054186</v>
      </c>
      <c r="J54" s="442"/>
      <c r="K54" s="134">
        <f t="shared" si="5"/>
        <v>1.1819230782054186</v>
      </c>
      <c r="L54" s="134">
        <f t="shared" si="5"/>
        <v>1.1819230782054186</v>
      </c>
      <c r="M54" s="11"/>
      <c r="N54" s="11"/>
      <c r="P54" s="198" t="str">
        <f t="shared" si="1"/>
        <v>ALBANY_20100102</v>
      </c>
      <c r="Q54" s="198" t="str">
        <f t="shared" si="2"/>
        <v>ALBANY</v>
      </c>
      <c r="R54" s="91"/>
      <c r="S54" s="33">
        <v>20100102</v>
      </c>
      <c r="T54" s="128">
        <v>1.1819230782054186</v>
      </c>
      <c r="U54"/>
      <c r="V54"/>
      <c r="W54"/>
      <c r="X54"/>
    </row>
    <row r="55" spans="1:24" s="198" customFormat="1" x14ac:dyDescent="0.2">
      <c r="A55" s="133" t="s">
        <v>212</v>
      </c>
      <c r="B55" s="289">
        <v>20100102</v>
      </c>
      <c r="C55" s="133" t="s">
        <v>254</v>
      </c>
      <c r="D55" s="133" t="s">
        <v>299</v>
      </c>
      <c r="E55" s="134">
        <f t="shared" si="5"/>
        <v>1.1819230782054186</v>
      </c>
      <c r="F55" s="134">
        <f t="shared" si="5"/>
        <v>1.1819230782054186</v>
      </c>
      <c r="G55" s="134">
        <f t="shared" si="5"/>
        <v>1.1819230782054186</v>
      </c>
      <c r="H55" s="134">
        <f t="shared" si="5"/>
        <v>1.1819230782054186</v>
      </c>
      <c r="I55" s="134">
        <f t="shared" si="5"/>
        <v>1.1819230782054186</v>
      </c>
      <c r="J55" s="442"/>
      <c r="K55" s="134">
        <f t="shared" si="5"/>
        <v>1.1819230782054186</v>
      </c>
      <c r="L55" s="134">
        <f t="shared" si="5"/>
        <v>1.1819230782054186</v>
      </c>
      <c r="M55" s="74" t="s">
        <v>524</v>
      </c>
      <c r="N55" s="11"/>
      <c r="P55" s="198" t="str">
        <f t="shared" si="1"/>
        <v>ALBANY_20200201</v>
      </c>
      <c r="Q55" s="198" t="str">
        <f t="shared" si="2"/>
        <v>ALBANY</v>
      </c>
      <c r="R55" s="91"/>
      <c r="S55" s="33">
        <v>20200201</v>
      </c>
      <c r="T55" s="128">
        <v>1.1819230782054186</v>
      </c>
      <c r="U55"/>
      <c r="V55"/>
      <c r="W55"/>
      <c r="X55"/>
    </row>
    <row r="56" spans="1:24" s="198" customFormat="1" x14ac:dyDescent="0.2">
      <c r="A56" s="133" t="s">
        <v>212</v>
      </c>
      <c r="B56" s="289">
        <v>20200201</v>
      </c>
      <c r="C56" s="133" t="s">
        <v>254</v>
      </c>
      <c r="D56" s="133" t="s">
        <v>299</v>
      </c>
      <c r="E56" s="134">
        <f t="shared" si="5"/>
        <v>1.1819230782054186</v>
      </c>
      <c r="F56" s="134">
        <f t="shared" si="5"/>
        <v>1.1819230782054186</v>
      </c>
      <c r="G56" s="134">
        <f t="shared" si="5"/>
        <v>1.1819230782054186</v>
      </c>
      <c r="H56" s="134">
        <f t="shared" si="5"/>
        <v>1.1819230782054186</v>
      </c>
      <c r="I56" s="134">
        <f t="shared" si="5"/>
        <v>1.1819230782054186</v>
      </c>
      <c r="J56" s="442"/>
      <c r="K56" s="134">
        <f t="shared" si="5"/>
        <v>1.1819230782054186</v>
      </c>
      <c r="L56" s="134">
        <f t="shared" si="5"/>
        <v>1.1819230782054186</v>
      </c>
      <c r="M56" s="74" t="s">
        <v>524</v>
      </c>
      <c r="N56" s="11"/>
      <c r="P56" s="198" t="str">
        <f t="shared" si="1"/>
        <v>ALBANY_20200202</v>
      </c>
      <c r="Q56" s="198" t="str">
        <f t="shared" si="2"/>
        <v>ALBANY</v>
      </c>
      <c r="R56" s="91"/>
      <c r="S56" s="33">
        <v>20200202</v>
      </c>
      <c r="T56" s="128">
        <v>1.1819230782054186</v>
      </c>
      <c r="U56"/>
      <c r="V56"/>
      <c r="W56"/>
      <c r="X56"/>
    </row>
    <row r="57" spans="1:24" s="198" customFormat="1" x14ac:dyDescent="0.2">
      <c r="A57" s="133" t="s">
        <v>212</v>
      </c>
      <c r="B57" s="289">
        <v>20200202</v>
      </c>
      <c r="C57" s="133" t="s">
        <v>254</v>
      </c>
      <c r="D57" s="133" t="s">
        <v>299</v>
      </c>
      <c r="E57" s="134">
        <f t="shared" si="5"/>
        <v>1.1819230782054186</v>
      </c>
      <c r="F57" s="134">
        <f t="shared" si="5"/>
        <v>1.1819230782054186</v>
      </c>
      <c r="G57" s="134">
        <f t="shared" si="5"/>
        <v>1.1819230782054186</v>
      </c>
      <c r="H57" s="134">
        <f t="shared" si="5"/>
        <v>1.1819230782054186</v>
      </c>
      <c r="I57" s="134">
        <f t="shared" si="5"/>
        <v>1.1819230782054186</v>
      </c>
      <c r="J57" s="442"/>
      <c r="K57" s="134">
        <f t="shared" si="5"/>
        <v>1.1819230782054186</v>
      </c>
      <c r="L57" s="134">
        <f t="shared" si="5"/>
        <v>1.1819230782054186</v>
      </c>
      <c r="M57" s="74" t="s">
        <v>524</v>
      </c>
      <c r="N57" s="11"/>
      <c r="P57" s="198" t="str">
        <f t="shared" si="1"/>
        <v>ALBANY_20200253</v>
      </c>
      <c r="Q57" s="198" t="str">
        <f t="shared" si="2"/>
        <v>ALBANY</v>
      </c>
      <c r="R57" s="91"/>
      <c r="S57" s="33">
        <v>20200253</v>
      </c>
      <c r="T57" s="128">
        <v>1.1819230782054186</v>
      </c>
      <c r="U57"/>
      <c r="V57"/>
      <c r="W57"/>
      <c r="X57"/>
    </row>
    <row r="58" spans="1:24" s="198" customFormat="1" x14ac:dyDescent="0.2">
      <c r="A58" s="133" t="s">
        <v>212</v>
      </c>
      <c r="B58" s="289">
        <v>20200253</v>
      </c>
      <c r="C58" s="133" t="s">
        <v>254</v>
      </c>
      <c r="D58" s="133" t="s">
        <v>299</v>
      </c>
      <c r="E58" s="134">
        <f t="shared" si="5"/>
        <v>1.1819230782054186</v>
      </c>
      <c r="F58" s="134">
        <f t="shared" si="5"/>
        <v>1.1819230782054186</v>
      </c>
      <c r="G58" s="134">
        <f t="shared" si="5"/>
        <v>1.1819230782054186</v>
      </c>
      <c r="H58" s="134">
        <f t="shared" si="5"/>
        <v>1.1819230782054186</v>
      </c>
      <c r="I58" s="134">
        <f t="shared" si="5"/>
        <v>1.1819230782054186</v>
      </c>
      <c r="J58" s="442"/>
      <c r="K58" s="134">
        <f t="shared" si="5"/>
        <v>1.1819230782054186</v>
      </c>
      <c r="L58" s="134">
        <f t="shared" si="5"/>
        <v>1.1819230782054186</v>
      </c>
      <c r="M58" s="74" t="s">
        <v>524</v>
      </c>
      <c r="N58" s="11"/>
      <c r="P58" s="198" t="str">
        <f t="shared" si="1"/>
        <v>ALBANY_20200254</v>
      </c>
      <c r="Q58" s="198" t="str">
        <f t="shared" si="2"/>
        <v>ALBANY</v>
      </c>
      <c r="R58" s="91"/>
      <c r="S58" s="33">
        <v>20200254</v>
      </c>
      <c r="T58" s="128">
        <v>1.1819230782054186</v>
      </c>
      <c r="U58"/>
      <c r="V58"/>
      <c r="W58"/>
      <c r="X58"/>
    </row>
    <row r="59" spans="1:24" s="198" customFormat="1" x14ac:dyDescent="0.2">
      <c r="A59" s="133" t="s">
        <v>212</v>
      </c>
      <c r="B59" s="289">
        <v>20200254</v>
      </c>
      <c r="C59" s="133" t="s">
        <v>254</v>
      </c>
      <c r="D59" s="133" t="s">
        <v>299</v>
      </c>
      <c r="E59" s="134">
        <f t="shared" si="5"/>
        <v>1.1819230782054186</v>
      </c>
      <c r="F59" s="134">
        <f t="shared" si="5"/>
        <v>1.1819230782054186</v>
      </c>
      <c r="G59" s="134">
        <f t="shared" si="5"/>
        <v>1.1819230782054186</v>
      </c>
      <c r="H59" s="134">
        <f t="shared" si="5"/>
        <v>1.1819230782054186</v>
      </c>
      <c r="I59" s="134">
        <f t="shared" si="5"/>
        <v>1.1819230782054186</v>
      </c>
      <c r="J59" s="442"/>
      <c r="K59" s="134">
        <f t="shared" si="5"/>
        <v>1.1819230782054186</v>
      </c>
      <c r="L59" s="134">
        <f t="shared" si="5"/>
        <v>1.1819230782054186</v>
      </c>
      <c r="M59" s="74" t="s">
        <v>524</v>
      </c>
      <c r="N59" s="11"/>
      <c r="P59" s="198" t="str">
        <f t="shared" si="1"/>
        <v>ALBANY_30600105</v>
      </c>
      <c r="Q59" s="198" t="str">
        <f t="shared" si="2"/>
        <v>ALBANY</v>
      </c>
      <c r="R59" s="91"/>
      <c r="S59" s="33">
        <v>30600105</v>
      </c>
      <c r="T59" s="128">
        <v>1.1819230782054186</v>
      </c>
      <c r="U59"/>
      <c r="V59"/>
      <c r="W59"/>
      <c r="X59"/>
    </row>
    <row r="60" spans="1:24" s="198" customFormat="1" x14ac:dyDescent="0.2">
      <c r="A60" s="133" t="s">
        <v>212</v>
      </c>
      <c r="B60" s="289">
        <v>30600105</v>
      </c>
      <c r="C60" s="133" t="s">
        <v>244</v>
      </c>
      <c r="D60" s="133" t="s">
        <v>299</v>
      </c>
      <c r="E60" s="134">
        <f t="shared" ref="E60:L69" si="6">HLOOKUP($D60,$C$4:$L$23,20,FALSE)</f>
        <v>1.1819230782054186</v>
      </c>
      <c r="F60" s="134">
        <f t="shared" si="6"/>
        <v>1.1819230782054186</v>
      </c>
      <c r="G60" s="134">
        <f t="shared" si="6"/>
        <v>1.1819230782054186</v>
      </c>
      <c r="H60" s="134">
        <f t="shared" si="6"/>
        <v>1.1819230782054186</v>
      </c>
      <c r="I60" s="134">
        <f t="shared" si="6"/>
        <v>1.1819230782054186</v>
      </c>
      <c r="J60" s="442"/>
      <c r="K60" s="134">
        <f t="shared" si="6"/>
        <v>1.1819230782054186</v>
      </c>
      <c r="L60" s="134">
        <f t="shared" si="6"/>
        <v>1.1819230782054186</v>
      </c>
      <c r="M60" s="11"/>
      <c r="N60" s="11"/>
      <c r="P60" s="198" t="str">
        <f t="shared" si="1"/>
        <v>ALBANY_31000201</v>
      </c>
      <c r="Q60" s="198" t="str">
        <f t="shared" si="2"/>
        <v>ALBANY</v>
      </c>
      <c r="R60" s="91"/>
      <c r="S60" s="33">
        <v>31000201</v>
      </c>
      <c r="T60" s="128">
        <v>1.1819230782054186</v>
      </c>
      <c r="U60"/>
      <c r="V60"/>
      <c r="W60"/>
      <c r="X60"/>
    </row>
    <row r="61" spans="1:24" s="198" customFormat="1" x14ac:dyDescent="0.2">
      <c r="A61" s="133" t="s">
        <v>212</v>
      </c>
      <c r="B61" s="289">
        <v>31000201</v>
      </c>
      <c r="C61" s="133" t="s">
        <v>223</v>
      </c>
      <c r="D61" s="133" t="s">
        <v>299</v>
      </c>
      <c r="E61" s="134">
        <f t="shared" si="6"/>
        <v>1.1819230782054186</v>
      </c>
      <c r="F61" s="134">
        <f t="shared" si="6"/>
        <v>1.1819230782054186</v>
      </c>
      <c r="G61" s="134">
        <f t="shared" si="6"/>
        <v>1.1819230782054186</v>
      </c>
      <c r="H61" s="134">
        <f t="shared" si="6"/>
        <v>1.1819230782054186</v>
      </c>
      <c r="I61" s="134">
        <f t="shared" si="6"/>
        <v>1.1819230782054186</v>
      </c>
      <c r="J61" s="442"/>
      <c r="K61" s="134">
        <f t="shared" si="6"/>
        <v>1.1819230782054186</v>
      </c>
      <c r="L61" s="134">
        <f t="shared" si="6"/>
        <v>1.1819230782054186</v>
      </c>
      <c r="M61" s="11"/>
      <c r="N61" s="11"/>
      <c r="P61" s="198" t="str">
        <f t="shared" si="1"/>
        <v>ALBANY_31000205</v>
      </c>
      <c r="Q61" s="198" t="str">
        <f t="shared" si="2"/>
        <v>ALBANY</v>
      </c>
      <c r="R61" s="91"/>
      <c r="S61" s="33">
        <v>31000205</v>
      </c>
      <c r="T61" s="128">
        <v>1.1819230782054186</v>
      </c>
      <c r="U61"/>
      <c r="V61"/>
      <c r="W61"/>
      <c r="X61"/>
    </row>
    <row r="62" spans="1:24" s="198" customFormat="1" x14ac:dyDescent="0.2">
      <c r="A62" s="133" t="s">
        <v>212</v>
      </c>
      <c r="B62" s="289">
        <v>31000205</v>
      </c>
      <c r="C62" s="133" t="s">
        <v>225</v>
      </c>
      <c r="D62" s="133" t="s">
        <v>299</v>
      </c>
      <c r="E62" s="134">
        <f t="shared" si="6"/>
        <v>1.1819230782054186</v>
      </c>
      <c r="F62" s="134">
        <f t="shared" si="6"/>
        <v>1.1819230782054186</v>
      </c>
      <c r="G62" s="134">
        <f t="shared" si="6"/>
        <v>1.1819230782054186</v>
      </c>
      <c r="H62" s="134">
        <f t="shared" si="6"/>
        <v>1.1819230782054186</v>
      </c>
      <c r="I62" s="134">
        <f t="shared" si="6"/>
        <v>1.1819230782054186</v>
      </c>
      <c r="J62" s="442"/>
      <c r="K62" s="134">
        <f t="shared" si="6"/>
        <v>1.1819230782054186</v>
      </c>
      <c r="L62" s="134">
        <f t="shared" si="6"/>
        <v>1.1819230782054186</v>
      </c>
      <c r="M62" s="11"/>
      <c r="N62" s="11"/>
      <c r="P62" s="198" t="str">
        <f t="shared" si="1"/>
        <v>ALBANY_31000209</v>
      </c>
      <c r="Q62" s="198" t="str">
        <f t="shared" si="2"/>
        <v>ALBANY</v>
      </c>
      <c r="R62" s="91"/>
      <c r="S62" s="33">
        <v>31000209</v>
      </c>
      <c r="T62" s="128">
        <v>1.1819230782054186</v>
      </c>
      <c r="U62"/>
      <c r="V62"/>
      <c r="W62"/>
      <c r="X62"/>
    </row>
    <row r="63" spans="1:24" s="198" customFormat="1" x14ac:dyDescent="0.2">
      <c r="A63" s="133" t="s">
        <v>212</v>
      </c>
      <c r="B63" s="289">
        <v>31000209</v>
      </c>
      <c r="C63" s="133" t="s">
        <v>226</v>
      </c>
      <c r="D63" s="133" t="s">
        <v>299</v>
      </c>
      <c r="E63" s="134">
        <f t="shared" si="6"/>
        <v>1.1819230782054186</v>
      </c>
      <c r="F63" s="134">
        <f t="shared" si="6"/>
        <v>1.1819230782054186</v>
      </c>
      <c r="G63" s="134">
        <f t="shared" si="6"/>
        <v>1.1819230782054186</v>
      </c>
      <c r="H63" s="134">
        <f t="shared" si="6"/>
        <v>1.1819230782054186</v>
      </c>
      <c r="I63" s="134">
        <f t="shared" si="6"/>
        <v>1.1819230782054186</v>
      </c>
      <c r="J63" s="442"/>
      <c r="K63" s="134">
        <f t="shared" si="6"/>
        <v>1.1819230782054186</v>
      </c>
      <c r="L63" s="134">
        <f t="shared" si="6"/>
        <v>1.1819230782054186</v>
      </c>
      <c r="M63" s="11"/>
      <c r="N63" s="11"/>
      <c r="P63" s="198" t="str">
        <f t="shared" si="1"/>
        <v>ALBANY_31000220</v>
      </c>
      <c r="Q63" s="198" t="str">
        <f t="shared" si="2"/>
        <v>ALBANY</v>
      </c>
      <c r="R63" s="91"/>
      <c r="S63" s="33">
        <v>31000220</v>
      </c>
      <c r="T63" s="128">
        <v>1.1819230782054186</v>
      </c>
      <c r="U63"/>
      <c r="V63"/>
      <c r="W63"/>
      <c r="X63"/>
    </row>
    <row r="64" spans="1:24" s="198" customFormat="1" x14ac:dyDescent="0.2">
      <c r="A64" s="133" t="s">
        <v>212</v>
      </c>
      <c r="B64" s="289">
        <v>31000220</v>
      </c>
      <c r="C64" s="133" t="s">
        <v>257</v>
      </c>
      <c r="D64" s="133" t="s">
        <v>299</v>
      </c>
      <c r="E64" s="134">
        <f t="shared" si="6"/>
        <v>1.1819230782054186</v>
      </c>
      <c r="F64" s="134">
        <f t="shared" si="6"/>
        <v>1.1819230782054186</v>
      </c>
      <c r="G64" s="134">
        <f t="shared" si="6"/>
        <v>1.1819230782054186</v>
      </c>
      <c r="H64" s="134">
        <f t="shared" si="6"/>
        <v>1.1819230782054186</v>
      </c>
      <c r="I64" s="134">
        <f t="shared" si="6"/>
        <v>1.1819230782054186</v>
      </c>
      <c r="J64" s="442"/>
      <c r="K64" s="134">
        <f t="shared" si="6"/>
        <v>1.1819230782054186</v>
      </c>
      <c r="L64" s="134">
        <f t="shared" si="6"/>
        <v>1.1819230782054186</v>
      </c>
      <c r="M64" s="11"/>
      <c r="N64" s="11"/>
      <c r="P64" s="198" t="str">
        <f t="shared" si="1"/>
        <v>ALBANY_31000227</v>
      </c>
      <c r="Q64" s="198" t="str">
        <f t="shared" si="2"/>
        <v>ALBANY</v>
      </c>
      <c r="R64" s="91"/>
      <c r="S64" s="33">
        <v>31000227</v>
      </c>
      <c r="T64" s="128">
        <v>1.1819230782054186</v>
      </c>
      <c r="U64"/>
      <c r="V64"/>
      <c r="W64"/>
      <c r="X64"/>
    </row>
    <row r="65" spans="1:24" s="198" customFormat="1" x14ac:dyDescent="0.2">
      <c r="A65" s="133" t="s">
        <v>212</v>
      </c>
      <c r="B65" s="289">
        <v>31000227</v>
      </c>
      <c r="C65" s="133" t="s">
        <v>269</v>
      </c>
      <c r="D65" s="133" t="s">
        <v>299</v>
      </c>
      <c r="E65" s="134">
        <f t="shared" si="6"/>
        <v>1.1819230782054186</v>
      </c>
      <c r="F65" s="134">
        <f t="shared" si="6"/>
        <v>1.1819230782054186</v>
      </c>
      <c r="G65" s="134">
        <f t="shared" si="6"/>
        <v>1.1819230782054186</v>
      </c>
      <c r="H65" s="134">
        <f t="shared" si="6"/>
        <v>1.1819230782054186</v>
      </c>
      <c r="I65" s="134">
        <f t="shared" si="6"/>
        <v>1.1819230782054186</v>
      </c>
      <c r="J65" s="442"/>
      <c r="K65" s="134">
        <f t="shared" si="6"/>
        <v>1.1819230782054186</v>
      </c>
      <c r="L65" s="134">
        <f t="shared" si="6"/>
        <v>1.1819230782054186</v>
      </c>
      <c r="M65" s="74" t="s">
        <v>523</v>
      </c>
      <c r="N65" s="11"/>
      <c r="P65" s="198" t="str">
        <f t="shared" si="1"/>
        <v>ALBANY_31000228</v>
      </c>
      <c r="Q65" s="198" t="str">
        <f t="shared" si="2"/>
        <v>ALBANY</v>
      </c>
      <c r="R65" s="91"/>
      <c r="S65" s="33">
        <v>31000228</v>
      </c>
      <c r="T65" s="128">
        <v>1.1819230782054186</v>
      </c>
      <c r="U65"/>
      <c r="V65"/>
      <c r="W65"/>
      <c r="X65"/>
    </row>
    <row r="66" spans="1:24" s="198" customFormat="1" x14ac:dyDescent="0.2">
      <c r="A66" s="133" t="s">
        <v>212</v>
      </c>
      <c r="B66" s="289">
        <v>31000228</v>
      </c>
      <c r="C66" s="133" t="s">
        <v>269</v>
      </c>
      <c r="D66" s="133" t="s">
        <v>299</v>
      </c>
      <c r="E66" s="134">
        <f t="shared" si="6"/>
        <v>1.1819230782054186</v>
      </c>
      <c r="F66" s="134">
        <f t="shared" si="6"/>
        <v>1.1819230782054186</v>
      </c>
      <c r="G66" s="134">
        <f t="shared" si="6"/>
        <v>1.1819230782054186</v>
      </c>
      <c r="H66" s="134">
        <f t="shared" si="6"/>
        <v>1.1819230782054186</v>
      </c>
      <c r="I66" s="134">
        <f t="shared" si="6"/>
        <v>1.1819230782054186</v>
      </c>
      <c r="J66" s="442"/>
      <c r="K66" s="134">
        <f t="shared" si="6"/>
        <v>1.1819230782054186</v>
      </c>
      <c r="L66" s="134">
        <f t="shared" si="6"/>
        <v>1.1819230782054186</v>
      </c>
      <c r="M66" s="74" t="s">
        <v>523</v>
      </c>
      <c r="N66" s="11"/>
      <c r="P66" s="198" t="str">
        <f t="shared" si="1"/>
        <v>ALBANY_31000299</v>
      </c>
      <c r="Q66" s="198" t="str">
        <f t="shared" si="2"/>
        <v>ALBANY</v>
      </c>
      <c r="R66" s="91"/>
      <c r="S66" s="33">
        <v>31000299</v>
      </c>
      <c r="T66" s="128">
        <v>1.1819230782054186</v>
      </c>
      <c r="U66"/>
      <c r="V66"/>
      <c r="W66"/>
      <c r="X66"/>
    </row>
    <row r="67" spans="1:24" s="198" customFormat="1" x14ac:dyDescent="0.2">
      <c r="A67" s="133" t="s">
        <v>212</v>
      </c>
      <c r="B67" s="289">
        <v>31000299</v>
      </c>
      <c r="C67" s="133" t="s">
        <v>234</v>
      </c>
      <c r="D67" s="133" t="s">
        <v>299</v>
      </c>
      <c r="E67" s="134">
        <f t="shared" si="6"/>
        <v>1.1819230782054186</v>
      </c>
      <c r="F67" s="134">
        <f t="shared" si="6"/>
        <v>1.1819230782054186</v>
      </c>
      <c r="G67" s="134">
        <f t="shared" si="6"/>
        <v>1.1819230782054186</v>
      </c>
      <c r="H67" s="134">
        <f t="shared" si="6"/>
        <v>1.1819230782054186</v>
      </c>
      <c r="I67" s="134">
        <f t="shared" si="6"/>
        <v>1.1819230782054186</v>
      </c>
      <c r="J67" s="442"/>
      <c r="K67" s="134">
        <f t="shared" si="6"/>
        <v>1.1819230782054186</v>
      </c>
      <c r="L67" s="134">
        <f t="shared" si="6"/>
        <v>1.1819230782054186</v>
      </c>
      <c r="M67" s="11"/>
      <c r="N67" s="11"/>
      <c r="P67" s="198" t="str">
        <f t="shared" si="1"/>
        <v>ALBANY_31000301</v>
      </c>
      <c r="Q67" s="198" t="str">
        <f t="shared" si="2"/>
        <v>ALBANY</v>
      </c>
      <c r="R67" s="91"/>
      <c r="S67" s="33">
        <v>31000301</v>
      </c>
      <c r="T67" s="128">
        <v>1.1819230782054186</v>
      </c>
      <c r="U67"/>
      <c r="V67"/>
      <c r="W67"/>
      <c r="X67"/>
    </row>
    <row r="68" spans="1:24" s="198" customFormat="1" x14ac:dyDescent="0.2">
      <c r="A68" s="133" t="s">
        <v>212</v>
      </c>
      <c r="B68" s="289">
        <v>31000301</v>
      </c>
      <c r="C68" s="133" t="s">
        <v>269</v>
      </c>
      <c r="D68" s="133" t="s">
        <v>299</v>
      </c>
      <c r="E68" s="134">
        <f t="shared" si="6"/>
        <v>1.1819230782054186</v>
      </c>
      <c r="F68" s="134">
        <f t="shared" si="6"/>
        <v>1.1819230782054186</v>
      </c>
      <c r="G68" s="134">
        <f t="shared" si="6"/>
        <v>1.1819230782054186</v>
      </c>
      <c r="H68" s="134">
        <f t="shared" si="6"/>
        <v>1.1819230782054186</v>
      </c>
      <c r="I68" s="134">
        <f t="shared" si="6"/>
        <v>1.1819230782054186</v>
      </c>
      <c r="J68" s="442"/>
      <c r="K68" s="134">
        <f t="shared" si="6"/>
        <v>1.1819230782054186</v>
      </c>
      <c r="L68" s="134">
        <f t="shared" si="6"/>
        <v>1.1819230782054186</v>
      </c>
      <c r="M68" s="74" t="s">
        <v>523</v>
      </c>
      <c r="N68" s="11"/>
      <c r="P68" s="198" t="str">
        <f t="shared" si="1"/>
        <v>ALBANY_31000302</v>
      </c>
      <c r="Q68" s="198" t="str">
        <f t="shared" si="2"/>
        <v>ALBANY</v>
      </c>
      <c r="R68" s="91"/>
      <c r="S68" s="33">
        <v>31000302</v>
      </c>
      <c r="T68" s="128">
        <v>1.1819230782054186</v>
      </c>
      <c r="U68"/>
      <c r="V68"/>
      <c r="W68"/>
      <c r="X68"/>
    </row>
    <row r="69" spans="1:24" s="198" customFormat="1" x14ac:dyDescent="0.2">
      <c r="A69" s="133" t="s">
        <v>212</v>
      </c>
      <c r="B69" s="289">
        <v>31000302</v>
      </c>
      <c r="C69" s="133" t="s">
        <v>269</v>
      </c>
      <c r="D69" s="133" t="s">
        <v>299</v>
      </c>
      <c r="E69" s="134">
        <f t="shared" si="6"/>
        <v>1.1819230782054186</v>
      </c>
      <c r="F69" s="134">
        <f t="shared" si="6"/>
        <v>1.1819230782054186</v>
      </c>
      <c r="G69" s="134">
        <f t="shared" si="6"/>
        <v>1.1819230782054186</v>
      </c>
      <c r="H69" s="134">
        <f t="shared" si="6"/>
        <v>1.1819230782054186</v>
      </c>
      <c r="I69" s="134">
        <f t="shared" si="6"/>
        <v>1.1819230782054186</v>
      </c>
      <c r="J69" s="442"/>
      <c r="K69" s="134">
        <f t="shared" si="6"/>
        <v>1.1819230782054186</v>
      </c>
      <c r="L69" s="134">
        <f t="shared" si="6"/>
        <v>1.1819230782054186</v>
      </c>
      <c r="M69" s="74" t="s">
        <v>523</v>
      </c>
      <c r="N69" s="11"/>
      <c r="P69" s="198" t="str">
        <f t="shared" si="1"/>
        <v>ALBANY_31000310</v>
      </c>
      <c r="Q69" s="198" t="str">
        <f t="shared" si="2"/>
        <v>ALBANY</v>
      </c>
      <c r="R69" s="91"/>
      <c r="S69" s="33">
        <v>31000310</v>
      </c>
      <c r="T69" s="128">
        <v>1.1819230782054186</v>
      </c>
      <c r="U69"/>
      <c r="V69"/>
      <c r="W69"/>
      <c r="X69"/>
    </row>
    <row r="70" spans="1:24" s="198" customFormat="1" x14ac:dyDescent="0.2">
      <c r="A70" s="133" t="s">
        <v>212</v>
      </c>
      <c r="B70" s="289">
        <v>31000310</v>
      </c>
      <c r="C70" s="133" t="s">
        <v>239</v>
      </c>
      <c r="D70" s="133" t="s">
        <v>299</v>
      </c>
      <c r="E70" s="134">
        <f t="shared" ref="E70:L79" si="7">HLOOKUP($D70,$C$4:$L$23,20,FALSE)</f>
        <v>1.1819230782054186</v>
      </c>
      <c r="F70" s="134">
        <f t="shared" si="7"/>
        <v>1.1819230782054186</v>
      </c>
      <c r="G70" s="134">
        <f t="shared" si="7"/>
        <v>1.1819230782054186</v>
      </c>
      <c r="H70" s="134">
        <f t="shared" si="7"/>
        <v>1.1819230782054186</v>
      </c>
      <c r="I70" s="134">
        <f t="shared" si="7"/>
        <v>1.1819230782054186</v>
      </c>
      <c r="J70" s="442"/>
      <c r="K70" s="134">
        <f t="shared" si="7"/>
        <v>1.1819230782054186</v>
      </c>
      <c r="L70" s="134">
        <f t="shared" si="7"/>
        <v>1.1819230782054186</v>
      </c>
      <c r="M70" s="11"/>
      <c r="N70" s="11"/>
      <c r="P70" s="198" t="str">
        <f t="shared" si="1"/>
        <v>ALBANY_31000404</v>
      </c>
      <c r="Q70" s="198" t="str">
        <f t="shared" si="2"/>
        <v>ALBANY</v>
      </c>
      <c r="R70" s="91"/>
      <c r="S70" s="33">
        <v>31000404</v>
      </c>
      <c r="T70" s="128">
        <v>1.1819230782054186</v>
      </c>
      <c r="U70"/>
      <c r="V70"/>
      <c r="W70"/>
      <c r="X70"/>
    </row>
    <row r="71" spans="1:24" s="198" customFormat="1" x14ac:dyDescent="0.2">
      <c r="A71" s="133" t="s">
        <v>212</v>
      </c>
      <c r="B71" s="289">
        <v>31000404</v>
      </c>
      <c r="C71" s="133" t="s">
        <v>244</v>
      </c>
      <c r="D71" s="133" t="s">
        <v>299</v>
      </c>
      <c r="E71" s="134">
        <f t="shared" si="7"/>
        <v>1.1819230782054186</v>
      </c>
      <c r="F71" s="134">
        <f t="shared" si="7"/>
        <v>1.1819230782054186</v>
      </c>
      <c r="G71" s="134">
        <f t="shared" si="7"/>
        <v>1.1819230782054186</v>
      </c>
      <c r="H71" s="134">
        <f t="shared" si="7"/>
        <v>1.1819230782054186</v>
      </c>
      <c r="I71" s="134">
        <f t="shared" si="7"/>
        <v>1.1819230782054186</v>
      </c>
      <c r="J71" s="442"/>
      <c r="K71" s="134">
        <f t="shared" si="7"/>
        <v>1.1819230782054186</v>
      </c>
      <c r="L71" s="134">
        <f t="shared" si="7"/>
        <v>1.1819230782054186</v>
      </c>
      <c r="M71" s="11"/>
      <c r="N71" s="11"/>
      <c r="P71" s="198" t="str">
        <f t="shared" si="1"/>
        <v>ALBANY_31000504</v>
      </c>
      <c r="Q71" s="198" t="str">
        <f t="shared" si="2"/>
        <v>ALBANY</v>
      </c>
      <c r="R71" s="91"/>
      <c r="S71" s="33">
        <v>31000504</v>
      </c>
      <c r="T71" s="128">
        <v>1.1819230782054186</v>
      </c>
      <c r="U71"/>
      <c r="V71"/>
      <c r="W71"/>
      <c r="X71"/>
    </row>
    <row r="72" spans="1:24" s="198" customFormat="1" x14ac:dyDescent="0.2">
      <c r="A72" s="133" t="s">
        <v>212</v>
      </c>
      <c r="B72" s="289">
        <v>31000504</v>
      </c>
      <c r="C72" s="133" t="s">
        <v>244</v>
      </c>
      <c r="D72" s="133" t="s">
        <v>299</v>
      </c>
      <c r="E72" s="134">
        <f t="shared" si="7"/>
        <v>1.1819230782054186</v>
      </c>
      <c r="F72" s="134">
        <f t="shared" si="7"/>
        <v>1.1819230782054186</v>
      </c>
      <c r="G72" s="134">
        <f t="shared" si="7"/>
        <v>1.1819230782054186</v>
      </c>
      <c r="H72" s="134">
        <f t="shared" si="7"/>
        <v>1.1819230782054186</v>
      </c>
      <c r="I72" s="134">
        <f t="shared" si="7"/>
        <v>1.1819230782054186</v>
      </c>
      <c r="J72" s="442"/>
      <c r="K72" s="134">
        <f t="shared" si="7"/>
        <v>1.1819230782054186</v>
      </c>
      <c r="L72" s="134">
        <f t="shared" si="7"/>
        <v>1.1819230782054186</v>
      </c>
      <c r="M72" s="11"/>
      <c r="N72" s="11"/>
      <c r="P72" s="198" t="str">
        <f t="shared" si="1"/>
        <v>ALBANY_39900601</v>
      </c>
      <c r="Q72" s="198" t="str">
        <f t="shared" si="2"/>
        <v>ALBANY</v>
      </c>
      <c r="R72" s="91"/>
      <c r="S72" s="33">
        <v>39900601</v>
      </c>
      <c r="T72" s="128">
        <v>1.1819230782054186</v>
      </c>
      <c r="U72"/>
      <c r="V72"/>
      <c r="W72"/>
      <c r="X72"/>
    </row>
    <row r="73" spans="1:24" s="198" customFormat="1" x14ac:dyDescent="0.2">
      <c r="A73" s="133" t="s">
        <v>212</v>
      </c>
      <c r="B73" s="289">
        <v>39900601</v>
      </c>
      <c r="C73" s="133" t="s">
        <v>244</v>
      </c>
      <c r="D73" s="133" t="s">
        <v>299</v>
      </c>
      <c r="E73" s="134">
        <f t="shared" si="7"/>
        <v>1.1819230782054186</v>
      </c>
      <c r="F73" s="134">
        <f t="shared" si="7"/>
        <v>1.1819230782054186</v>
      </c>
      <c r="G73" s="134">
        <f t="shared" si="7"/>
        <v>1.1819230782054186</v>
      </c>
      <c r="H73" s="134">
        <f t="shared" si="7"/>
        <v>1.1819230782054186</v>
      </c>
      <c r="I73" s="134">
        <f t="shared" si="7"/>
        <v>1.1819230782054186</v>
      </c>
      <c r="J73" s="442"/>
      <c r="K73" s="134">
        <f t="shared" si="7"/>
        <v>1.1819230782054186</v>
      </c>
      <c r="L73" s="134">
        <f t="shared" si="7"/>
        <v>1.1819230782054186</v>
      </c>
      <c r="M73" s="11"/>
      <c r="N73" s="11"/>
      <c r="P73" s="198" t="str">
        <f t="shared" si="1"/>
        <v>ALBANY_40400311</v>
      </c>
      <c r="Q73" s="198" t="str">
        <f t="shared" si="2"/>
        <v>ALBANY</v>
      </c>
      <c r="R73" s="91"/>
      <c r="S73" s="33">
        <v>40400311</v>
      </c>
      <c r="T73" s="128">
        <v>1.1819230782054186</v>
      </c>
      <c r="U73"/>
      <c r="V73"/>
      <c r="W73"/>
      <c r="X73"/>
    </row>
    <row r="74" spans="1:24" s="198" customFormat="1" x14ac:dyDescent="0.2">
      <c r="A74" s="133" t="s">
        <v>212</v>
      </c>
      <c r="B74" s="289">
        <v>40400311</v>
      </c>
      <c r="C74" s="133" t="s">
        <v>486</v>
      </c>
      <c r="D74" s="133" t="s">
        <v>299</v>
      </c>
      <c r="E74" s="134">
        <f t="shared" si="7"/>
        <v>1.1819230782054186</v>
      </c>
      <c r="F74" s="134">
        <f t="shared" si="7"/>
        <v>1.1819230782054186</v>
      </c>
      <c r="G74" s="134">
        <f t="shared" si="7"/>
        <v>1.1819230782054186</v>
      </c>
      <c r="H74" s="134">
        <f t="shared" si="7"/>
        <v>1.1819230782054186</v>
      </c>
      <c r="I74" s="134">
        <f t="shared" si="7"/>
        <v>1.1819230782054186</v>
      </c>
      <c r="J74" s="442"/>
      <c r="K74" s="134">
        <f t="shared" si="7"/>
        <v>1.1819230782054186</v>
      </c>
      <c r="L74" s="134">
        <f t="shared" si="7"/>
        <v>1.1819230782054186</v>
      </c>
      <c r="M74" s="11"/>
      <c r="N74" s="11"/>
      <c r="P74" s="198" t="str">
        <f t="shared" si="1"/>
        <v>ALBANY_40400312</v>
      </c>
      <c r="Q74" s="198" t="str">
        <f t="shared" si="2"/>
        <v>ALBANY</v>
      </c>
      <c r="R74" s="91"/>
      <c r="S74" s="33">
        <v>40400312</v>
      </c>
      <c r="T74" s="128">
        <v>1.1819230782054186</v>
      </c>
      <c r="U74"/>
      <c r="V74"/>
      <c r="W74"/>
      <c r="X74"/>
    </row>
    <row r="75" spans="1:24" s="198" customFormat="1" x14ac:dyDescent="0.2">
      <c r="A75" s="133" t="s">
        <v>212</v>
      </c>
      <c r="B75" s="289">
        <v>40400312</v>
      </c>
      <c r="C75" s="133" t="s">
        <v>486</v>
      </c>
      <c r="D75" s="133" t="s">
        <v>299</v>
      </c>
      <c r="E75" s="134">
        <f t="shared" si="7"/>
        <v>1.1819230782054186</v>
      </c>
      <c r="F75" s="134">
        <f t="shared" si="7"/>
        <v>1.1819230782054186</v>
      </c>
      <c r="G75" s="134">
        <f t="shared" si="7"/>
        <v>1.1819230782054186</v>
      </c>
      <c r="H75" s="134">
        <f t="shared" si="7"/>
        <v>1.1819230782054186</v>
      </c>
      <c r="I75" s="134">
        <f t="shared" si="7"/>
        <v>1.1819230782054186</v>
      </c>
      <c r="J75" s="442"/>
      <c r="K75" s="134">
        <f t="shared" si="7"/>
        <v>1.1819230782054186</v>
      </c>
      <c r="L75" s="134">
        <f t="shared" si="7"/>
        <v>1.1819230782054186</v>
      </c>
      <c r="M75" s="11"/>
      <c r="N75" s="11"/>
      <c r="P75" s="198" t="str">
        <f t="shared" si="1"/>
        <v>ALBANY_50410310</v>
      </c>
      <c r="Q75" s="198" t="str">
        <f t="shared" si="2"/>
        <v>ALBANY</v>
      </c>
      <c r="R75" s="91"/>
      <c r="S75" s="33">
        <v>50410310</v>
      </c>
      <c r="T75" s="128">
        <v>1.1819230782054186</v>
      </c>
      <c r="U75"/>
      <c r="V75"/>
      <c r="W75"/>
      <c r="X75"/>
    </row>
    <row r="76" spans="1:24" s="198" customFormat="1" x14ac:dyDescent="0.2">
      <c r="A76" s="133" t="s">
        <v>212</v>
      </c>
      <c r="B76" s="289">
        <v>50410310</v>
      </c>
      <c r="C76" s="133" t="s">
        <v>222</v>
      </c>
      <c r="D76" s="133" t="s">
        <v>299</v>
      </c>
      <c r="E76" s="134">
        <f t="shared" si="7"/>
        <v>1.1819230782054186</v>
      </c>
      <c r="F76" s="134">
        <f t="shared" si="7"/>
        <v>1.1819230782054186</v>
      </c>
      <c r="G76" s="134">
        <f t="shared" si="7"/>
        <v>1.1819230782054186</v>
      </c>
      <c r="H76" s="134">
        <f t="shared" si="7"/>
        <v>1.1819230782054186</v>
      </c>
      <c r="I76" s="134">
        <f t="shared" si="7"/>
        <v>1.1819230782054186</v>
      </c>
      <c r="J76" s="442"/>
      <c r="K76" s="134">
        <f t="shared" si="7"/>
        <v>1.1819230782054186</v>
      </c>
      <c r="L76" s="134">
        <f t="shared" si="7"/>
        <v>1.1819230782054186</v>
      </c>
      <c r="M76" s="11"/>
      <c r="N76" s="11"/>
      <c r="P76" s="198" t="str">
        <f t="shared" si="1"/>
        <v>ALBANY_2501050030</v>
      </c>
      <c r="Q76" s="198" t="str">
        <f t="shared" si="2"/>
        <v>ALBANY</v>
      </c>
      <c r="R76" s="91"/>
      <c r="S76" s="33" t="s">
        <v>519</v>
      </c>
      <c r="T76" s="128">
        <v>1.1819230782054186</v>
      </c>
      <c r="U76"/>
      <c r="V76"/>
      <c r="W76"/>
      <c r="X76"/>
    </row>
    <row r="77" spans="1:24" s="198" customFormat="1" x14ac:dyDescent="0.2">
      <c r="A77" s="133" t="s">
        <v>212</v>
      </c>
      <c r="B77" s="289" t="s">
        <v>519</v>
      </c>
      <c r="C77" s="133" t="s">
        <v>234</v>
      </c>
      <c r="D77" s="133" t="s">
        <v>299</v>
      </c>
      <c r="E77" s="134">
        <f t="shared" si="7"/>
        <v>1.1819230782054186</v>
      </c>
      <c r="F77" s="134">
        <f t="shared" si="7"/>
        <v>1.1819230782054186</v>
      </c>
      <c r="G77" s="134">
        <f t="shared" si="7"/>
        <v>1.1819230782054186</v>
      </c>
      <c r="H77" s="134">
        <f t="shared" si="7"/>
        <v>1.1819230782054186</v>
      </c>
      <c r="I77" s="134">
        <f t="shared" si="7"/>
        <v>1.1819230782054186</v>
      </c>
      <c r="J77" s="442"/>
      <c r="K77" s="134">
        <f t="shared" si="7"/>
        <v>1.1819230782054186</v>
      </c>
      <c r="L77" s="134">
        <f t="shared" si="7"/>
        <v>1.1819230782054186</v>
      </c>
      <c r="M77" s="11"/>
      <c r="N77" s="11"/>
      <c r="P77" s="198" t="str">
        <f t="shared" si="1"/>
        <v>ALBANY_2630010000</v>
      </c>
      <c r="Q77" s="198" t="str">
        <f t="shared" si="2"/>
        <v>ALBANY</v>
      </c>
      <c r="R77" s="91"/>
      <c r="S77" s="33" t="s">
        <v>520</v>
      </c>
      <c r="T77" s="128">
        <v>1.1819230782054186</v>
      </c>
      <c r="U77"/>
      <c r="V77"/>
      <c r="W77"/>
      <c r="X77"/>
    </row>
    <row r="78" spans="1:24" s="198" customFormat="1" x14ac:dyDescent="0.2">
      <c r="A78" s="133" t="s">
        <v>212</v>
      </c>
      <c r="B78" s="289" t="s">
        <v>520</v>
      </c>
      <c r="C78" s="133" t="s">
        <v>244</v>
      </c>
      <c r="D78" s="133" t="s">
        <v>299</v>
      </c>
      <c r="E78" s="134">
        <f t="shared" si="7"/>
        <v>1.1819230782054186</v>
      </c>
      <c r="F78" s="134">
        <f t="shared" si="7"/>
        <v>1.1819230782054186</v>
      </c>
      <c r="G78" s="134">
        <f t="shared" si="7"/>
        <v>1.1819230782054186</v>
      </c>
      <c r="H78" s="134">
        <f t="shared" si="7"/>
        <v>1.1819230782054186</v>
      </c>
      <c r="I78" s="134">
        <f t="shared" si="7"/>
        <v>1.1819230782054186</v>
      </c>
      <c r="J78" s="442"/>
      <c r="K78" s="134">
        <f t="shared" si="7"/>
        <v>1.1819230782054186</v>
      </c>
      <c r="L78" s="134">
        <f t="shared" si="7"/>
        <v>1.1819230782054186</v>
      </c>
      <c r="M78" s="11"/>
      <c r="N78" s="11"/>
      <c r="P78" s="198" t="str">
        <f t="shared" si="1"/>
        <v>ALBANY_31000220</v>
      </c>
      <c r="Q78" s="198" t="str">
        <f t="shared" si="2"/>
        <v>ALBANY</v>
      </c>
      <c r="R78" s="91"/>
      <c r="S78" s="33" t="s">
        <v>123</v>
      </c>
      <c r="T78" s="128">
        <v>1.1819230782054186</v>
      </c>
      <c r="U78"/>
      <c r="V78"/>
      <c r="W78"/>
      <c r="X78"/>
    </row>
    <row r="79" spans="1:24" s="198" customFormat="1" x14ac:dyDescent="0.2">
      <c r="A79" s="133" t="s">
        <v>212</v>
      </c>
      <c r="B79" s="289" t="s">
        <v>123</v>
      </c>
      <c r="C79" s="133" t="s">
        <v>229</v>
      </c>
      <c r="D79" s="133" t="s">
        <v>299</v>
      </c>
      <c r="E79" s="134">
        <f t="shared" si="7"/>
        <v>1.1819230782054186</v>
      </c>
      <c r="F79" s="134">
        <f t="shared" si="7"/>
        <v>1.1819230782054186</v>
      </c>
      <c r="G79" s="134">
        <f t="shared" si="7"/>
        <v>1.1819230782054186</v>
      </c>
      <c r="H79" s="134">
        <f t="shared" si="7"/>
        <v>1.1819230782054186</v>
      </c>
      <c r="I79" s="134">
        <f t="shared" si="7"/>
        <v>1.1819230782054186</v>
      </c>
      <c r="J79" s="442"/>
      <c r="K79" s="134">
        <f t="shared" si="7"/>
        <v>1.1819230782054186</v>
      </c>
      <c r="L79" s="134">
        <f t="shared" si="7"/>
        <v>1.1819230782054186</v>
      </c>
      <c r="M79" s="11"/>
      <c r="N79" s="11"/>
      <c r="P79" s="198" t="str">
        <f t="shared" si="1"/>
        <v>ALBANY_31000227</v>
      </c>
      <c r="Q79" s="198" t="str">
        <f t="shared" si="2"/>
        <v>ALBANY</v>
      </c>
      <c r="R79" s="91"/>
      <c r="S79" s="33" t="s">
        <v>129</v>
      </c>
      <c r="T79" s="128">
        <v>1.1819230782054186</v>
      </c>
      <c r="U79"/>
      <c r="V79"/>
      <c r="W79"/>
      <c r="X79"/>
    </row>
    <row r="80" spans="1:24" s="198" customFormat="1" x14ac:dyDescent="0.2">
      <c r="A80" s="133" t="s">
        <v>212</v>
      </c>
      <c r="B80" s="289" t="s">
        <v>129</v>
      </c>
      <c r="C80" s="133" t="s">
        <v>269</v>
      </c>
      <c r="D80" s="133" t="s">
        <v>299</v>
      </c>
      <c r="E80" s="134">
        <f t="shared" ref="E80:L87" si="8">HLOOKUP($D80,$C$4:$L$23,20,FALSE)</f>
        <v>1.1819230782054186</v>
      </c>
      <c r="F80" s="134">
        <f t="shared" si="8"/>
        <v>1.1819230782054186</v>
      </c>
      <c r="G80" s="134">
        <f t="shared" si="8"/>
        <v>1.1819230782054186</v>
      </c>
      <c r="H80" s="134">
        <f t="shared" si="8"/>
        <v>1.1819230782054186</v>
      </c>
      <c r="I80" s="134">
        <f t="shared" si="8"/>
        <v>1.1819230782054186</v>
      </c>
      <c r="J80" s="442"/>
      <c r="K80" s="134">
        <f t="shared" si="8"/>
        <v>1.1819230782054186</v>
      </c>
      <c r="L80" s="134">
        <f t="shared" si="8"/>
        <v>1.1819230782054186</v>
      </c>
      <c r="M80" s="74" t="s">
        <v>523</v>
      </c>
      <c r="N80" s="11"/>
      <c r="P80" s="198" t="str">
        <f t="shared" si="1"/>
        <v>ALBANY_31000228</v>
      </c>
      <c r="Q80" s="198" t="str">
        <f t="shared" si="2"/>
        <v>ALBANY</v>
      </c>
      <c r="R80" s="91"/>
      <c r="S80" s="33" t="s">
        <v>131</v>
      </c>
      <c r="T80" s="128">
        <v>1.1819230782054186</v>
      </c>
      <c r="U80"/>
      <c r="V80"/>
      <c r="W80"/>
      <c r="X80"/>
    </row>
    <row r="81" spans="1:24" s="198" customFormat="1" x14ac:dyDescent="0.2">
      <c r="A81" s="133" t="s">
        <v>212</v>
      </c>
      <c r="B81" s="289" t="s">
        <v>131</v>
      </c>
      <c r="C81" s="133" t="s">
        <v>269</v>
      </c>
      <c r="D81" s="133" t="s">
        <v>299</v>
      </c>
      <c r="E81" s="134">
        <f t="shared" si="8"/>
        <v>1.1819230782054186</v>
      </c>
      <c r="F81" s="134">
        <f t="shared" si="8"/>
        <v>1.1819230782054186</v>
      </c>
      <c r="G81" s="134">
        <f t="shared" si="8"/>
        <v>1.1819230782054186</v>
      </c>
      <c r="H81" s="134">
        <f t="shared" si="8"/>
        <v>1.1819230782054186</v>
      </c>
      <c r="I81" s="134">
        <f t="shared" si="8"/>
        <v>1.1819230782054186</v>
      </c>
      <c r="J81" s="442"/>
      <c r="K81" s="134">
        <f t="shared" si="8"/>
        <v>1.1819230782054186</v>
      </c>
      <c r="L81" s="134">
        <f t="shared" si="8"/>
        <v>1.1819230782054186</v>
      </c>
      <c r="M81" s="74" t="s">
        <v>523</v>
      </c>
      <c r="N81" s="11"/>
      <c r="P81" s="198" t="str">
        <f t="shared" si="1"/>
        <v>ALBANY_31000299</v>
      </c>
      <c r="Q81" s="198" t="str">
        <f t="shared" si="2"/>
        <v>ALBANY</v>
      </c>
      <c r="R81" s="91"/>
      <c r="S81" s="33" t="s">
        <v>137</v>
      </c>
      <c r="T81" s="128">
        <v>1.1819230782054186</v>
      </c>
      <c r="U81"/>
      <c r="V81"/>
      <c r="W81"/>
      <c r="X81"/>
    </row>
    <row r="82" spans="1:24" s="198" customFormat="1" x14ac:dyDescent="0.2">
      <c r="A82" s="133" t="s">
        <v>212</v>
      </c>
      <c r="B82" s="289" t="s">
        <v>137</v>
      </c>
      <c r="C82" s="133" t="s">
        <v>234</v>
      </c>
      <c r="D82" s="133" t="s">
        <v>299</v>
      </c>
      <c r="E82" s="134">
        <f t="shared" si="8"/>
        <v>1.1819230782054186</v>
      </c>
      <c r="F82" s="134">
        <f t="shared" si="8"/>
        <v>1.1819230782054186</v>
      </c>
      <c r="G82" s="134">
        <f t="shared" si="8"/>
        <v>1.1819230782054186</v>
      </c>
      <c r="H82" s="134">
        <f t="shared" si="8"/>
        <v>1.1819230782054186</v>
      </c>
      <c r="I82" s="134">
        <f t="shared" si="8"/>
        <v>1.1819230782054186</v>
      </c>
      <c r="J82" s="442"/>
      <c r="K82" s="134">
        <f t="shared" si="8"/>
        <v>1.1819230782054186</v>
      </c>
      <c r="L82" s="134">
        <f t="shared" si="8"/>
        <v>1.1819230782054186</v>
      </c>
      <c r="M82" s="11"/>
      <c r="N82" s="11"/>
      <c r="P82" s="198" t="str">
        <f t="shared" si="1"/>
        <v>ALBANY_31000301</v>
      </c>
      <c r="Q82" s="198" t="str">
        <f t="shared" si="2"/>
        <v>ALBANY</v>
      </c>
      <c r="R82" s="91"/>
      <c r="S82" s="33" t="s">
        <v>139</v>
      </c>
      <c r="T82" s="128">
        <v>1.1819230782054186</v>
      </c>
      <c r="U82"/>
      <c r="V82"/>
      <c r="W82"/>
      <c r="X82"/>
    </row>
    <row r="83" spans="1:24" s="198" customFormat="1" x14ac:dyDescent="0.2">
      <c r="A83" s="133" t="s">
        <v>212</v>
      </c>
      <c r="B83" s="289" t="s">
        <v>139</v>
      </c>
      <c r="C83" s="133" t="s">
        <v>269</v>
      </c>
      <c r="D83" s="133" t="s">
        <v>299</v>
      </c>
      <c r="E83" s="134">
        <f t="shared" si="8"/>
        <v>1.1819230782054186</v>
      </c>
      <c r="F83" s="134">
        <f t="shared" si="8"/>
        <v>1.1819230782054186</v>
      </c>
      <c r="G83" s="134">
        <f t="shared" si="8"/>
        <v>1.1819230782054186</v>
      </c>
      <c r="H83" s="134">
        <f t="shared" si="8"/>
        <v>1.1819230782054186</v>
      </c>
      <c r="I83" s="134">
        <f t="shared" si="8"/>
        <v>1.1819230782054186</v>
      </c>
      <c r="J83" s="442"/>
      <c r="K83" s="134">
        <f t="shared" si="8"/>
        <v>1.1819230782054186</v>
      </c>
      <c r="L83" s="134">
        <f t="shared" si="8"/>
        <v>1.1819230782054186</v>
      </c>
      <c r="M83" s="74" t="s">
        <v>523</v>
      </c>
      <c r="N83" s="11"/>
      <c r="P83" s="198" t="str">
        <f t="shared" si="1"/>
        <v>ALBANY_31000302</v>
      </c>
      <c r="Q83" s="198" t="str">
        <f t="shared" si="2"/>
        <v>ALBANY</v>
      </c>
      <c r="R83" s="91"/>
      <c r="S83" s="33" t="s">
        <v>141</v>
      </c>
      <c r="T83" s="128">
        <v>1.1819230782054186</v>
      </c>
      <c r="U83"/>
      <c r="V83"/>
      <c r="W83"/>
      <c r="X83"/>
    </row>
    <row r="84" spans="1:24" s="198" customFormat="1" x14ac:dyDescent="0.2">
      <c r="A84" s="133" t="s">
        <v>212</v>
      </c>
      <c r="B84" s="289" t="s">
        <v>141</v>
      </c>
      <c r="C84" s="133" t="s">
        <v>486</v>
      </c>
      <c r="D84" s="133" t="s">
        <v>299</v>
      </c>
      <c r="E84" s="134">
        <f t="shared" si="8"/>
        <v>1.1819230782054186</v>
      </c>
      <c r="F84" s="134">
        <f t="shared" si="8"/>
        <v>1.1819230782054186</v>
      </c>
      <c r="G84" s="134">
        <f t="shared" si="8"/>
        <v>1.1819230782054186</v>
      </c>
      <c r="H84" s="134">
        <f t="shared" si="8"/>
        <v>1.1819230782054186</v>
      </c>
      <c r="I84" s="134">
        <f t="shared" si="8"/>
        <v>1.1819230782054186</v>
      </c>
      <c r="J84" s="442"/>
      <c r="K84" s="134">
        <f t="shared" si="8"/>
        <v>1.1819230782054186</v>
      </c>
      <c r="L84" s="134">
        <f t="shared" si="8"/>
        <v>1.1819230782054186</v>
      </c>
      <c r="M84" s="11"/>
      <c r="N84" s="11"/>
      <c r="P84" s="198" t="str">
        <f t="shared" si="1"/>
        <v>ALBANY_39999989</v>
      </c>
      <c r="Q84" s="198" t="str">
        <f t="shared" si="2"/>
        <v>ALBANY</v>
      </c>
      <c r="R84" s="91"/>
      <c r="S84" s="33" t="s">
        <v>521</v>
      </c>
      <c r="T84" s="128">
        <v>1.1819230782054186</v>
      </c>
      <c r="U84"/>
      <c r="V84"/>
      <c r="W84"/>
      <c r="X84"/>
    </row>
    <row r="85" spans="1:24" s="198" customFormat="1" x14ac:dyDescent="0.2">
      <c r="A85" s="133" t="s">
        <v>212</v>
      </c>
      <c r="B85" s="289" t="s">
        <v>521</v>
      </c>
      <c r="C85" s="133" t="s">
        <v>234</v>
      </c>
      <c r="D85" s="133" t="s">
        <v>299</v>
      </c>
      <c r="E85" s="134">
        <f t="shared" si="8"/>
        <v>1.1819230782054186</v>
      </c>
      <c r="F85" s="134">
        <f t="shared" si="8"/>
        <v>1.1819230782054186</v>
      </c>
      <c r="G85" s="134">
        <f t="shared" si="8"/>
        <v>1.1819230782054186</v>
      </c>
      <c r="H85" s="134">
        <f t="shared" si="8"/>
        <v>1.1819230782054186</v>
      </c>
      <c r="I85" s="134">
        <f t="shared" si="8"/>
        <v>1.1819230782054186</v>
      </c>
      <c r="J85" s="442"/>
      <c r="K85" s="134">
        <f t="shared" si="8"/>
        <v>1.1819230782054186</v>
      </c>
      <c r="L85" s="134">
        <f t="shared" si="8"/>
        <v>1.1819230782054186</v>
      </c>
      <c r="M85" s="11"/>
      <c r="N85" s="11"/>
      <c r="P85" s="198" t="str">
        <f t="shared" si="1"/>
        <v>ALBANY_40400302</v>
      </c>
      <c r="Q85" s="198" t="str">
        <f t="shared" si="2"/>
        <v>ALBANY</v>
      </c>
      <c r="R85" s="91"/>
      <c r="S85" s="33" t="s">
        <v>177</v>
      </c>
      <c r="T85" s="128">
        <v>1.1819230782054186</v>
      </c>
      <c r="U85"/>
      <c r="V85"/>
      <c r="W85"/>
      <c r="X85"/>
    </row>
    <row r="86" spans="1:24" s="198" customFormat="1" x14ac:dyDescent="0.2">
      <c r="A86" s="133" t="s">
        <v>212</v>
      </c>
      <c r="B86" s="289" t="s">
        <v>177</v>
      </c>
      <c r="C86" s="133" t="s">
        <v>486</v>
      </c>
      <c r="D86" s="133" t="s">
        <v>299</v>
      </c>
      <c r="E86" s="134">
        <f t="shared" si="8"/>
        <v>1.1819230782054186</v>
      </c>
      <c r="F86" s="134">
        <f t="shared" si="8"/>
        <v>1.1819230782054186</v>
      </c>
      <c r="G86" s="134">
        <f t="shared" si="8"/>
        <v>1.1819230782054186</v>
      </c>
      <c r="H86" s="134">
        <f t="shared" si="8"/>
        <v>1.1819230782054186</v>
      </c>
      <c r="I86" s="134">
        <f t="shared" si="8"/>
        <v>1.1819230782054186</v>
      </c>
      <c r="J86" s="442"/>
      <c r="K86" s="134">
        <f t="shared" si="8"/>
        <v>1.1819230782054186</v>
      </c>
      <c r="L86" s="134">
        <f t="shared" si="8"/>
        <v>1.1819230782054186</v>
      </c>
      <c r="M86" s="11"/>
      <c r="N86" s="11"/>
      <c r="P86" s="198" t="str">
        <f t="shared" si="1"/>
        <v>ALBANY_40400312</v>
      </c>
      <c r="Q86" s="198" t="str">
        <f t="shared" si="2"/>
        <v>ALBANY</v>
      </c>
      <c r="R86" s="91"/>
      <c r="S86" s="33" t="s">
        <v>185</v>
      </c>
      <c r="T86" s="128">
        <v>1.1819230782054186</v>
      </c>
      <c r="U86"/>
      <c r="V86"/>
      <c r="W86"/>
      <c r="X86"/>
    </row>
    <row r="87" spans="1:24" s="198" customFormat="1" x14ac:dyDescent="0.2">
      <c r="A87" s="133" t="s">
        <v>212</v>
      </c>
      <c r="B87" s="289" t="s">
        <v>185</v>
      </c>
      <c r="C87" s="133" t="s">
        <v>486</v>
      </c>
      <c r="D87" s="133" t="s">
        <v>299</v>
      </c>
      <c r="E87" s="134">
        <f t="shared" si="8"/>
        <v>1.1819230782054186</v>
      </c>
      <c r="F87" s="134">
        <f t="shared" si="8"/>
        <v>1.1819230782054186</v>
      </c>
      <c r="G87" s="134">
        <f t="shared" si="8"/>
        <v>1.1819230782054186</v>
      </c>
      <c r="H87" s="134">
        <f t="shared" si="8"/>
        <v>1.1819230782054186</v>
      </c>
      <c r="I87" s="134">
        <f t="shared" si="8"/>
        <v>1.1819230782054186</v>
      </c>
      <c r="J87" s="442"/>
      <c r="K87" s="134">
        <f t="shared" si="8"/>
        <v>1.1819230782054186</v>
      </c>
      <c r="L87" s="134">
        <f t="shared" si="8"/>
        <v>1.1819230782054186</v>
      </c>
      <c r="M87" s="11"/>
      <c r="N87" s="11"/>
      <c r="P87" s="198" t="str">
        <f t="shared" si="1"/>
        <v>CARBON_2310000100</v>
      </c>
      <c r="Q87" s="198" t="str">
        <f t="shared" si="2"/>
        <v>CARBON</v>
      </c>
      <c r="R87" s="32" t="s">
        <v>1647</v>
      </c>
      <c r="S87" s="32" t="s">
        <v>55</v>
      </c>
      <c r="T87" s="127">
        <v>1.297962052002811</v>
      </c>
      <c r="U87"/>
      <c r="V87"/>
      <c r="W87"/>
      <c r="X87"/>
    </row>
    <row r="88" spans="1:24" s="198" customFormat="1" x14ac:dyDescent="0.2">
      <c r="A88" s="133"/>
      <c r="B88" s="289"/>
      <c r="C88" s="133"/>
      <c r="D88" s="133"/>
      <c r="E88" s="134"/>
      <c r="F88" s="134"/>
      <c r="G88" s="134"/>
      <c r="H88" s="134"/>
      <c r="I88" s="134"/>
      <c r="J88" s="134"/>
      <c r="K88" s="134"/>
      <c r="L88" s="134"/>
      <c r="M88" s="11"/>
      <c r="N88" s="11"/>
      <c r="P88" s="198" t="str">
        <f t="shared" si="1"/>
        <v>CARBON_2310000220</v>
      </c>
      <c r="Q88" s="198" t="str">
        <f t="shared" si="2"/>
        <v>CARBON</v>
      </c>
      <c r="R88" s="91"/>
      <c r="S88" s="33" t="s">
        <v>45</v>
      </c>
      <c r="T88" s="128">
        <v>1.3333333333333333</v>
      </c>
    </row>
    <row r="89" spans="1:24" s="198" customFormat="1" x14ac:dyDescent="0.2">
      <c r="A89"/>
      <c r="B89" s="63"/>
      <c r="C89"/>
      <c r="D89"/>
      <c r="E89"/>
      <c r="F89"/>
      <c r="G89"/>
      <c r="H89"/>
      <c r="I89"/>
      <c r="J89"/>
      <c r="K89"/>
      <c r="L89"/>
      <c r="M89" s="11"/>
      <c r="N89" s="11"/>
      <c r="P89" s="198" t="str">
        <f t="shared" si="1"/>
        <v>CARBON_2310000230</v>
      </c>
      <c r="Q89" s="198" t="str">
        <f t="shared" si="2"/>
        <v>CARBON</v>
      </c>
      <c r="R89" s="91"/>
      <c r="S89" s="33" t="s">
        <v>54</v>
      </c>
      <c r="T89" s="128">
        <v>1.297962052002811</v>
      </c>
    </row>
    <row r="90" spans="1:24" s="198" customFormat="1" x14ac:dyDescent="0.2">
      <c r="A90"/>
      <c r="B90" s="63"/>
      <c r="C90"/>
      <c r="D90"/>
      <c r="E90"/>
      <c r="F90"/>
      <c r="G90"/>
      <c r="H90"/>
      <c r="I90"/>
      <c r="J90"/>
      <c r="K90"/>
      <c r="L90"/>
      <c r="M90" s="11"/>
      <c r="N90" s="11"/>
      <c r="P90" s="198" t="str">
        <f t="shared" si="1"/>
        <v>CARBON_2310000801</v>
      </c>
      <c r="Q90" s="198" t="str">
        <f t="shared" si="2"/>
        <v>CARBON</v>
      </c>
      <c r="R90" s="91"/>
      <c r="S90" s="33" t="s">
        <v>284</v>
      </c>
      <c r="T90" s="128">
        <v>0.99873327981483995</v>
      </c>
    </row>
    <row r="91" spans="1:24" s="198" customFormat="1" x14ac:dyDescent="0.2">
      <c r="A91"/>
      <c r="B91" s="63"/>
      <c r="C91"/>
      <c r="D91"/>
      <c r="E91"/>
      <c r="F91"/>
      <c r="G91"/>
      <c r="H91"/>
      <c r="I91"/>
      <c r="J91"/>
      <c r="K91"/>
      <c r="L91"/>
      <c r="M91" s="11"/>
      <c r="N91" s="11"/>
      <c r="P91" s="198" t="str">
        <f t="shared" ref="P91:P154" si="9">Q91&amp;"_"&amp;S91</f>
        <v>CARBON_2310002230</v>
      </c>
      <c r="Q91" s="198" t="str">
        <f t="shared" ref="Q91:Q154" si="10">IF(R91&lt;&gt;"",RIGHT(R91,LEN(R91)-7),Q90)</f>
        <v>CARBON</v>
      </c>
      <c r="R91" s="91"/>
      <c r="S91" s="33" t="s">
        <v>276</v>
      </c>
      <c r="T91" s="128">
        <v>0.99873327981483995</v>
      </c>
    </row>
    <row r="92" spans="1:24" s="198" customFormat="1" x14ac:dyDescent="0.2">
      <c r="A92"/>
      <c r="B92" s="63"/>
      <c r="C92"/>
      <c r="D92"/>
      <c r="E92"/>
      <c r="F92"/>
      <c r="G92"/>
      <c r="H92"/>
      <c r="I92"/>
      <c r="J92"/>
      <c r="K92"/>
      <c r="L92"/>
      <c r="M92" s="11"/>
      <c r="N92" s="11"/>
      <c r="P92" s="198" t="str">
        <f t="shared" si="9"/>
        <v>CARBON_2310002240</v>
      </c>
      <c r="Q92" s="198" t="str">
        <f t="shared" si="10"/>
        <v>CARBON</v>
      </c>
      <c r="R92" s="91"/>
      <c r="S92" s="33" t="s">
        <v>278</v>
      </c>
      <c r="T92" s="128">
        <v>0.72642020264448404</v>
      </c>
    </row>
    <row r="93" spans="1:24" s="198" customFormat="1" x14ac:dyDescent="0.2">
      <c r="A93"/>
      <c r="B93" s="63"/>
      <c r="C93"/>
      <c r="D93"/>
      <c r="E93"/>
      <c r="F93"/>
      <c r="G93"/>
      <c r="H93"/>
      <c r="I93"/>
      <c r="J93"/>
      <c r="K93"/>
      <c r="L93"/>
      <c r="M93" s="11"/>
      <c r="N93" s="11"/>
      <c r="P93" s="198" t="str">
        <f t="shared" si="9"/>
        <v>CARBON_2310002231</v>
      </c>
      <c r="Q93" s="198" t="str">
        <f t="shared" si="10"/>
        <v>CARBON</v>
      </c>
      <c r="R93" s="91"/>
      <c r="S93" s="33" t="s">
        <v>282</v>
      </c>
      <c r="T93" s="128">
        <v>0.99873327981483995</v>
      </c>
    </row>
    <row r="94" spans="1:24" s="198" customFormat="1" x14ac:dyDescent="0.2">
      <c r="A94"/>
      <c r="B94" s="63"/>
      <c r="C94"/>
      <c r="D94"/>
      <c r="E94"/>
      <c r="F94"/>
      <c r="G94"/>
      <c r="H94"/>
      <c r="I94"/>
      <c r="J94"/>
      <c r="K94"/>
      <c r="L94"/>
      <c r="M94" s="11"/>
      <c r="N94" s="11"/>
      <c r="P94" s="198" t="str">
        <f t="shared" si="9"/>
        <v>CARBON_2310020600</v>
      </c>
      <c r="Q94" s="198" t="str">
        <f t="shared" si="10"/>
        <v>CARBON</v>
      </c>
      <c r="R94" s="91"/>
      <c r="S94" s="33" t="s">
        <v>29</v>
      </c>
      <c r="T94" s="128">
        <v>1.0911071896045412</v>
      </c>
    </row>
    <row r="95" spans="1:24" s="198" customFormat="1" x14ac:dyDescent="0.2">
      <c r="A95"/>
      <c r="B95" s="63"/>
      <c r="C95"/>
      <c r="D95"/>
      <c r="E95"/>
      <c r="F95"/>
      <c r="G95"/>
      <c r="H95"/>
      <c r="I95"/>
      <c r="J95"/>
      <c r="K95"/>
      <c r="L95"/>
      <c r="M95" s="11"/>
      <c r="N95" s="11"/>
      <c r="P95" s="198" t="str">
        <f t="shared" si="9"/>
        <v>CARBON_2310021411</v>
      </c>
      <c r="Q95" s="198" t="str">
        <f t="shared" si="10"/>
        <v>CARBON</v>
      </c>
      <c r="R95" s="91"/>
      <c r="S95" s="33" t="s">
        <v>281</v>
      </c>
      <c r="T95" s="128">
        <v>1.0911071896045412</v>
      </c>
    </row>
    <row r="96" spans="1:24" s="198" customFormat="1" x14ac:dyDescent="0.2">
      <c r="A96"/>
      <c r="B96" s="63"/>
      <c r="C96"/>
      <c r="D96"/>
      <c r="E96"/>
      <c r="F96"/>
      <c r="G96"/>
      <c r="H96"/>
      <c r="I96"/>
      <c r="J96"/>
      <c r="K96"/>
      <c r="L96"/>
      <c r="M96" s="11"/>
      <c r="N96" s="11"/>
      <c r="P96" s="198" t="str">
        <f t="shared" si="9"/>
        <v>CARBON_2310001611</v>
      </c>
      <c r="Q96" s="198" t="str">
        <f t="shared" si="10"/>
        <v>CARBON</v>
      </c>
      <c r="R96" s="91"/>
      <c r="S96" s="33" t="s">
        <v>272</v>
      </c>
      <c r="T96" s="128">
        <v>1.3333333333333333</v>
      </c>
    </row>
    <row r="97" spans="1:20" s="198" customFormat="1" x14ac:dyDescent="0.2">
      <c r="A97"/>
      <c r="B97" s="63"/>
      <c r="C97"/>
      <c r="D97"/>
      <c r="E97"/>
      <c r="F97"/>
      <c r="G97"/>
      <c r="H97"/>
      <c r="I97"/>
      <c r="J97"/>
      <c r="K97"/>
      <c r="L97"/>
      <c r="M97" s="11"/>
      <c r="N97" s="11"/>
      <c r="P97" s="198" t="str">
        <f t="shared" si="9"/>
        <v>CARBON_2310000300</v>
      </c>
      <c r="Q97" s="198" t="str">
        <f t="shared" si="10"/>
        <v>CARBON</v>
      </c>
      <c r="R97" s="91"/>
      <c r="S97" s="33" t="s">
        <v>58</v>
      </c>
      <c r="T97" s="128">
        <v>1.297962052002811</v>
      </c>
    </row>
    <row r="98" spans="1:20" s="198" customFormat="1" x14ac:dyDescent="0.2">
      <c r="A98"/>
      <c r="B98" s="63"/>
      <c r="C98"/>
      <c r="D98"/>
      <c r="E98"/>
      <c r="F98"/>
      <c r="G98"/>
      <c r="H98"/>
      <c r="I98"/>
      <c r="J98"/>
      <c r="K98"/>
      <c r="L98"/>
      <c r="M98" s="11"/>
      <c r="N98" s="11"/>
      <c r="P98" s="198" t="str">
        <f t="shared" si="9"/>
        <v>CARBON_2310000700</v>
      </c>
      <c r="Q98" s="198" t="str">
        <f t="shared" si="10"/>
        <v>CARBON</v>
      </c>
      <c r="R98" s="91"/>
      <c r="S98" s="33" t="s">
        <v>60</v>
      </c>
      <c r="T98" s="128">
        <v>1.297962052002811</v>
      </c>
    </row>
    <row r="99" spans="1:20" s="198" customFormat="1" x14ac:dyDescent="0.2">
      <c r="A99"/>
      <c r="B99" s="63"/>
      <c r="C99"/>
      <c r="D99"/>
      <c r="E99"/>
      <c r="F99"/>
      <c r="G99"/>
      <c r="H99"/>
      <c r="I99"/>
      <c r="J99"/>
      <c r="K99"/>
      <c r="L99"/>
      <c r="M99" s="11"/>
      <c r="N99" s="11"/>
      <c r="P99" s="198" t="str">
        <f t="shared" si="9"/>
        <v>CARBON_2310000802</v>
      </c>
      <c r="Q99" s="198" t="str">
        <f t="shared" si="10"/>
        <v>CARBON</v>
      </c>
      <c r="R99" s="91"/>
      <c r="S99" s="33" t="s">
        <v>421</v>
      </c>
      <c r="T99" s="128">
        <v>0.72642020264448404</v>
      </c>
    </row>
    <row r="100" spans="1:20" s="198" customFormat="1" x14ac:dyDescent="0.2">
      <c r="A100"/>
      <c r="B100" s="63"/>
      <c r="C100"/>
      <c r="D100"/>
      <c r="E100"/>
      <c r="F100"/>
      <c r="G100"/>
      <c r="H100"/>
      <c r="I100"/>
      <c r="J100"/>
      <c r="K100"/>
      <c r="L100"/>
      <c r="M100" s="11"/>
      <c r="N100" s="11"/>
      <c r="P100" s="198" t="str">
        <f t="shared" si="9"/>
        <v>CARBON_2310001610</v>
      </c>
      <c r="Q100" s="198" t="str">
        <f t="shared" si="10"/>
        <v>CARBON</v>
      </c>
      <c r="R100" s="91"/>
      <c r="S100" s="33" t="s">
        <v>61</v>
      </c>
      <c r="T100" s="128">
        <v>1.3333333333333333</v>
      </c>
    </row>
    <row r="101" spans="1:20" s="198" customFormat="1" x14ac:dyDescent="0.2">
      <c r="A101"/>
      <c r="B101" s="63"/>
      <c r="C101"/>
      <c r="D101"/>
      <c r="E101"/>
      <c r="F101"/>
      <c r="G101"/>
      <c r="H101"/>
      <c r="I101"/>
      <c r="J101"/>
      <c r="K101"/>
      <c r="L101"/>
      <c r="M101" s="11"/>
      <c r="N101" s="11"/>
      <c r="P101" s="198" t="str">
        <f t="shared" si="9"/>
        <v>CARBON_2310001620</v>
      </c>
      <c r="Q101" s="198" t="str">
        <f t="shared" si="10"/>
        <v>CARBON</v>
      </c>
      <c r="R101" s="91"/>
      <c r="S101" s="33" t="s">
        <v>62</v>
      </c>
      <c r="T101" s="128">
        <v>1.297962052002811</v>
      </c>
    </row>
    <row r="102" spans="1:20" s="198" customFormat="1" x14ac:dyDescent="0.2">
      <c r="A102"/>
      <c r="B102" s="63"/>
      <c r="C102"/>
      <c r="D102"/>
      <c r="E102"/>
      <c r="F102"/>
      <c r="G102"/>
      <c r="H102"/>
      <c r="I102"/>
      <c r="J102"/>
      <c r="K102"/>
      <c r="L102"/>
      <c r="M102" s="11"/>
      <c r="N102" s="11"/>
      <c r="P102" s="198" t="str">
        <f t="shared" si="9"/>
        <v>CARBON_2310001630</v>
      </c>
      <c r="Q102" s="198" t="str">
        <f t="shared" si="10"/>
        <v>CARBON</v>
      </c>
      <c r="R102" s="91"/>
      <c r="S102" s="33" t="s">
        <v>63</v>
      </c>
      <c r="T102" s="128">
        <v>1.0911071896045412</v>
      </c>
    </row>
    <row r="103" spans="1:20" s="198" customFormat="1" x14ac:dyDescent="0.2">
      <c r="A103"/>
      <c r="B103" s="63"/>
      <c r="C103"/>
      <c r="D103"/>
      <c r="E103"/>
      <c r="F103"/>
      <c r="G103"/>
      <c r="H103"/>
      <c r="I103"/>
      <c r="J103"/>
      <c r="K103"/>
      <c r="L103"/>
      <c r="M103" s="11"/>
      <c r="N103" s="11"/>
      <c r="P103" s="198" t="str">
        <f t="shared" si="9"/>
        <v>CARBON_2310001640</v>
      </c>
      <c r="Q103" s="198" t="str">
        <f t="shared" si="10"/>
        <v>CARBON</v>
      </c>
      <c r="R103" s="91"/>
      <c r="S103" s="33" t="s">
        <v>265</v>
      </c>
      <c r="T103" s="128">
        <v>1.0911071896045412</v>
      </c>
    </row>
    <row r="104" spans="1:20" s="198" customFormat="1" x14ac:dyDescent="0.2">
      <c r="A104"/>
      <c r="B104" s="63"/>
      <c r="C104"/>
      <c r="D104"/>
      <c r="E104"/>
      <c r="F104"/>
      <c r="G104"/>
      <c r="H104"/>
      <c r="I104"/>
      <c r="J104"/>
      <c r="K104"/>
      <c r="L104"/>
      <c r="M104" s="11"/>
      <c r="N104" s="11"/>
      <c r="P104" s="198" t="str">
        <f t="shared" si="9"/>
        <v>CARBON_2310001650</v>
      </c>
      <c r="Q104" s="198" t="str">
        <f t="shared" si="10"/>
        <v>CARBON</v>
      </c>
      <c r="R104" s="91"/>
      <c r="S104" s="33" t="s">
        <v>267</v>
      </c>
      <c r="T104" s="128">
        <v>1.0911071896045412</v>
      </c>
    </row>
    <row r="105" spans="1:20" s="198" customFormat="1" x14ac:dyDescent="0.2">
      <c r="A105"/>
      <c r="B105" s="63"/>
      <c r="C105"/>
      <c r="D105"/>
      <c r="E105"/>
      <c r="F105"/>
      <c r="G105"/>
      <c r="H105"/>
      <c r="I105"/>
      <c r="J105"/>
      <c r="K105"/>
      <c r="L105"/>
      <c r="M105" s="11"/>
      <c r="N105" s="11"/>
      <c r="P105" s="198" t="str">
        <f t="shared" si="9"/>
        <v>CARBON_2310001621</v>
      </c>
      <c r="Q105" s="198" t="str">
        <f t="shared" si="10"/>
        <v>CARBON</v>
      </c>
      <c r="R105" s="91"/>
      <c r="S105" s="33" t="s">
        <v>423</v>
      </c>
      <c r="T105" s="128">
        <v>1.297962052002811</v>
      </c>
    </row>
    <row r="106" spans="1:20" s="198" customFormat="1" x14ac:dyDescent="0.2">
      <c r="A106"/>
      <c r="B106" s="63"/>
      <c r="C106"/>
      <c r="D106"/>
      <c r="E106"/>
      <c r="F106"/>
      <c r="G106"/>
      <c r="H106"/>
      <c r="I106"/>
      <c r="J106"/>
      <c r="K106"/>
      <c r="L106"/>
      <c r="M106" s="11"/>
      <c r="N106" s="11"/>
      <c r="P106" s="198" t="str">
        <f t="shared" si="9"/>
        <v>CARBON_2310003200</v>
      </c>
      <c r="Q106" s="198" t="str">
        <f t="shared" si="10"/>
        <v>CARBON</v>
      </c>
      <c r="R106" s="91"/>
      <c r="S106" s="33" t="s">
        <v>59</v>
      </c>
      <c r="T106" s="128">
        <v>1.297962052002811</v>
      </c>
    </row>
    <row r="107" spans="1:20" s="198" customFormat="1" x14ac:dyDescent="0.2">
      <c r="A107"/>
      <c r="B107" s="63"/>
      <c r="C107"/>
      <c r="D107"/>
      <c r="E107"/>
      <c r="F107"/>
      <c r="G107"/>
      <c r="H107"/>
      <c r="I107"/>
      <c r="J107"/>
      <c r="K107"/>
      <c r="L107"/>
      <c r="M107" s="11"/>
      <c r="N107" s="11"/>
      <c r="P107" s="198" t="str">
        <f t="shared" si="9"/>
        <v>CARBON_2310021410</v>
      </c>
      <c r="Q107" s="198" t="str">
        <f t="shared" si="10"/>
        <v>CARBON</v>
      </c>
      <c r="R107" s="91"/>
      <c r="S107" s="33" t="s">
        <v>270</v>
      </c>
      <c r="T107" s="128">
        <v>1.0911071896045412</v>
      </c>
    </row>
    <row r="108" spans="1:20" s="198" customFormat="1" x14ac:dyDescent="0.2">
      <c r="A108"/>
      <c r="B108" s="63"/>
      <c r="C108"/>
      <c r="D108"/>
      <c r="E108"/>
      <c r="F108"/>
      <c r="G108"/>
      <c r="H108"/>
      <c r="I108"/>
      <c r="J108"/>
      <c r="K108"/>
      <c r="L108"/>
      <c r="M108" s="11"/>
      <c r="N108" s="11"/>
      <c r="P108" s="198" t="str">
        <f t="shared" si="9"/>
        <v>CARBON_2310001631</v>
      </c>
      <c r="Q108" s="198" t="str">
        <f t="shared" si="10"/>
        <v>CARBON</v>
      </c>
      <c r="R108" s="91"/>
      <c r="S108" s="33" t="s">
        <v>425</v>
      </c>
      <c r="T108" s="128">
        <v>1.0911071896045412</v>
      </c>
    </row>
    <row r="109" spans="1:20" s="198" customFormat="1" x14ac:dyDescent="0.2">
      <c r="A109"/>
      <c r="B109" s="63"/>
      <c r="C109"/>
      <c r="D109"/>
      <c r="E109"/>
      <c r="F109"/>
      <c r="G109"/>
      <c r="H109"/>
      <c r="I109"/>
      <c r="J109"/>
      <c r="K109"/>
      <c r="L109"/>
      <c r="M109" s="11"/>
      <c r="N109" s="11"/>
      <c r="P109" s="198" t="str">
        <f t="shared" si="9"/>
        <v>CARBON_10200602</v>
      </c>
      <c r="Q109" s="198" t="str">
        <f t="shared" si="10"/>
        <v>CARBON</v>
      </c>
      <c r="R109" s="91"/>
      <c r="S109" s="33">
        <v>10200602</v>
      </c>
      <c r="T109" s="128">
        <v>1.1819230782054186</v>
      </c>
    </row>
    <row r="110" spans="1:20" s="198" customFormat="1" x14ac:dyDescent="0.2">
      <c r="A110"/>
      <c r="B110" s="63"/>
      <c r="C110"/>
      <c r="D110"/>
      <c r="E110"/>
      <c r="F110"/>
      <c r="G110"/>
      <c r="H110"/>
      <c r="I110"/>
      <c r="J110"/>
      <c r="K110"/>
      <c r="L110"/>
      <c r="M110" s="11"/>
      <c r="N110" s="11"/>
      <c r="P110" s="198" t="str">
        <f t="shared" si="9"/>
        <v>CARBON_10200603</v>
      </c>
      <c r="Q110" s="198" t="str">
        <f t="shared" si="10"/>
        <v>CARBON</v>
      </c>
      <c r="R110" s="91"/>
      <c r="S110" s="33">
        <v>10200603</v>
      </c>
      <c r="T110" s="128">
        <v>1.1819230782054186</v>
      </c>
    </row>
    <row r="111" spans="1:20" s="198" customFormat="1" x14ac:dyDescent="0.2">
      <c r="A111"/>
      <c r="B111" s="63"/>
      <c r="C111"/>
      <c r="D111"/>
      <c r="E111"/>
      <c r="F111"/>
      <c r="G111"/>
      <c r="H111"/>
      <c r="I111"/>
      <c r="J111"/>
      <c r="K111"/>
      <c r="L111"/>
      <c r="M111" s="11"/>
      <c r="N111" s="11"/>
      <c r="P111" s="198" t="str">
        <f t="shared" si="9"/>
        <v>CARBON_10201002</v>
      </c>
      <c r="Q111" s="198" t="str">
        <f t="shared" si="10"/>
        <v>CARBON</v>
      </c>
      <c r="R111" s="91"/>
      <c r="S111" s="33">
        <v>10201002</v>
      </c>
      <c r="T111" s="128">
        <v>1.1819230782054186</v>
      </c>
    </row>
    <row r="112" spans="1:20" s="198" customFormat="1" x14ac:dyDescent="0.2">
      <c r="A112"/>
      <c r="B112" s="63"/>
      <c r="C112"/>
      <c r="D112"/>
      <c r="E112"/>
      <c r="F112"/>
      <c r="G112"/>
      <c r="H112"/>
      <c r="I112"/>
      <c r="J112"/>
      <c r="K112"/>
      <c r="L112"/>
      <c r="M112" s="11"/>
      <c r="N112" s="11"/>
      <c r="P112" s="198" t="str">
        <f t="shared" si="9"/>
        <v>CARBON_10300603</v>
      </c>
      <c r="Q112" s="198" t="str">
        <f t="shared" si="10"/>
        <v>CARBON</v>
      </c>
      <c r="R112" s="91"/>
      <c r="S112" s="33">
        <v>10300603</v>
      </c>
      <c r="T112" s="128">
        <v>1.1819230782054186</v>
      </c>
    </row>
    <row r="113" spans="1:20" s="198" customFormat="1" x14ac:dyDescent="0.2">
      <c r="A113"/>
      <c r="B113" s="63"/>
      <c r="C113"/>
      <c r="D113"/>
      <c r="E113"/>
      <c r="F113"/>
      <c r="G113"/>
      <c r="H113"/>
      <c r="I113"/>
      <c r="J113"/>
      <c r="K113"/>
      <c r="L113"/>
      <c r="M113" s="11"/>
      <c r="N113" s="11"/>
      <c r="P113" s="198" t="str">
        <f t="shared" si="9"/>
        <v>CARBON_10500106</v>
      </c>
      <c r="Q113" s="198" t="str">
        <f t="shared" si="10"/>
        <v>CARBON</v>
      </c>
      <c r="R113" s="91"/>
      <c r="S113" s="33">
        <v>10500106</v>
      </c>
      <c r="T113" s="128">
        <v>1.1819230782054186</v>
      </c>
    </row>
    <row r="114" spans="1:20" s="198" customFormat="1" x14ac:dyDescent="0.2">
      <c r="A114"/>
      <c r="B114" s="63"/>
      <c r="C114"/>
      <c r="D114"/>
      <c r="E114"/>
      <c r="F114"/>
      <c r="G114"/>
      <c r="H114"/>
      <c r="I114"/>
      <c r="J114"/>
      <c r="K114"/>
      <c r="L114"/>
      <c r="M114" s="11"/>
      <c r="N114" s="11"/>
      <c r="P114" s="198" t="str">
        <f t="shared" si="9"/>
        <v>CARBON_20100102</v>
      </c>
      <c r="Q114" s="198" t="str">
        <f t="shared" si="10"/>
        <v>CARBON</v>
      </c>
      <c r="R114" s="91"/>
      <c r="S114" s="33">
        <v>20100102</v>
      </c>
      <c r="T114" s="128">
        <v>1.1819230782054186</v>
      </c>
    </row>
    <row r="115" spans="1:20" s="198" customFormat="1" x14ac:dyDescent="0.2">
      <c r="A115"/>
      <c r="B115" s="63"/>
      <c r="C115"/>
      <c r="D115"/>
      <c r="E115"/>
      <c r="F115"/>
      <c r="G115"/>
      <c r="H115"/>
      <c r="I115"/>
      <c r="J115"/>
      <c r="K115"/>
      <c r="L115"/>
      <c r="M115" s="11"/>
      <c r="N115" s="11"/>
      <c r="P115" s="198" t="str">
        <f t="shared" si="9"/>
        <v>CARBON_20200201</v>
      </c>
      <c r="Q115" s="198" t="str">
        <f t="shared" si="10"/>
        <v>CARBON</v>
      </c>
      <c r="R115" s="91"/>
      <c r="S115" s="33">
        <v>20200201</v>
      </c>
      <c r="T115" s="128">
        <v>1.1819230782054186</v>
      </c>
    </row>
    <row r="116" spans="1:20" s="198" customFormat="1" x14ac:dyDescent="0.2">
      <c r="A116"/>
      <c r="B116" s="63"/>
      <c r="C116"/>
      <c r="D116"/>
      <c r="E116"/>
      <c r="F116"/>
      <c r="G116"/>
      <c r="H116"/>
      <c r="I116"/>
      <c r="J116"/>
      <c r="K116"/>
      <c r="L116"/>
      <c r="M116" s="11"/>
      <c r="N116" s="11"/>
      <c r="P116" s="198" t="str">
        <f t="shared" si="9"/>
        <v>CARBON_20200202</v>
      </c>
      <c r="Q116" s="198" t="str">
        <f t="shared" si="10"/>
        <v>CARBON</v>
      </c>
      <c r="R116" s="91"/>
      <c r="S116" s="33">
        <v>20200202</v>
      </c>
      <c r="T116" s="128">
        <v>1.1819230782054186</v>
      </c>
    </row>
    <row r="117" spans="1:20" s="198" customFormat="1" x14ac:dyDescent="0.2">
      <c r="A117"/>
      <c r="B117" s="63"/>
      <c r="C117"/>
      <c r="D117"/>
      <c r="E117"/>
      <c r="F117"/>
      <c r="G117"/>
      <c r="H117"/>
      <c r="I117"/>
      <c r="J117"/>
      <c r="K117"/>
      <c r="L117"/>
      <c r="M117" s="11"/>
      <c r="N117" s="11"/>
      <c r="P117" s="198" t="str">
        <f t="shared" si="9"/>
        <v>CARBON_20200253</v>
      </c>
      <c r="Q117" s="198" t="str">
        <f t="shared" si="10"/>
        <v>CARBON</v>
      </c>
      <c r="R117" s="91"/>
      <c r="S117" s="33">
        <v>20200253</v>
      </c>
      <c r="T117" s="128">
        <v>1.1819230782054186</v>
      </c>
    </row>
    <row r="118" spans="1:20" s="198" customFormat="1" x14ac:dyDescent="0.2">
      <c r="A118"/>
      <c r="B118" s="63"/>
      <c r="C118"/>
      <c r="D118"/>
      <c r="E118"/>
      <c r="F118"/>
      <c r="G118"/>
      <c r="H118"/>
      <c r="I118"/>
      <c r="J118"/>
      <c r="K118"/>
      <c r="L118"/>
      <c r="M118" s="11"/>
      <c r="N118" s="11"/>
      <c r="P118" s="198" t="str">
        <f t="shared" si="9"/>
        <v>CARBON_20200254</v>
      </c>
      <c r="Q118" s="198" t="str">
        <f t="shared" si="10"/>
        <v>CARBON</v>
      </c>
      <c r="R118" s="91"/>
      <c r="S118" s="33">
        <v>20200254</v>
      </c>
      <c r="T118" s="128">
        <v>1.1819230782054186</v>
      </c>
    </row>
    <row r="119" spans="1:20" s="198" customFormat="1" x14ac:dyDescent="0.2">
      <c r="A119"/>
      <c r="B119" s="63"/>
      <c r="C119"/>
      <c r="D119"/>
      <c r="E119"/>
      <c r="F119"/>
      <c r="G119"/>
      <c r="H119"/>
      <c r="I119"/>
      <c r="J119"/>
      <c r="K119"/>
      <c r="L119"/>
      <c r="M119" s="11"/>
      <c r="N119" s="11"/>
      <c r="P119" s="198" t="str">
        <f t="shared" si="9"/>
        <v>CARBON_30600105</v>
      </c>
      <c r="Q119" s="198" t="str">
        <f t="shared" si="10"/>
        <v>CARBON</v>
      </c>
      <c r="R119" s="91"/>
      <c r="S119" s="33">
        <v>30600105</v>
      </c>
      <c r="T119" s="128">
        <v>1.1819230782054186</v>
      </c>
    </row>
    <row r="120" spans="1:20" s="198" customFormat="1" x14ac:dyDescent="0.2">
      <c r="A120"/>
      <c r="B120" s="63"/>
      <c r="C120"/>
      <c r="D120"/>
      <c r="E120"/>
      <c r="F120"/>
      <c r="G120"/>
      <c r="H120"/>
      <c r="I120"/>
      <c r="J120"/>
      <c r="K120"/>
      <c r="L120"/>
      <c r="M120" s="11"/>
      <c r="N120" s="11"/>
      <c r="P120" s="198" t="str">
        <f t="shared" si="9"/>
        <v>CARBON_31000201</v>
      </c>
      <c r="Q120" s="198" t="str">
        <f t="shared" si="10"/>
        <v>CARBON</v>
      </c>
      <c r="R120" s="91"/>
      <c r="S120" s="33">
        <v>31000201</v>
      </c>
      <c r="T120" s="128">
        <v>1.1819230782054186</v>
      </c>
    </row>
    <row r="121" spans="1:20" s="198" customFormat="1" x14ac:dyDescent="0.2">
      <c r="A121"/>
      <c r="B121" s="63"/>
      <c r="C121"/>
      <c r="D121"/>
      <c r="E121"/>
      <c r="F121"/>
      <c r="G121"/>
      <c r="H121"/>
      <c r="I121"/>
      <c r="J121"/>
      <c r="K121"/>
      <c r="L121"/>
      <c r="M121" s="11"/>
      <c r="N121" s="11"/>
      <c r="P121" s="198" t="str">
        <f t="shared" si="9"/>
        <v>CARBON_31000205</v>
      </c>
      <c r="Q121" s="198" t="str">
        <f t="shared" si="10"/>
        <v>CARBON</v>
      </c>
      <c r="R121" s="91"/>
      <c r="S121" s="33">
        <v>31000205</v>
      </c>
      <c r="T121" s="128">
        <v>1.1819230782054186</v>
      </c>
    </row>
    <row r="122" spans="1:20" s="198" customFormat="1" x14ac:dyDescent="0.2">
      <c r="A122"/>
      <c r="B122" s="63"/>
      <c r="C122"/>
      <c r="D122"/>
      <c r="E122"/>
      <c r="F122"/>
      <c r="G122"/>
      <c r="H122"/>
      <c r="I122"/>
      <c r="J122"/>
      <c r="K122"/>
      <c r="L122"/>
      <c r="M122" s="11"/>
      <c r="N122" s="11"/>
      <c r="P122" s="198" t="str">
        <f t="shared" si="9"/>
        <v>CARBON_31000209</v>
      </c>
      <c r="Q122" s="198" t="str">
        <f t="shared" si="10"/>
        <v>CARBON</v>
      </c>
      <c r="R122" s="91"/>
      <c r="S122" s="33">
        <v>31000209</v>
      </c>
      <c r="T122" s="128">
        <v>1.1819230782054186</v>
      </c>
    </row>
    <row r="123" spans="1:20" s="198" customFormat="1" x14ac:dyDescent="0.2">
      <c r="A123"/>
      <c r="B123" s="63"/>
      <c r="C123"/>
      <c r="D123"/>
      <c r="E123"/>
      <c r="F123"/>
      <c r="G123"/>
      <c r="H123"/>
      <c r="I123"/>
      <c r="J123"/>
      <c r="K123"/>
      <c r="L123"/>
      <c r="M123" s="11"/>
      <c r="N123" s="11"/>
      <c r="P123" s="198" t="str">
        <f t="shared" si="9"/>
        <v>CARBON_31000220</v>
      </c>
      <c r="Q123" s="198" t="str">
        <f t="shared" si="10"/>
        <v>CARBON</v>
      </c>
      <c r="R123" s="91"/>
      <c r="S123" s="33">
        <v>31000220</v>
      </c>
      <c r="T123" s="128">
        <v>1.1819230782054186</v>
      </c>
    </row>
    <row r="124" spans="1:20" s="198" customFormat="1" x14ac:dyDescent="0.2">
      <c r="A124"/>
      <c r="B124" s="63"/>
      <c r="C124"/>
      <c r="D124"/>
      <c r="E124"/>
      <c r="F124"/>
      <c r="G124"/>
      <c r="H124"/>
      <c r="I124"/>
      <c r="J124"/>
      <c r="K124"/>
      <c r="L124"/>
      <c r="M124" s="11"/>
      <c r="N124" s="11"/>
      <c r="P124" s="198" t="str">
        <f t="shared" si="9"/>
        <v>CARBON_31000227</v>
      </c>
      <c r="Q124" s="198" t="str">
        <f t="shared" si="10"/>
        <v>CARBON</v>
      </c>
      <c r="R124" s="91"/>
      <c r="S124" s="33">
        <v>31000227</v>
      </c>
      <c r="T124" s="128">
        <v>1.1819230782054186</v>
      </c>
    </row>
    <row r="125" spans="1:20" s="198" customFormat="1" x14ac:dyDescent="0.2">
      <c r="A125"/>
      <c r="B125" s="63"/>
      <c r="C125"/>
      <c r="D125"/>
      <c r="E125"/>
      <c r="F125"/>
      <c r="G125"/>
      <c r="H125"/>
      <c r="I125"/>
      <c r="J125"/>
      <c r="K125"/>
      <c r="L125"/>
      <c r="M125" s="11"/>
      <c r="N125" s="11"/>
      <c r="P125" s="198" t="str">
        <f t="shared" si="9"/>
        <v>CARBON_31000228</v>
      </c>
      <c r="Q125" s="198" t="str">
        <f t="shared" si="10"/>
        <v>CARBON</v>
      </c>
      <c r="R125" s="91"/>
      <c r="S125" s="33">
        <v>31000228</v>
      </c>
      <c r="T125" s="128">
        <v>1.1819230782054186</v>
      </c>
    </row>
    <row r="126" spans="1:20" s="198" customFormat="1" x14ac:dyDescent="0.2">
      <c r="A126"/>
      <c r="B126" s="63"/>
      <c r="C126"/>
      <c r="D126"/>
      <c r="E126"/>
      <c r="F126"/>
      <c r="G126"/>
      <c r="H126"/>
      <c r="I126"/>
      <c r="J126"/>
      <c r="K126"/>
      <c r="L126"/>
      <c r="M126" s="11"/>
      <c r="N126" s="11"/>
      <c r="P126" s="198" t="str">
        <f t="shared" si="9"/>
        <v>CARBON_31000299</v>
      </c>
      <c r="Q126" s="198" t="str">
        <f t="shared" si="10"/>
        <v>CARBON</v>
      </c>
      <c r="R126" s="91"/>
      <c r="S126" s="33">
        <v>31000299</v>
      </c>
      <c r="T126" s="128">
        <v>1.1819230782054186</v>
      </c>
    </row>
    <row r="127" spans="1:20" s="198" customFormat="1" x14ac:dyDescent="0.2">
      <c r="A127"/>
      <c r="B127" s="63"/>
      <c r="C127"/>
      <c r="D127"/>
      <c r="E127"/>
      <c r="F127"/>
      <c r="G127"/>
      <c r="H127"/>
      <c r="I127"/>
      <c r="J127"/>
      <c r="K127"/>
      <c r="L127"/>
      <c r="M127" s="11"/>
      <c r="N127" s="11"/>
      <c r="P127" s="198" t="str">
        <f t="shared" si="9"/>
        <v>CARBON_31000301</v>
      </c>
      <c r="Q127" s="198" t="str">
        <f t="shared" si="10"/>
        <v>CARBON</v>
      </c>
      <c r="R127" s="91"/>
      <c r="S127" s="33">
        <v>31000301</v>
      </c>
      <c r="T127" s="128">
        <v>1.1819230782054186</v>
      </c>
    </row>
    <row r="128" spans="1:20" s="198" customFormat="1" x14ac:dyDescent="0.2">
      <c r="A128"/>
      <c r="B128" s="63"/>
      <c r="C128"/>
      <c r="D128"/>
      <c r="E128"/>
      <c r="F128"/>
      <c r="G128"/>
      <c r="H128"/>
      <c r="I128"/>
      <c r="J128"/>
      <c r="K128"/>
      <c r="L128"/>
      <c r="M128" s="11"/>
      <c r="N128" s="11"/>
      <c r="P128" s="198" t="str">
        <f t="shared" si="9"/>
        <v>CARBON_31000302</v>
      </c>
      <c r="Q128" s="198" t="str">
        <f t="shared" si="10"/>
        <v>CARBON</v>
      </c>
      <c r="R128" s="91"/>
      <c r="S128" s="33">
        <v>31000302</v>
      </c>
      <c r="T128" s="128">
        <v>1.1819230782054186</v>
      </c>
    </row>
    <row r="129" spans="1:20" s="198" customFormat="1" x14ac:dyDescent="0.2">
      <c r="A129"/>
      <c r="B129" s="63"/>
      <c r="C129"/>
      <c r="D129"/>
      <c r="E129"/>
      <c r="F129"/>
      <c r="G129"/>
      <c r="H129"/>
      <c r="I129"/>
      <c r="J129"/>
      <c r="K129"/>
      <c r="L129"/>
      <c r="M129" s="11"/>
      <c r="N129" s="11"/>
      <c r="P129" s="198" t="str">
        <f t="shared" si="9"/>
        <v>CARBON_31000310</v>
      </c>
      <c r="Q129" s="198" t="str">
        <f t="shared" si="10"/>
        <v>CARBON</v>
      </c>
      <c r="R129" s="91"/>
      <c r="S129" s="33">
        <v>31000310</v>
      </c>
      <c r="T129" s="128">
        <v>1.1819230782054186</v>
      </c>
    </row>
    <row r="130" spans="1:20" s="198" customFormat="1" x14ac:dyDescent="0.2">
      <c r="A130"/>
      <c r="B130" s="63"/>
      <c r="C130"/>
      <c r="D130"/>
      <c r="E130"/>
      <c r="F130"/>
      <c r="G130"/>
      <c r="H130"/>
      <c r="I130"/>
      <c r="J130"/>
      <c r="K130"/>
      <c r="L130"/>
      <c r="M130" s="11"/>
      <c r="N130" s="11"/>
      <c r="P130" s="198" t="str">
        <f t="shared" si="9"/>
        <v>CARBON_31000404</v>
      </c>
      <c r="Q130" s="198" t="str">
        <f t="shared" si="10"/>
        <v>CARBON</v>
      </c>
      <c r="R130" s="91"/>
      <c r="S130" s="33">
        <v>31000404</v>
      </c>
      <c r="T130" s="128">
        <v>1.1819230782054186</v>
      </c>
    </row>
    <row r="131" spans="1:20" s="198" customFormat="1" x14ac:dyDescent="0.2">
      <c r="A131"/>
      <c r="B131" s="63"/>
      <c r="C131"/>
      <c r="D131"/>
      <c r="E131"/>
      <c r="F131"/>
      <c r="G131"/>
      <c r="H131"/>
      <c r="I131"/>
      <c r="J131"/>
      <c r="K131"/>
      <c r="L131"/>
      <c r="M131" s="11"/>
      <c r="N131" s="11"/>
      <c r="P131" s="198" t="str">
        <f t="shared" si="9"/>
        <v>CARBON_31000504</v>
      </c>
      <c r="Q131" s="198" t="str">
        <f t="shared" si="10"/>
        <v>CARBON</v>
      </c>
      <c r="R131" s="91"/>
      <c r="S131" s="33">
        <v>31000504</v>
      </c>
      <c r="T131" s="128">
        <v>1.1819230782054186</v>
      </c>
    </row>
    <row r="132" spans="1:20" s="198" customFormat="1" x14ac:dyDescent="0.2">
      <c r="A132"/>
      <c r="B132" s="63"/>
      <c r="C132"/>
      <c r="D132"/>
      <c r="E132"/>
      <c r="F132"/>
      <c r="G132"/>
      <c r="H132"/>
      <c r="I132"/>
      <c r="J132"/>
      <c r="K132"/>
      <c r="L132"/>
      <c r="M132" s="11"/>
      <c r="N132" s="11"/>
      <c r="P132" s="198" t="str">
        <f t="shared" si="9"/>
        <v>CARBON_39900601</v>
      </c>
      <c r="Q132" s="198" t="str">
        <f t="shared" si="10"/>
        <v>CARBON</v>
      </c>
      <c r="R132" s="91"/>
      <c r="S132" s="33">
        <v>39900601</v>
      </c>
      <c r="T132" s="128">
        <v>1.1819230782054186</v>
      </c>
    </row>
    <row r="133" spans="1:20" s="198" customFormat="1" x14ac:dyDescent="0.2">
      <c r="A133"/>
      <c r="B133" s="63"/>
      <c r="C133"/>
      <c r="D133"/>
      <c r="E133"/>
      <c r="F133"/>
      <c r="G133"/>
      <c r="H133"/>
      <c r="I133"/>
      <c r="J133"/>
      <c r="K133"/>
      <c r="L133"/>
      <c r="M133" s="11"/>
      <c r="N133" s="11"/>
      <c r="P133" s="198" t="str">
        <f t="shared" si="9"/>
        <v>CARBON_40400311</v>
      </c>
      <c r="Q133" s="198" t="str">
        <f t="shared" si="10"/>
        <v>CARBON</v>
      </c>
      <c r="R133" s="91"/>
      <c r="S133" s="33">
        <v>40400311</v>
      </c>
      <c r="T133" s="128">
        <v>1.1819230782054186</v>
      </c>
    </row>
    <row r="134" spans="1:20" s="198" customFormat="1" x14ac:dyDescent="0.2">
      <c r="A134"/>
      <c r="B134" s="63"/>
      <c r="C134"/>
      <c r="D134"/>
      <c r="E134"/>
      <c r="F134"/>
      <c r="G134"/>
      <c r="H134"/>
      <c r="I134"/>
      <c r="J134"/>
      <c r="K134"/>
      <c r="L134"/>
      <c r="M134" s="11"/>
      <c r="N134" s="11"/>
      <c r="P134" s="198" t="str">
        <f t="shared" si="9"/>
        <v>CARBON_40400312</v>
      </c>
      <c r="Q134" s="198" t="str">
        <f t="shared" si="10"/>
        <v>CARBON</v>
      </c>
      <c r="R134" s="91"/>
      <c r="S134" s="33">
        <v>40400312</v>
      </c>
      <c r="T134" s="128">
        <v>1.1819230782054186</v>
      </c>
    </row>
    <row r="135" spans="1:20" s="198" customFormat="1" x14ac:dyDescent="0.2">
      <c r="A135"/>
      <c r="B135" s="63"/>
      <c r="C135"/>
      <c r="D135"/>
      <c r="E135"/>
      <c r="F135"/>
      <c r="G135"/>
      <c r="H135"/>
      <c r="I135"/>
      <c r="J135"/>
      <c r="K135"/>
      <c r="L135"/>
      <c r="M135" s="11"/>
      <c r="N135" s="11"/>
      <c r="P135" s="198" t="str">
        <f t="shared" si="9"/>
        <v>CARBON_50410310</v>
      </c>
      <c r="Q135" s="198" t="str">
        <f t="shared" si="10"/>
        <v>CARBON</v>
      </c>
      <c r="R135" s="91"/>
      <c r="S135" s="33">
        <v>50410310</v>
      </c>
      <c r="T135" s="128">
        <v>1.1819230782054186</v>
      </c>
    </row>
    <row r="136" spans="1:20" s="198" customFormat="1" x14ac:dyDescent="0.2">
      <c r="A136"/>
      <c r="B136" s="63"/>
      <c r="C136"/>
      <c r="D136"/>
      <c r="E136"/>
      <c r="F136"/>
      <c r="G136"/>
      <c r="H136"/>
      <c r="I136"/>
      <c r="J136"/>
      <c r="K136"/>
      <c r="L136"/>
      <c r="M136" s="11"/>
      <c r="N136" s="11"/>
      <c r="P136" s="198" t="str">
        <f t="shared" si="9"/>
        <v>CARBON_2501050030</v>
      </c>
      <c r="Q136" s="198" t="str">
        <f t="shared" si="10"/>
        <v>CARBON</v>
      </c>
      <c r="R136" s="91"/>
      <c r="S136" s="33" t="s">
        <v>519</v>
      </c>
      <c r="T136" s="128">
        <v>1.1819230782054186</v>
      </c>
    </row>
    <row r="137" spans="1:20" s="198" customFormat="1" x14ac:dyDescent="0.2">
      <c r="A137"/>
      <c r="B137" s="63"/>
      <c r="C137"/>
      <c r="D137"/>
      <c r="E137"/>
      <c r="F137"/>
      <c r="G137"/>
      <c r="H137"/>
      <c r="I137"/>
      <c r="J137"/>
      <c r="K137"/>
      <c r="L137"/>
      <c r="M137" s="11"/>
      <c r="N137" s="11"/>
      <c r="P137" s="198" t="str">
        <f t="shared" si="9"/>
        <v>CARBON_2630010000</v>
      </c>
      <c r="Q137" s="198" t="str">
        <f t="shared" si="10"/>
        <v>CARBON</v>
      </c>
      <c r="R137" s="91"/>
      <c r="S137" s="33" t="s">
        <v>520</v>
      </c>
      <c r="T137" s="128">
        <v>1.1819230782054186</v>
      </c>
    </row>
    <row r="138" spans="1:20" s="198" customFormat="1" x14ac:dyDescent="0.2">
      <c r="A138"/>
      <c r="B138" s="63"/>
      <c r="C138"/>
      <c r="D138"/>
      <c r="E138"/>
      <c r="F138"/>
      <c r="G138"/>
      <c r="H138"/>
      <c r="I138"/>
      <c r="J138"/>
      <c r="K138"/>
      <c r="L138"/>
      <c r="M138" s="11"/>
      <c r="N138" s="11"/>
      <c r="P138" s="198" t="str">
        <f t="shared" si="9"/>
        <v>CARBON_31000220</v>
      </c>
      <c r="Q138" s="198" t="str">
        <f t="shared" si="10"/>
        <v>CARBON</v>
      </c>
      <c r="R138" s="91"/>
      <c r="S138" s="33" t="s">
        <v>123</v>
      </c>
      <c r="T138" s="128">
        <v>1.1819230782054186</v>
      </c>
    </row>
    <row r="139" spans="1:20" s="198" customFormat="1" x14ac:dyDescent="0.2">
      <c r="A139"/>
      <c r="B139" s="63"/>
      <c r="C139"/>
      <c r="D139"/>
      <c r="E139"/>
      <c r="F139"/>
      <c r="G139"/>
      <c r="H139"/>
      <c r="I139"/>
      <c r="J139"/>
      <c r="K139"/>
      <c r="L139"/>
      <c r="M139" s="11"/>
      <c r="N139" s="11"/>
      <c r="P139" s="198" t="str">
        <f t="shared" si="9"/>
        <v>CARBON_31000227</v>
      </c>
      <c r="Q139" s="198" t="str">
        <f t="shared" si="10"/>
        <v>CARBON</v>
      </c>
      <c r="R139" s="91"/>
      <c r="S139" s="33" t="s">
        <v>129</v>
      </c>
      <c r="T139" s="128">
        <v>1.1819230782054186</v>
      </c>
    </row>
    <row r="140" spans="1:20" s="198" customFormat="1" x14ac:dyDescent="0.2">
      <c r="A140"/>
      <c r="B140" s="63"/>
      <c r="C140"/>
      <c r="D140"/>
      <c r="E140"/>
      <c r="F140"/>
      <c r="G140"/>
      <c r="H140"/>
      <c r="I140"/>
      <c r="J140"/>
      <c r="K140"/>
      <c r="L140"/>
      <c r="M140" s="11"/>
      <c r="N140" s="11"/>
      <c r="P140" s="198" t="str">
        <f t="shared" si="9"/>
        <v>CARBON_31000228</v>
      </c>
      <c r="Q140" s="198" t="str">
        <f t="shared" si="10"/>
        <v>CARBON</v>
      </c>
      <c r="R140" s="91"/>
      <c r="S140" s="33" t="s">
        <v>131</v>
      </c>
      <c r="T140" s="128">
        <v>1.1819230782054186</v>
      </c>
    </row>
    <row r="141" spans="1:20" s="198" customFormat="1" x14ac:dyDescent="0.2">
      <c r="A141"/>
      <c r="B141" s="63"/>
      <c r="C141"/>
      <c r="D141"/>
      <c r="E141"/>
      <c r="F141"/>
      <c r="G141"/>
      <c r="H141"/>
      <c r="I141"/>
      <c r="J141"/>
      <c r="K141"/>
      <c r="L141"/>
      <c r="M141" s="11"/>
      <c r="N141" s="11"/>
      <c r="P141" s="198" t="str">
        <f t="shared" si="9"/>
        <v>CARBON_31000299</v>
      </c>
      <c r="Q141" s="198" t="str">
        <f t="shared" si="10"/>
        <v>CARBON</v>
      </c>
      <c r="R141" s="91"/>
      <c r="S141" s="33" t="s">
        <v>137</v>
      </c>
      <c r="T141" s="128">
        <v>1.1819230782054186</v>
      </c>
    </row>
    <row r="142" spans="1:20" s="198" customFormat="1" x14ac:dyDescent="0.2">
      <c r="A142"/>
      <c r="B142" s="63"/>
      <c r="C142"/>
      <c r="D142"/>
      <c r="E142"/>
      <c r="F142"/>
      <c r="G142"/>
      <c r="H142"/>
      <c r="I142"/>
      <c r="J142"/>
      <c r="K142"/>
      <c r="L142"/>
      <c r="M142" s="11"/>
      <c r="N142" s="11"/>
      <c r="P142" s="198" t="str">
        <f t="shared" si="9"/>
        <v>CARBON_31000301</v>
      </c>
      <c r="Q142" s="198" t="str">
        <f t="shared" si="10"/>
        <v>CARBON</v>
      </c>
      <c r="R142" s="91"/>
      <c r="S142" s="33" t="s">
        <v>139</v>
      </c>
      <c r="T142" s="128">
        <v>1.1819230782054186</v>
      </c>
    </row>
    <row r="143" spans="1:20" s="198" customFormat="1" x14ac:dyDescent="0.2">
      <c r="A143"/>
      <c r="B143" s="63"/>
      <c r="C143"/>
      <c r="D143"/>
      <c r="E143"/>
      <c r="F143"/>
      <c r="G143"/>
      <c r="H143"/>
      <c r="I143"/>
      <c r="J143"/>
      <c r="K143"/>
      <c r="L143"/>
      <c r="M143" s="11"/>
      <c r="N143" s="11"/>
      <c r="P143" s="198" t="str">
        <f t="shared" si="9"/>
        <v>CARBON_31000302</v>
      </c>
      <c r="Q143" s="198" t="str">
        <f t="shared" si="10"/>
        <v>CARBON</v>
      </c>
      <c r="R143" s="91"/>
      <c r="S143" s="33" t="s">
        <v>141</v>
      </c>
      <c r="T143" s="128">
        <v>1.1819230782054186</v>
      </c>
    </row>
    <row r="144" spans="1:20" s="198" customFormat="1" x14ac:dyDescent="0.2">
      <c r="A144"/>
      <c r="B144" s="63"/>
      <c r="C144"/>
      <c r="D144"/>
      <c r="E144"/>
      <c r="F144"/>
      <c r="G144"/>
      <c r="H144"/>
      <c r="I144"/>
      <c r="J144"/>
      <c r="K144"/>
      <c r="L144"/>
      <c r="M144" s="11"/>
      <c r="N144" s="11"/>
      <c r="P144" s="198" t="str">
        <f t="shared" si="9"/>
        <v>CARBON_39999989</v>
      </c>
      <c r="Q144" s="198" t="str">
        <f t="shared" si="10"/>
        <v>CARBON</v>
      </c>
      <c r="R144" s="91"/>
      <c r="S144" s="33" t="s">
        <v>521</v>
      </c>
      <c r="T144" s="128">
        <v>1.1819230782054186</v>
      </c>
    </row>
    <row r="145" spans="1:20" s="198" customFormat="1" x14ac:dyDescent="0.2">
      <c r="A145"/>
      <c r="B145" s="63"/>
      <c r="C145"/>
      <c r="D145"/>
      <c r="E145"/>
      <c r="F145"/>
      <c r="G145"/>
      <c r="H145"/>
      <c r="I145"/>
      <c r="J145"/>
      <c r="K145"/>
      <c r="L145"/>
      <c r="M145" s="11"/>
      <c r="N145" s="11"/>
      <c r="P145" s="198" t="str">
        <f t="shared" si="9"/>
        <v>CARBON_40400302</v>
      </c>
      <c r="Q145" s="198" t="str">
        <f t="shared" si="10"/>
        <v>CARBON</v>
      </c>
      <c r="R145" s="91"/>
      <c r="S145" s="33" t="s">
        <v>177</v>
      </c>
      <c r="T145" s="128">
        <v>1.1819230782054186</v>
      </c>
    </row>
    <row r="146" spans="1:20" x14ac:dyDescent="0.2">
      <c r="P146" t="str">
        <f t="shared" si="9"/>
        <v>CARBON_40400312</v>
      </c>
      <c r="Q146" t="str">
        <f t="shared" si="10"/>
        <v>CARBON</v>
      </c>
      <c r="R146" s="91"/>
      <c r="S146" s="33" t="s">
        <v>185</v>
      </c>
      <c r="T146" s="128">
        <v>1.1819230782054186</v>
      </c>
    </row>
    <row r="147" spans="1:20" x14ac:dyDescent="0.2">
      <c r="P147" t="str">
        <f t="shared" si="9"/>
        <v>DAGGETT_2310000100</v>
      </c>
      <c r="Q147" t="str">
        <f t="shared" si="10"/>
        <v>DAGGETT</v>
      </c>
      <c r="R147" s="32" t="s">
        <v>1648</v>
      </c>
      <c r="S147" s="32" t="s">
        <v>55</v>
      </c>
      <c r="T147" s="127">
        <v>1</v>
      </c>
    </row>
    <row r="148" spans="1:20" x14ac:dyDescent="0.2">
      <c r="P148" t="str">
        <f t="shared" si="9"/>
        <v>DAGGETT_2310000220</v>
      </c>
      <c r="Q148" t="str">
        <f t="shared" si="10"/>
        <v>DAGGETT</v>
      </c>
      <c r="R148" s="91"/>
      <c r="S148" s="33" t="s">
        <v>45</v>
      </c>
      <c r="T148" s="128">
        <v>0</v>
      </c>
    </row>
    <row r="149" spans="1:20" x14ac:dyDescent="0.2">
      <c r="P149" t="str">
        <f t="shared" si="9"/>
        <v>DAGGETT_2310000230</v>
      </c>
      <c r="Q149" t="str">
        <f t="shared" si="10"/>
        <v>DAGGETT</v>
      </c>
      <c r="R149" s="91"/>
      <c r="S149" s="33" t="s">
        <v>54</v>
      </c>
      <c r="T149" s="128">
        <v>1</v>
      </c>
    </row>
    <row r="150" spans="1:20" x14ac:dyDescent="0.2">
      <c r="P150" t="str">
        <f t="shared" si="9"/>
        <v>DAGGETT_2310000801</v>
      </c>
      <c r="Q150" t="str">
        <f t="shared" si="10"/>
        <v>DAGGETT</v>
      </c>
      <c r="R150" s="91"/>
      <c r="S150" s="33" t="s">
        <v>284</v>
      </c>
      <c r="T150" s="128">
        <v>1.0192061459667094</v>
      </c>
    </row>
    <row r="151" spans="1:20" x14ac:dyDescent="0.2">
      <c r="P151" t="str">
        <f t="shared" si="9"/>
        <v>DAGGETT_2310002230</v>
      </c>
      <c r="Q151" t="str">
        <f t="shared" si="10"/>
        <v>DAGGETT</v>
      </c>
      <c r="R151" s="91"/>
      <c r="S151" s="33" t="s">
        <v>276</v>
      </c>
      <c r="T151" s="128">
        <v>1.0192061459667094</v>
      </c>
    </row>
    <row r="152" spans="1:20" x14ac:dyDescent="0.2">
      <c r="P152" t="str">
        <f t="shared" si="9"/>
        <v>DAGGETT_2310002240</v>
      </c>
      <c r="Q152" t="str">
        <f t="shared" si="10"/>
        <v>DAGGETT</v>
      </c>
      <c r="R152" s="91"/>
      <c r="S152" s="33" t="s">
        <v>278</v>
      </c>
      <c r="T152" s="128">
        <v>0</v>
      </c>
    </row>
    <row r="153" spans="1:20" x14ac:dyDescent="0.2">
      <c r="P153" t="str">
        <f t="shared" si="9"/>
        <v>DAGGETT_2310002231</v>
      </c>
      <c r="Q153" t="str">
        <f t="shared" si="10"/>
        <v>DAGGETT</v>
      </c>
      <c r="R153" s="91"/>
      <c r="S153" s="33" t="s">
        <v>282</v>
      </c>
      <c r="T153" s="128">
        <v>1.0192061459667094</v>
      </c>
    </row>
    <row r="154" spans="1:20" x14ac:dyDescent="0.2">
      <c r="P154" t="str">
        <f t="shared" si="9"/>
        <v>DAGGETT_2310020600</v>
      </c>
      <c r="Q154" t="str">
        <f t="shared" si="10"/>
        <v>DAGGETT</v>
      </c>
      <c r="R154" s="91"/>
      <c r="S154" s="33" t="s">
        <v>29</v>
      </c>
      <c r="T154" s="128">
        <v>0.92579986676736181</v>
      </c>
    </row>
    <row r="155" spans="1:20" x14ac:dyDescent="0.2">
      <c r="P155" t="str">
        <f t="shared" ref="P155:P218" si="11">Q155&amp;"_"&amp;S155</f>
        <v>DAGGETT_2310021411</v>
      </c>
      <c r="Q155" t="str">
        <f t="shared" ref="Q155:Q218" si="12">IF(R155&lt;&gt;"",RIGHT(R155,LEN(R155)-7),Q154)</f>
        <v>DAGGETT</v>
      </c>
      <c r="R155" s="91"/>
      <c r="S155" s="33" t="s">
        <v>281</v>
      </c>
      <c r="T155" s="128">
        <v>0.92579986676736181</v>
      </c>
    </row>
    <row r="156" spans="1:20" x14ac:dyDescent="0.2">
      <c r="P156" t="str">
        <f t="shared" si="11"/>
        <v>DAGGETT_2310001611</v>
      </c>
      <c r="Q156" t="str">
        <f t="shared" si="12"/>
        <v>DAGGETT</v>
      </c>
      <c r="R156" s="91"/>
      <c r="S156" s="33" t="s">
        <v>272</v>
      </c>
      <c r="T156" s="128">
        <v>0</v>
      </c>
    </row>
    <row r="157" spans="1:20" x14ac:dyDescent="0.2">
      <c r="P157" t="str">
        <f t="shared" si="11"/>
        <v>DAGGETT_2310000300</v>
      </c>
      <c r="Q157" t="str">
        <f t="shared" si="12"/>
        <v>DAGGETT</v>
      </c>
      <c r="R157" s="91"/>
      <c r="S157" s="33" t="s">
        <v>58</v>
      </c>
      <c r="T157" s="128">
        <v>1</v>
      </c>
    </row>
    <row r="158" spans="1:20" x14ac:dyDescent="0.2">
      <c r="P158" t="str">
        <f t="shared" si="11"/>
        <v>DAGGETT_2310000700</v>
      </c>
      <c r="Q158" t="str">
        <f t="shared" si="12"/>
        <v>DAGGETT</v>
      </c>
      <c r="R158" s="91"/>
      <c r="S158" s="33" t="s">
        <v>60</v>
      </c>
      <c r="T158" s="128">
        <v>1</v>
      </c>
    </row>
    <row r="159" spans="1:20" x14ac:dyDescent="0.2">
      <c r="P159" t="str">
        <f t="shared" si="11"/>
        <v>DAGGETT_2310000802</v>
      </c>
      <c r="Q159" t="str">
        <f t="shared" si="12"/>
        <v>DAGGETT</v>
      </c>
      <c r="R159" s="91"/>
      <c r="S159" s="33" t="s">
        <v>421</v>
      </c>
      <c r="T159" s="128">
        <v>0</v>
      </c>
    </row>
    <row r="160" spans="1:20" x14ac:dyDescent="0.2">
      <c r="P160" t="str">
        <f t="shared" si="11"/>
        <v>DAGGETT_2310001610</v>
      </c>
      <c r="Q160" t="str">
        <f t="shared" si="12"/>
        <v>DAGGETT</v>
      </c>
      <c r="R160" s="91"/>
      <c r="S160" s="33" t="s">
        <v>61</v>
      </c>
      <c r="T160" s="128">
        <v>0</v>
      </c>
    </row>
    <row r="161" spans="16:20" x14ac:dyDescent="0.2">
      <c r="P161" t="str">
        <f t="shared" si="11"/>
        <v>DAGGETT_2310001620</v>
      </c>
      <c r="Q161" t="str">
        <f t="shared" si="12"/>
        <v>DAGGETT</v>
      </c>
      <c r="R161" s="91"/>
      <c r="S161" s="33" t="s">
        <v>62</v>
      </c>
      <c r="T161" s="128">
        <v>1</v>
      </c>
    </row>
    <row r="162" spans="16:20" x14ac:dyDescent="0.2">
      <c r="P162" t="str">
        <f t="shared" si="11"/>
        <v>DAGGETT_2310001630</v>
      </c>
      <c r="Q162" t="str">
        <f t="shared" si="12"/>
        <v>DAGGETT</v>
      </c>
      <c r="R162" s="91"/>
      <c r="S162" s="33" t="s">
        <v>63</v>
      </c>
      <c r="T162" s="128">
        <v>0.92579986676736181</v>
      </c>
    </row>
    <row r="163" spans="16:20" x14ac:dyDescent="0.2">
      <c r="P163" t="str">
        <f t="shared" si="11"/>
        <v>DAGGETT_2310001640</v>
      </c>
      <c r="Q163" t="str">
        <f t="shared" si="12"/>
        <v>DAGGETT</v>
      </c>
      <c r="R163" s="91"/>
      <c r="S163" s="33" t="s">
        <v>265</v>
      </c>
      <c r="T163" s="128">
        <v>0.92579986676736181</v>
      </c>
    </row>
    <row r="164" spans="16:20" x14ac:dyDescent="0.2">
      <c r="P164" t="str">
        <f t="shared" si="11"/>
        <v>DAGGETT_2310001650</v>
      </c>
      <c r="Q164" t="str">
        <f t="shared" si="12"/>
        <v>DAGGETT</v>
      </c>
      <c r="R164" s="91"/>
      <c r="S164" s="33" t="s">
        <v>267</v>
      </c>
      <c r="T164" s="128">
        <v>0.92579986676736181</v>
      </c>
    </row>
    <row r="165" spans="16:20" x14ac:dyDescent="0.2">
      <c r="P165" t="str">
        <f t="shared" si="11"/>
        <v>DAGGETT_2310001621</v>
      </c>
      <c r="Q165" t="str">
        <f t="shared" si="12"/>
        <v>DAGGETT</v>
      </c>
      <c r="R165" s="91"/>
      <c r="S165" s="33" t="s">
        <v>423</v>
      </c>
      <c r="T165" s="128">
        <v>1</v>
      </c>
    </row>
    <row r="166" spans="16:20" x14ac:dyDescent="0.2">
      <c r="P166" t="str">
        <f t="shared" si="11"/>
        <v>DAGGETT_2310003200</v>
      </c>
      <c r="Q166" t="str">
        <f t="shared" si="12"/>
        <v>DAGGETT</v>
      </c>
      <c r="R166" s="91"/>
      <c r="S166" s="33" t="s">
        <v>59</v>
      </c>
      <c r="T166" s="128">
        <v>1</v>
      </c>
    </row>
    <row r="167" spans="16:20" x14ac:dyDescent="0.2">
      <c r="P167" t="str">
        <f t="shared" si="11"/>
        <v>DAGGETT_2310021410</v>
      </c>
      <c r="Q167" t="str">
        <f t="shared" si="12"/>
        <v>DAGGETT</v>
      </c>
      <c r="R167" s="91"/>
      <c r="S167" s="33" t="s">
        <v>270</v>
      </c>
      <c r="T167" s="128">
        <v>0.92579986676736181</v>
      </c>
    </row>
    <row r="168" spans="16:20" x14ac:dyDescent="0.2">
      <c r="P168" t="str">
        <f t="shared" si="11"/>
        <v>DAGGETT_2310001631</v>
      </c>
      <c r="Q168" t="str">
        <f t="shared" si="12"/>
        <v>DAGGETT</v>
      </c>
      <c r="R168" s="91"/>
      <c r="S168" s="33" t="s">
        <v>425</v>
      </c>
      <c r="T168" s="128">
        <v>0.92579986676736181</v>
      </c>
    </row>
    <row r="169" spans="16:20" x14ac:dyDescent="0.2">
      <c r="P169" t="str">
        <f t="shared" si="11"/>
        <v>DAGGETT_10200602</v>
      </c>
      <c r="Q169" t="str">
        <f t="shared" si="12"/>
        <v>DAGGETT</v>
      </c>
      <c r="R169" s="91"/>
      <c r="S169" s="33">
        <v>10200602</v>
      </c>
      <c r="T169" s="128">
        <v>1.1819230782054186</v>
      </c>
    </row>
    <row r="170" spans="16:20" x14ac:dyDescent="0.2">
      <c r="P170" t="str">
        <f t="shared" si="11"/>
        <v>DAGGETT_10200603</v>
      </c>
      <c r="Q170" t="str">
        <f t="shared" si="12"/>
        <v>DAGGETT</v>
      </c>
      <c r="R170" s="91"/>
      <c r="S170" s="33">
        <v>10200603</v>
      </c>
      <c r="T170" s="128">
        <v>1.1819230782054186</v>
      </c>
    </row>
    <row r="171" spans="16:20" x14ac:dyDescent="0.2">
      <c r="P171" t="str">
        <f t="shared" si="11"/>
        <v>DAGGETT_10201002</v>
      </c>
      <c r="Q171" t="str">
        <f t="shared" si="12"/>
        <v>DAGGETT</v>
      </c>
      <c r="R171" s="91"/>
      <c r="S171" s="33">
        <v>10201002</v>
      </c>
      <c r="T171" s="128">
        <v>1.1819230782054186</v>
      </c>
    </row>
    <row r="172" spans="16:20" x14ac:dyDescent="0.2">
      <c r="P172" t="str">
        <f t="shared" si="11"/>
        <v>DAGGETT_10300603</v>
      </c>
      <c r="Q172" t="str">
        <f t="shared" si="12"/>
        <v>DAGGETT</v>
      </c>
      <c r="R172" s="91"/>
      <c r="S172" s="33">
        <v>10300603</v>
      </c>
      <c r="T172" s="128">
        <v>1.1819230782054186</v>
      </c>
    </row>
    <row r="173" spans="16:20" x14ac:dyDescent="0.2">
      <c r="P173" t="str">
        <f t="shared" si="11"/>
        <v>DAGGETT_10500106</v>
      </c>
      <c r="Q173" t="str">
        <f t="shared" si="12"/>
        <v>DAGGETT</v>
      </c>
      <c r="R173" s="91"/>
      <c r="S173" s="33">
        <v>10500106</v>
      </c>
      <c r="T173" s="128">
        <v>1.1819230782054186</v>
      </c>
    </row>
    <row r="174" spans="16:20" x14ac:dyDescent="0.2">
      <c r="P174" t="str">
        <f t="shared" si="11"/>
        <v>DAGGETT_20100102</v>
      </c>
      <c r="Q174" t="str">
        <f t="shared" si="12"/>
        <v>DAGGETT</v>
      </c>
      <c r="R174" s="91"/>
      <c r="S174" s="33">
        <v>20100102</v>
      </c>
      <c r="T174" s="128">
        <v>1.1819230782054186</v>
      </c>
    </row>
    <row r="175" spans="16:20" x14ac:dyDescent="0.2">
      <c r="P175" t="str">
        <f t="shared" si="11"/>
        <v>DAGGETT_20200201</v>
      </c>
      <c r="Q175" t="str">
        <f t="shared" si="12"/>
        <v>DAGGETT</v>
      </c>
      <c r="R175" s="91"/>
      <c r="S175" s="33">
        <v>20200201</v>
      </c>
      <c r="T175" s="128">
        <v>1.1819230782054186</v>
      </c>
    </row>
    <row r="176" spans="16:20" x14ac:dyDescent="0.2">
      <c r="P176" t="str">
        <f t="shared" si="11"/>
        <v>DAGGETT_20200202</v>
      </c>
      <c r="Q176" t="str">
        <f t="shared" si="12"/>
        <v>DAGGETT</v>
      </c>
      <c r="R176" s="91"/>
      <c r="S176" s="33">
        <v>20200202</v>
      </c>
      <c r="T176" s="128">
        <v>1.1819230782054186</v>
      </c>
    </row>
    <row r="177" spans="16:20" x14ac:dyDescent="0.2">
      <c r="P177" t="str">
        <f t="shared" si="11"/>
        <v>DAGGETT_20200253</v>
      </c>
      <c r="Q177" t="str">
        <f t="shared" si="12"/>
        <v>DAGGETT</v>
      </c>
      <c r="R177" s="91"/>
      <c r="S177" s="33">
        <v>20200253</v>
      </c>
      <c r="T177" s="128">
        <v>1.1819230782054186</v>
      </c>
    </row>
    <row r="178" spans="16:20" x14ac:dyDescent="0.2">
      <c r="P178" t="str">
        <f t="shared" si="11"/>
        <v>DAGGETT_20200254</v>
      </c>
      <c r="Q178" t="str">
        <f t="shared" si="12"/>
        <v>DAGGETT</v>
      </c>
      <c r="R178" s="91"/>
      <c r="S178" s="33">
        <v>20200254</v>
      </c>
      <c r="T178" s="128">
        <v>1.1819230782054186</v>
      </c>
    </row>
    <row r="179" spans="16:20" x14ac:dyDescent="0.2">
      <c r="P179" t="str">
        <f t="shared" si="11"/>
        <v>DAGGETT_30600105</v>
      </c>
      <c r="Q179" t="str">
        <f t="shared" si="12"/>
        <v>DAGGETT</v>
      </c>
      <c r="R179" s="91"/>
      <c r="S179" s="33">
        <v>30600105</v>
      </c>
      <c r="T179" s="128">
        <v>1.1819230782054186</v>
      </c>
    </row>
    <row r="180" spans="16:20" x14ac:dyDescent="0.2">
      <c r="P180" t="str">
        <f t="shared" si="11"/>
        <v>DAGGETT_31000201</v>
      </c>
      <c r="Q180" t="str">
        <f t="shared" si="12"/>
        <v>DAGGETT</v>
      </c>
      <c r="R180" s="91"/>
      <c r="S180" s="33">
        <v>31000201</v>
      </c>
      <c r="T180" s="128">
        <v>1.1819230782054186</v>
      </c>
    </row>
    <row r="181" spans="16:20" x14ac:dyDescent="0.2">
      <c r="P181" t="str">
        <f t="shared" si="11"/>
        <v>DAGGETT_31000205</v>
      </c>
      <c r="Q181" t="str">
        <f t="shared" si="12"/>
        <v>DAGGETT</v>
      </c>
      <c r="R181" s="91"/>
      <c r="S181" s="33">
        <v>31000205</v>
      </c>
      <c r="T181" s="128">
        <v>1.1819230782054186</v>
      </c>
    </row>
    <row r="182" spans="16:20" x14ac:dyDescent="0.2">
      <c r="P182" t="str">
        <f t="shared" si="11"/>
        <v>DAGGETT_31000209</v>
      </c>
      <c r="Q182" t="str">
        <f t="shared" si="12"/>
        <v>DAGGETT</v>
      </c>
      <c r="R182" s="91"/>
      <c r="S182" s="33">
        <v>31000209</v>
      </c>
      <c r="T182" s="128">
        <v>1.1819230782054186</v>
      </c>
    </row>
    <row r="183" spans="16:20" x14ac:dyDescent="0.2">
      <c r="P183" t="str">
        <f t="shared" si="11"/>
        <v>DAGGETT_31000220</v>
      </c>
      <c r="Q183" t="str">
        <f t="shared" si="12"/>
        <v>DAGGETT</v>
      </c>
      <c r="R183" s="91"/>
      <c r="S183" s="33">
        <v>31000220</v>
      </c>
      <c r="T183" s="128">
        <v>1.1819230782054186</v>
      </c>
    </row>
    <row r="184" spans="16:20" x14ac:dyDescent="0.2">
      <c r="P184" t="str">
        <f t="shared" si="11"/>
        <v>DAGGETT_31000227</v>
      </c>
      <c r="Q184" t="str">
        <f t="shared" si="12"/>
        <v>DAGGETT</v>
      </c>
      <c r="R184" s="91"/>
      <c r="S184" s="33">
        <v>31000227</v>
      </c>
      <c r="T184" s="128">
        <v>1.1819230782054186</v>
      </c>
    </row>
    <row r="185" spans="16:20" x14ac:dyDescent="0.2">
      <c r="P185" t="str">
        <f t="shared" si="11"/>
        <v>DAGGETT_31000228</v>
      </c>
      <c r="Q185" t="str">
        <f t="shared" si="12"/>
        <v>DAGGETT</v>
      </c>
      <c r="R185" s="91"/>
      <c r="S185" s="33">
        <v>31000228</v>
      </c>
      <c r="T185" s="128">
        <v>1.1819230782054186</v>
      </c>
    </row>
    <row r="186" spans="16:20" x14ac:dyDescent="0.2">
      <c r="P186" t="str">
        <f t="shared" si="11"/>
        <v>DAGGETT_31000299</v>
      </c>
      <c r="Q186" t="str">
        <f t="shared" si="12"/>
        <v>DAGGETT</v>
      </c>
      <c r="R186" s="91"/>
      <c r="S186" s="33">
        <v>31000299</v>
      </c>
      <c r="T186" s="128">
        <v>1.1819230782054186</v>
      </c>
    </row>
    <row r="187" spans="16:20" x14ac:dyDescent="0.2">
      <c r="P187" t="str">
        <f t="shared" si="11"/>
        <v>DAGGETT_31000301</v>
      </c>
      <c r="Q187" t="str">
        <f t="shared" si="12"/>
        <v>DAGGETT</v>
      </c>
      <c r="R187" s="91"/>
      <c r="S187" s="33">
        <v>31000301</v>
      </c>
      <c r="T187" s="128">
        <v>1.1819230782054186</v>
      </c>
    </row>
    <row r="188" spans="16:20" x14ac:dyDescent="0.2">
      <c r="P188" t="str">
        <f t="shared" si="11"/>
        <v>DAGGETT_31000302</v>
      </c>
      <c r="Q188" t="str">
        <f t="shared" si="12"/>
        <v>DAGGETT</v>
      </c>
      <c r="R188" s="91"/>
      <c r="S188" s="33">
        <v>31000302</v>
      </c>
      <c r="T188" s="128">
        <v>1.1819230782054186</v>
      </c>
    </row>
    <row r="189" spans="16:20" x14ac:dyDescent="0.2">
      <c r="P189" t="str">
        <f t="shared" si="11"/>
        <v>DAGGETT_31000310</v>
      </c>
      <c r="Q189" t="str">
        <f t="shared" si="12"/>
        <v>DAGGETT</v>
      </c>
      <c r="R189" s="91"/>
      <c r="S189" s="33">
        <v>31000310</v>
      </c>
      <c r="T189" s="128">
        <v>1.1819230782054186</v>
      </c>
    </row>
    <row r="190" spans="16:20" x14ac:dyDescent="0.2">
      <c r="P190" t="str">
        <f t="shared" si="11"/>
        <v>DAGGETT_31000404</v>
      </c>
      <c r="Q190" t="str">
        <f t="shared" si="12"/>
        <v>DAGGETT</v>
      </c>
      <c r="R190" s="91"/>
      <c r="S190" s="33">
        <v>31000404</v>
      </c>
      <c r="T190" s="128">
        <v>1.1819230782054186</v>
      </c>
    </row>
    <row r="191" spans="16:20" x14ac:dyDescent="0.2">
      <c r="P191" t="str">
        <f t="shared" si="11"/>
        <v>DAGGETT_31000504</v>
      </c>
      <c r="Q191" t="str">
        <f t="shared" si="12"/>
        <v>DAGGETT</v>
      </c>
      <c r="R191" s="91"/>
      <c r="S191" s="33">
        <v>31000504</v>
      </c>
      <c r="T191" s="128">
        <v>1.1819230782054186</v>
      </c>
    </row>
    <row r="192" spans="16:20" x14ac:dyDescent="0.2">
      <c r="P192" t="str">
        <f t="shared" si="11"/>
        <v>DAGGETT_39900601</v>
      </c>
      <c r="Q192" t="str">
        <f t="shared" si="12"/>
        <v>DAGGETT</v>
      </c>
      <c r="R192" s="91"/>
      <c r="S192" s="33">
        <v>39900601</v>
      </c>
      <c r="T192" s="128">
        <v>1.1819230782054186</v>
      </c>
    </row>
    <row r="193" spans="16:20" x14ac:dyDescent="0.2">
      <c r="P193" t="str">
        <f t="shared" si="11"/>
        <v>DAGGETT_40400311</v>
      </c>
      <c r="Q193" t="str">
        <f t="shared" si="12"/>
        <v>DAGGETT</v>
      </c>
      <c r="R193" s="91"/>
      <c r="S193" s="33">
        <v>40400311</v>
      </c>
      <c r="T193" s="128">
        <v>1.1819230782054186</v>
      </c>
    </row>
    <row r="194" spans="16:20" x14ac:dyDescent="0.2">
      <c r="P194" t="str">
        <f t="shared" si="11"/>
        <v>DAGGETT_40400312</v>
      </c>
      <c r="Q194" t="str">
        <f t="shared" si="12"/>
        <v>DAGGETT</v>
      </c>
      <c r="R194" s="91"/>
      <c r="S194" s="33">
        <v>40400312</v>
      </c>
      <c r="T194" s="128">
        <v>1.1819230782054186</v>
      </c>
    </row>
    <row r="195" spans="16:20" x14ac:dyDescent="0.2">
      <c r="P195" t="str">
        <f t="shared" si="11"/>
        <v>DAGGETT_50410310</v>
      </c>
      <c r="Q195" t="str">
        <f t="shared" si="12"/>
        <v>DAGGETT</v>
      </c>
      <c r="R195" s="91"/>
      <c r="S195" s="33">
        <v>50410310</v>
      </c>
      <c r="T195" s="128">
        <v>1.1819230782054186</v>
      </c>
    </row>
    <row r="196" spans="16:20" x14ac:dyDescent="0.2">
      <c r="P196" t="str">
        <f t="shared" si="11"/>
        <v>DAGGETT_2501050030</v>
      </c>
      <c r="Q196" t="str">
        <f t="shared" si="12"/>
        <v>DAGGETT</v>
      </c>
      <c r="R196" s="91"/>
      <c r="S196" s="33" t="s">
        <v>519</v>
      </c>
      <c r="T196" s="128">
        <v>1.1819230782054186</v>
      </c>
    </row>
    <row r="197" spans="16:20" x14ac:dyDescent="0.2">
      <c r="P197" t="str">
        <f t="shared" si="11"/>
        <v>DAGGETT_2630010000</v>
      </c>
      <c r="Q197" t="str">
        <f t="shared" si="12"/>
        <v>DAGGETT</v>
      </c>
      <c r="R197" s="91"/>
      <c r="S197" s="33" t="s">
        <v>520</v>
      </c>
      <c r="T197" s="128">
        <v>1.1819230782054186</v>
      </c>
    </row>
    <row r="198" spans="16:20" x14ac:dyDescent="0.2">
      <c r="P198" t="str">
        <f t="shared" si="11"/>
        <v>DAGGETT_31000220</v>
      </c>
      <c r="Q198" t="str">
        <f t="shared" si="12"/>
        <v>DAGGETT</v>
      </c>
      <c r="R198" s="91"/>
      <c r="S198" s="33" t="s">
        <v>123</v>
      </c>
      <c r="T198" s="128">
        <v>1.1819230782054186</v>
      </c>
    </row>
    <row r="199" spans="16:20" x14ac:dyDescent="0.2">
      <c r="P199" t="str">
        <f t="shared" si="11"/>
        <v>DAGGETT_31000227</v>
      </c>
      <c r="Q199" t="str">
        <f t="shared" si="12"/>
        <v>DAGGETT</v>
      </c>
      <c r="R199" s="91"/>
      <c r="S199" s="33" t="s">
        <v>129</v>
      </c>
      <c r="T199" s="128">
        <v>1.1819230782054186</v>
      </c>
    </row>
    <row r="200" spans="16:20" x14ac:dyDescent="0.2">
      <c r="P200" t="str">
        <f t="shared" si="11"/>
        <v>DAGGETT_31000228</v>
      </c>
      <c r="Q200" t="str">
        <f t="shared" si="12"/>
        <v>DAGGETT</v>
      </c>
      <c r="R200" s="91"/>
      <c r="S200" s="33" t="s">
        <v>131</v>
      </c>
      <c r="T200" s="128">
        <v>1.1819230782054186</v>
      </c>
    </row>
    <row r="201" spans="16:20" x14ac:dyDescent="0.2">
      <c r="P201" t="str">
        <f t="shared" si="11"/>
        <v>DAGGETT_31000299</v>
      </c>
      <c r="Q201" t="str">
        <f t="shared" si="12"/>
        <v>DAGGETT</v>
      </c>
      <c r="R201" s="91"/>
      <c r="S201" s="33" t="s">
        <v>137</v>
      </c>
      <c r="T201" s="128">
        <v>1.1819230782054186</v>
      </c>
    </row>
    <row r="202" spans="16:20" x14ac:dyDescent="0.2">
      <c r="P202" t="str">
        <f t="shared" si="11"/>
        <v>DAGGETT_31000301</v>
      </c>
      <c r="Q202" t="str">
        <f t="shared" si="12"/>
        <v>DAGGETT</v>
      </c>
      <c r="R202" s="91"/>
      <c r="S202" s="33" t="s">
        <v>139</v>
      </c>
      <c r="T202" s="128">
        <v>1.1819230782054186</v>
      </c>
    </row>
    <row r="203" spans="16:20" x14ac:dyDescent="0.2">
      <c r="P203" t="str">
        <f t="shared" si="11"/>
        <v>DAGGETT_31000302</v>
      </c>
      <c r="Q203" t="str">
        <f t="shared" si="12"/>
        <v>DAGGETT</v>
      </c>
      <c r="R203" s="91"/>
      <c r="S203" s="33" t="s">
        <v>141</v>
      </c>
      <c r="T203" s="128">
        <v>1.1819230782054186</v>
      </c>
    </row>
    <row r="204" spans="16:20" x14ac:dyDescent="0.2">
      <c r="P204" t="str">
        <f t="shared" si="11"/>
        <v>DAGGETT_39999989</v>
      </c>
      <c r="Q204" t="str">
        <f t="shared" si="12"/>
        <v>DAGGETT</v>
      </c>
      <c r="R204" s="91"/>
      <c r="S204" s="33" t="s">
        <v>521</v>
      </c>
      <c r="T204" s="128">
        <v>1.1819230782054186</v>
      </c>
    </row>
    <row r="205" spans="16:20" x14ac:dyDescent="0.2">
      <c r="P205" t="str">
        <f t="shared" si="11"/>
        <v>DAGGETT_40400302</v>
      </c>
      <c r="Q205" t="str">
        <f t="shared" si="12"/>
        <v>DAGGETT</v>
      </c>
      <c r="R205" s="91"/>
      <c r="S205" s="33" t="s">
        <v>177</v>
      </c>
      <c r="T205" s="128">
        <v>1.1819230782054186</v>
      </c>
    </row>
    <row r="206" spans="16:20" x14ac:dyDescent="0.2">
      <c r="P206" t="str">
        <f t="shared" si="11"/>
        <v>DAGGETT_40400312</v>
      </c>
      <c r="Q206" t="str">
        <f t="shared" si="12"/>
        <v>DAGGETT</v>
      </c>
      <c r="R206" s="91"/>
      <c r="S206" s="33" t="s">
        <v>185</v>
      </c>
      <c r="T206" s="128">
        <v>1.1819230782054186</v>
      </c>
    </row>
    <row r="207" spans="16:20" x14ac:dyDescent="0.2">
      <c r="P207" t="str">
        <f t="shared" si="11"/>
        <v>LINCOLN_2310000100</v>
      </c>
      <c r="Q207" t="str">
        <f t="shared" si="12"/>
        <v>LINCOLN</v>
      </c>
      <c r="R207" s="32" t="s">
        <v>1649</v>
      </c>
      <c r="S207" s="32" t="s">
        <v>55</v>
      </c>
      <c r="T207" s="127">
        <v>1.1151792524790236</v>
      </c>
    </row>
    <row r="208" spans="16:20" x14ac:dyDescent="0.2">
      <c r="P208" t="str">
        <f t="shared" si="11"/>
        <v>LINCOLN_2310000220</v>
      </c>
      <c r="Q208" t="str">
        <f t="shared" si="12"/>
        <v>LINCOLN</v>
      </c>
      <c r="R208" s="91"/>
      <c r="S208" s="33" t="s">
        <v>45</v>
      </c>
      <c r="T208" s="128">
        <v>1</v>
      </c>
    </row>
    <row r="209" spans="16:20" x14ac:dyDescent="0.2">
      <c r="P209" t="str">
        <f t="shared" si="11"/>
        <v>LINCOLN_2310000230</v>
      </c>
      <c r="Q209" t="str">
        <f t="shared" si="12"/>
        <v>LINCOLN</v>
      </c>
      <c r="R209" s="91"/>
      <c r="S209" s="33" t="s">
        <v>54</v>
      </c>
      <c r="T209" s="128">
        <v>1.1151792524790236</v>
      </c>
    </row>
    <row r="210" spans="16:20" x14ac:dyDescent="0.2">
      <c r="P210" t="str">
        <f t="shared" si="11"/>
        <v>LINCOLN_2310000801</v>
      </c>
      <c r="Q210" t="str">
        <f t="shared" si="12"/>
        <v>LINCOLN</v>
      </c>
      <c r="R210" s="91"/>
      <c r="S210" s="33" t="s">
        <v>284</v>
      </c>
      <c r="T210" s="128">
        <v>1.0899676385753299</v>
      </c>
    </row>
    <row r="211" spans="16:20" x14ac:dyDescent="0.2">
      <c r="P211" t="str">
        <f t="shared" si="11"/>
        <v>LINCOLN_2310002230</v>
      </c>
      <c r="Q211" t="str">
        <f t="shared" si="12"/>
        <v>LINCOLN</v>
      </c>
      <c r="R211" s="91"/>
      <c r="S211" s="33" t="s">
        <v>276</v>
      </c>
      <c r="T211" s="128">
        <v>1.0899676385753299</v>
      </c>
    </row>
    <row r="212" spans="16:20" x14ac:dyDescent="0.2">
      <c r="P212" t="str">
        <f t="shared" si="11"/>
        <v>LINCOLN_2310002240</v>
      </c>
      <c r="Q212" t="str">
        <f t="shared" si="12"/>
        <v>LINCOLN</v>
      </c>
      <c r="R212" s="91"/>
      <c r="S212" s="33" t="s">
        <v>278</v>
      </c>
      <c r="T212" s="128">
        <v>0.92038412291933414</v>
      </c>
    </row>
    <row r="213" spans="16:20" x14ac:dyDescent="0.2">
      <c r="P213" t="str">
        <f t="shared" si="11"/>
        <v>LINCOLN_2310002231</v>
      </c>
      <c r="Q213" t="str">
        <f t="shared" si="12"/>
        <v>LINCOLN</v>
      </c>
      <c r="R213" s="91"/>
      <c r="S213" s="33" t="s">
        <v>282</v>
      </c>
      <c r="T213" s="128">
        <v>1.0899676385753299</v>
      </c>
    </row>
    <row r="214" spans="16:20" x14ac:dyDescent="0.2">
      <c r="P214" t="str">
        <f t="shared" si="11"/>
        <v>LINCOLN_2310020600</v>
      </c>
      <c r="Q214" t="str">
        <f t="shared" si="12"/>
        <v>LINCOLN</v>
      </c>
      <c r="R214" s="91"/>
      <c r="S214" s="33" t="s">
        <v>29</v>
      </c>
      <c r="T214" s="128">
        <v>1.0476834511150399</v>
      </c>
    </row>
    <row r="215" spans="16:20" x14ac:dyDescent="0.2">
      <c r="P215" t="str">
        <f t="shared" si="11"/>
        <v>LINCOLN_2310021411</v>
      </c>
      <c r="Q215" t="str">
        <f t="shared" si="12"/>
        <v>LINCOLN</v>
      </c>
      <c r="R215" s="91"/>
      <c r="S215" s="33" t="s">
        <v>281</v>
      </c>
      <c r="T215" s="128">
        <v>1.0476834511150399</v>
      </c>
    </row>
    <row r="216" spans="16:20" x14ac:dyDescent="0.2">
      <c r="P216" t="str">
        <f t="shared" si="11"/>
        <v>LINCOLN_2310001611</v>
      </c>
      <c r="Q216" t="str">
        <f t="shared" si="12"/>
        <v>LINCOLN</v>
      </c>
      <c r="R216" s="91"/>
      <c r="S216" s="33" t="s">
        <v>272</v>
      </c>
      <c r="T216" s="128">
        <v>1</v>
      </c>
    </row>
    <row r="217" spans="16:20" x14ac:dyDescent="0.2">
      <c r="P217" t="str">
        <f t="shared" si="11"/>
        <v>LINCOLN_2310000300</v>
      </c>
      <c r="Q217" t="str">
        <f t="shared" si="12"/>
        <v>LINCOLN</v>
      </c>
      <c r="R217" s="91"/>
      <c r="S217" s="33" t="s">
        <v>58</v>
      </c>
      <c r="T217" s="128">
        <v>1.1151792524790236</v>
      </c>
    </row>
    <row r="218" spans="16:20" x14ac:dyDescent="0.2">
      <c r="P218" t="str">
        <f t="shared" si="11"/>
        <v>LINCOLN_2310000700</v>
      </c>
      <c r="Q218" t="str">
        <f t="shared" si="12"/>
        <v>LINCOLN</v>
      </c>
      <c r="R218" s="91"/>
      <c r="S218" s="33" t="s">
        <v>60</v>
      </c>
      <c r="T218" s="128">
        <v>1.1151792524790236</v>
      </c>
    </row>
    <row r="219" spans="16:20" x14ac:dyDescent="0.2">
      <c r="P219" t="str">
        <f t="shared" ref="P219:P282" si="13">Q219&amp;"_"&amp;S219</f>
        <v>LINCOLN_2310000802</v>
      </c>
      <c r="Q219" t="str">
        <f t="shared" ref="Q219:Q282" si="14">IF(R219&lt;&gt;"",RIGHT(R219,LEN(R219)-7),Q218)</f>
        <v>LINCOLN</v>
      </c>
      <c r="R219" s="91"/>
      <c r="S219" s="33" t="s">
        <v>421</v>
      </c>
      <c r="T219" s="128">
        <v>0.92038412291933414</v>
      </c>
    </row>
    <row r="220" spans="16:20" x14ac:dyDescent="0.2">
      <c r="P220" t="str">
        <f t="shared" si="13"/>
        <v>LINCOLN_2310001610</v>
      </c>
      <c r="Q220" t="str">
        <f t="shared" si="14"/>
        <v>LINCOLN</v>
      </c>
      <c r="R220" s="91"/>
      <c r="S220" s="33" t="s">
        <v>61</v>
      </c>
      <c r="T220" s="128">
        <v>1</v>
      </c>
    </row>
    <row r="221" spans="16:20" x14ac:dyDescent="0.2">
      <c r="P221" t="str">
        <f t="shared" si="13"/>
        <v>LINCOLN_2310001620</v>
      </c>
      <c r="Q221" t="str">
        <f t="shared" si="14"/>
        <v>LINCOLN</v>
      </c>
      <c r="R221" s="91"/>
      <c r="S221" s="33" t="s">
        <v>62</v>
      </c>
      <c r="T221" s="128">
        <v>1.1151792524790236</v>
      </c>
    </row>
    <row r="222" spans="16:20" x14ac:dyDescent="0.2">
      <c r="P222" t="str">
        <f t="shared" si="13"/>
        <v>LINCOLN_2310001630</v>
      </c>
      <c r="Q222" t="str">
        <f t="shared" si="14"/>
        <v>LINCOLN</v>
      </c>
      <c r="R222" s="91"/>
      <c r="S222" s="33" t="s">
        <v>63</v>
      </c>
      <c r="T222" s="128">
        <v>1.0476834511150399</v>
      </c>
    </row>
    <row r="223" spans="16:20" x14ac:dyDescent="0.2">
      <c r="P223" t="str">
        <f t="shared" si="13"/>
        <v>LINCOLN_2310001640</v>
      </c>
      <c r="Q223" t="str">
        <f t="shared" si="14"/>
        <v>LINCOLN</v>
      </c>
      <c r="R223" s="91"/>
      <c r="S223" s="33" t="s">
        <v>265</v>
      </c>
      <c r="T223" s="128">
        <v>1.0476834511150399</v>
      </c>
    </row>
    <row r="224" spans="16:20" x14ac:dyDescent="0.2">
      <c r="P224" t="str">
        <f t="shared" si="13"/>
        <v>LINCOLN_2310001650</v>
      </c>
      <c r="Q224" t="str">
        <f t="shared" si="14"/>
        <v>LINCOLN</v>
      </c>
      <c r="R224" s="91"/>
      <c r="S224" s="33" t="s">
        <v>267</v>
      </c>
      <c r="T224" s="128">
        <v>1.0476834511150399</v>
      </c>
    </row>
    <row r="225" spans="16:20" x14ac:dyDescent="0.2">
      <c r="P225" t="str">
        <f t="shared" si="13"/>
        <v>LINCOLN_2310001621</v>
      </c>
      <c r="Q225" t="str">
        <f t="shared" si="14"/>
        <v>LINCOLN</v>
      </c>
      <c r="R225" s="91"/>
      <c r="S225" s="33" t="s">
        <v>423</v>
      </c>
      <c r="T225" s="128">
        <v>1.1151792524790236</v>
      </c>
    </row>
    <row r="226" spans="16:20" x14ac:dyDescent="0.2">
      <c r="P226" t="str">
        <f t="shared" si="13"/>
        <v>LINCOLN_2310003200</v>
      </c>
      <c r="Q226" t="str">
        <f t="shared" si="14"/>
        <v>LINCOLN</v>
      </c>
      <c r="R226" s="91"/>
      <c r="S226" s="33" t="s">
        <v>59</v>
      </c>
      <c r="T226" s="128">
        <v>1.1151792524790236</v>
      </c>
    </row>
    <row r="227" spans="16:20" x14ac:dyDescent="0.2">
      <c r="P227" t="str">
        <f t="shared" si="13"/>
        <v>LINCOLN_2310021410</v>
      </c>
      <c r="Q227" t="str">
        <f t="shared" si="14"/>
        <v>LINCOLN</v>
      </c>
      <c r="R227" s="91"/>
      <c r="S227" s="33" t="s">
        <v>270</v>
      </c>
      <c r="T227" s="128">
        <v>1.0476834511150399</v>
      </c>
    </row>
    <row r="228" spans="16:20" x14ac:dyDescent="0.2">
      <c r="P228" t="str">
        <f t="shared" si="13"/>
        <v>LINCOLN_2310001631</v>
      </c>
      <c r="Q228" t="str">
        <f t="shared" si="14"/>
        <v>LINCOLN</v>
      </c>
      <c r="R228" s="91"/>
      <c r="S228" s="33" t="s">
        <v>425</v>
      </c>
      <c r="T228" s="128">
        <v>1.0476834511150399</v>
      </c>
    </row>
    <row r="229" spans="16:20" x14ac:dyDescent="0.2">
      <c r="P229" t="str">
        <f t="shared" si="13"/>
        <v>LINCOLN_10200602</v>
      </c>
      <c r="Q229" t="str">
        <f t="shared" si="14"/>
        <v>LINCOLN</v>
      </c>
      <c r="R229" s="91"/>
      <c r="S229" s="33">
        <v>10200602</v>
      </c>
      <c r="T229" s="128">
        <v>1.1819230782054186</v>
      </c>
    </row>
    <row r="230" spans="16:20" x14ac:dyDescent="0.2">
      <c r="P230" t="str">
        <f t="shared" si="13"/>
        <v>LINCOLN_10200603</v>
      </c>
      <c r="Q230" t="str">
        <f t="shared" si="14"/>
        <v>LINCOLN</v>
      </c>
      <c r="R230" s="91"/>
      <c r="S230" s="33">
        <v>10200603</v>
      </c>
      <c r="T230" s="128">
        <v>1.1819230782054186</v>
      </c>
    </row>
    <row r="231" spans="16:20" x14ac:dyDescent="0.2">
      <c r="P231" t="str">
        <f t="shared" si="13"/>
        <v>LINCOLN_10201002</v>
      </c>
      <c r="Q231" t="str">
        <f t="shared" si="14"/>
        <v>LINCOLN</v>
      </c>
      <c r="R231" s="91"/>
      <c r="S231" s="33">
        <v>10201002</v>
      </c>
      <c r="T231" s="128">
        <v>1.1819230782054186</v>
      </c>
    </row>
    <row r="232" spans="16:20" x14ac:dyDescent="0.2">
      <c r="P232" t="str">
        <f t="shared" si="13"/>
        <v>LINCOLN_10300603</v>
      </c>
      <c r="Q232" t="str">
        <f t="shared" si="14"/>
        <v>LINCOLN</v>
      </c>
      <c r="R232" s="91"/>
      <c r="S232" s="33">
        <v>10300603</v>
      </c>
      <c r="T232" s="128">
        <v>1.1819230782054186</v>
      </c>
    </row>
    <row r="233" spans="16:20" x14ac:dyDescent="0.2">
      <c r="P233" t="str">
        <f t="shared" si="13"/>
        <v>LINCOLN_10500106</v>
      </c>
      <c r="Q233" t="str">
        <f t="shared" si="14"/>
        <v>LINCOLN</v>
      </c>
      <c r="R233" s="91"/>
      <c r="S233" s="33">
        <v>10500106</v>
      </c>
      <c r="T233" s="128">
        <v>1.1819230782054186</v>
      </c>
    </row>
    <row r="234" spans="16:20" x14ac:dyDescent="0.2">
      <c r="P234" t="str">
        <f t="shared" si="13"/>
        <v>LINCOLN_20100102</v>
      </c>
      <c r="Q234" t="str">
        <f t="shared" si="14"/>
        <v>LINCOLN</v>
      </c>
      <c r="R234" s="91"/>
      <c r="S234" s="33">
        <v>20100102</v>
      </c>
      <c r="T234" s="128">
        <v>1.1819230782054186</v>
      </c>
    </row>
    <row r="235" spans="16:20" x14ac:dyDescent="0.2">
      <c r="P235" t="str">
        <f t="shared" si="13"/>
        <v>LINCOLN_20200201</v>
      </c>
      <c r="Q235" t="str">
        <f t="shared" si="14"/>
        <v>LINCOLN</v>
      </c>
      <c r="R235" s="91"/>
      <c r="S235" s="33">
        <v>20200201</v>
      </c>
      <c r="T235" s="128">
        <v>1.1819230782054186</v>
      </c>
    </row>
    <row r="236" spans="16:20" x14ac:dyDescent="0.2">
      <c r="P236" t="str">
        <f t="shared" si="13"/>
        <v>LINCOLN_20200202</v>
      </c>
      <c r="Q236" t="str">
        <f t="shared" si="14"/>
        <v>LINCOLN</v>
      </c>
      <c r="R236" s="91"/>
      <c r="S236" s="33">
        <v>20200202</v>
      </c>
      <c r="T236" s="128">
        <v>1.1819230782054186</v>
      </c>
    </row>
    <row r="237" spans="16:20" x14ac:dyDescent="0.2">
      <c r="P237" t="str">
        <f t="shared" si="13"/>
        <v>LINCOLN_20200253</v>
      </c>
      <c r="Q237" t="str">
        <f t="shared" si="14"/>
        <v>LINCOLN</v>
      </c>
      <c r="R237" s="91"/>
      <c r="S237" s="33">
        <v>20200253</v>
      </c>
      <c r="T237" s="128">
        <v>1.1819230782054186</v>
      </c>
    </row>
    <row r="238" spans="16:20" x14ac:dyDescent="0.2">
      <c r="P238" t="str">
        <f t="shared" si="13"/>
        <v>LINCOLN_20200254</v>
      </c>
      <c r="Q238" t="str">
        <f t="shared" si="14"/>
        <v>LINCOLN</v>
      </c>
      <c r="R238" s="91"/>
      <c r="S238" s="33">
        <v>20200254</v>
      </c>
      <c r="T238" s="128">
        <v>1.1819230782054186</v>
      </c>
    </row>
    <row r="239" spans="16:20" x14ac:dyDescent="0.2">
      <c r="P239" t="str">
        <f t="shared" si="13"/>
        <v>LINCOLN_30600105</v>
      </c>
      <c r="Q239" t="str">
        <f t="shared" si="14"/>
        <v>LINCOLN</v>
      </c>
      <c r="R239" s="91"/>
      <c r="S239" s="33">
        <v>30600105</v>
      </c>
      <c r="T239" s="128">
        <v>1.1819230782054186</v>
      </c>
    </row>
    <row r="240" spans="16:20" x14ac:dyDescent="0.2">
      <c r="P240" t="str">
        <f t="shared" si="13"/>
        <v>LINCOLN_31000201</v>
      </c>
      <c r="Q240" t="str">
        <f t="shared" si="14"/>
        <v>LINCOLN</v>
      </c>
      <c r="R240" s="91"/>
      <c r="S240" s="33">
        <v>31000201</v>
      </c>
      <c r="T240" s="128">
        <v>1.1819230782054186</v>
      </c>
    </row>
    <row r="241" spans="16:20" x14ac:dyDescent="0.2">
      <c r="P241" t="str">
        <f t="shared" si="13"/>
        <v>LINCOLN_31000205</v>
      </c>
      <c r="Q241" t="str">
        <f t="shared" si="14"/>
        <v>LINCOLN</v>
      </c>
      <c r="R241" s="91"/>
      <c r="S241" s="33">
        <v>31000205</v>
      </c>
      <c r="T241" s="128">
        <v>1.1819230782054186</v>
      </c>
    </row>
    <row r="242" spans="16:20" x14ac:dyDescent="0.2">
      <c r="P242" t="str">
        <f t="shared" si="13"/>
        <v>LINCOLN_31000209</v>
      </c>
      <c r="Q242" t="str">
        <f t="shared" si="14"/>
        <v>LINCOLN</v>
      </c>
      <c r="R242" s="91"/>
      <c r="S242" s="33">
        <v>31000209</v>
      </c>
      <c r="T242" s="128">
        <v>1.1819230782054186</v>
      </c>
    </row>
    <row r="243" spans="16:20" x14ac:dyDescent="0.2">
      <c r="P243" t="str">
        <f t="shared" si="13"/>
        <v>LINCOLN_31000220</v>
      </c>
      <c r="Q243" t="str">
        <f t="shared" si="14"/>
        <v>LINCOLN</v>
      </c>
      <c r="R243" s="91"/>
      <c r="S243" s="33">
        <v>31000220</v>
      </c>
      <c r="T243" s="128">
        <v>1.1819230782054186</v>
      </c>
    </row>
    <row r="244" spans="16:20" x14ac:dyDescent="0.2">
      <c r="P244" t="str">
        <f t="shared" si="13"/>
        <v>LINCOLN_31000227</v>
      </c>
      <c r="Q244" t="str">
        <f t="shared" si="14"/>
        <v>LINCOLN</v>
      </c>
      <c r="R244" s="91"/>
      <c r="S244" s="33">
        <v>31000227</v>
      </c>
      <c r="T244" s="128">
        <v>1.1819230782054186</v>
      </c>
    </row>
    <row r="245" spans="16:20" x14ac:dyDescent="0.2">
      <c r="P245" t="str">
        <f t="shared" si="13"/>
        <v>LINCOLN_31000228</v>
      </c>
      <c r="Q245" t="str">
        <f t="shared" si="14"/>
        <v>LINCOLN</v>
      </c>
      <c r="R245" s="91"/>
      <c r="S245" s="33">
        <v>31000228</v>
      </c>
      <c r="T245" s="128">
        <v>1.1819230782054186</v>
      </c>
    </row>
    <row r="246" spans="16:20" x14ac:dyDescent="0.2">
      <c r="P246" t="str">
        <f t="shared" si="13"/>
        <v>LINCOLN_31000299</v>
      </c>
      <c r="Q246" t="str">
        <f t="shared" si="14"/>
        <v>LINCOLN</v>
      </c>
      <c r="R246" s="91"/>
      <c r="S246" s="33">
        <v>31000299</v>
      </c>
      <c r="T246" s="128">
        <v>1.1819230782054186</v>
      </c>
    </row>
    <row r="247" spans="16:20" x14ac:dyDescent="0.2">
      <c r="P247" t="str">
        <f t="shared" si="13"/>
        <v>LINCOLN_31000301</v>
      </c>
      <c r="Q247" t="str">
        <f t="shared" si="14"/>
        <v>LINCOLN</v>
      </c>
      <c r="R247" s="91"/>
      <c r="S247" s="33">
        <v>31000301</v>
      </c>
      <c r="T247" s="128">
        <v>1.1819230782054186</v>
      </c>
    </row>
    <row r="248" spans="16:20" x14ac:dyDescent="0.2">
      <c r="P248" t="str">
        <f t="shared" si="13"/>
        <v>LINCOLN_31000302</v>
      </c>
      <c r="Q248" t="str">
        <f t="shared" si="14"/>
        <v>LINCOLN</v>
      </c>
      <c r="R248" s="91"/>
      <c r="S248" s="33">
        <v>31000302</v>
      </c>
      <c r="T248" s="128">
        <v>1.1819230782054186</v>
      </c>
    </row>
    <row r="249" spans="16:20" x14ac:dyDescent="0.2">
      <c r="P249" t="str">
        <f t="shared" si="13"/>
        <v>LINCOLN_31000310</v>
      </c>
      <c r="Q249" t="str">
        <f t="shared" si="14"/>
        <v>LINCOLN</v>
      </c>
      <c r="R249" s="91"/>
      <c r="S249" s="33">
        <v>31000310</v>
      </c>
      <c r="T249" s="128">
        <v>1.1819230782054186</v>
      </c>
    </row>
    <row r="250" spans="16:20" x14ac:dyDescent="0.2">
      <c r="P250" t="str">
        <f t="shared" si="13"/>
        <v>LINCOLN_31000404</v>
      </c>
      <c r="Q250" t="str">
        <f t="shared" si="14"/>
        <v>LINCOLN</v>
      </c>
      <c r="R250" s="91"/>
      <c r="S250" s="33">
        <v>31000404</v>
      </c>
      <c r="T250" s="128">
        <v>1.1819230782054186</v>
      </c>
    </row>
    <row r="251" spans="16:20" x14ac:dyDescent="0.2">
      <c r="P251" t="str">
        <f t="shared" si="13"/>
        <v>LINCOLN_31000504</v>
      </c>
      <c r="Q251" t="str">
        <f t="shared" si="14"/>
        <v>LINCOLN</v>
      </c>
      <c r="R251" s="91"/>
      <c r="S251" s="33">
        <v>31000504</v>
      </c>
      <c r="T251" s="128">
        <v>1.1819230782054186</v>
      </c>
    </row>
    <row r="252" spans="16:20" x14ac:dyDescent="0.2">
      <c r="P252" t="str">
        <f t="shared" si="13"/>
        <v>LINCOLN_39900601</v>
      </c>
      <c r="Q252" t="str">
        <f t="shared" si="14"/>
        <v>LINCOLN</v>
      </c>
      <c r="R252" s="91"/>
      <c r="S252" s="33">
        <v>39900601</v>
      </c>
      <c r="T252" s="128">
        <v>1.1819230782054186</v>
      </c>
    </row>
    <row r="253" spans="16:20" x14ac:dyDescent="0.2">
      <c r="P253" t="str">
        <f t="shared" si="13"/>
        <v>LINCOLN_40400311</v>
      </c>
      <c r="Q253" t="str">
        <f t="shared" si="14"/>
        <v>LINCOLN</v>
      </c>
      <c r="R253" s="91"/>
      <c r="S253" s="33">
        <v>40400311</v>
      </c>
      <c r="T253" s="128">
        <v>1.1819230782054186</v>
      </c>
    </row>
    <row r="254" spans="16:20" x14ac:dyDescent="0.2">
      <c r="P254" t="str">
        <f t="shared" si="13"/>
        <v>LINCOLN_40400312</v>
      </c>
      <c r="Q254" t="str">
        <f t="shared" si="14"/>
        <v>LINCOLN</v>
      </c>
      <c r="R254" s="91"/>
      <c r="S254" s="33">
        <v>40400312</v>
      </c>
      <c r="T254" s="128">
        <v>1.1819230782054186</v>
      </c>
    </row>
    <row r="255" spans="16:20" x14ac:dyDescent="0.2">
      <c r="P255" t="str">
        <f t="shared" si="13"/>
        <v>LINCOLN_50410310</v>
      </c>
      <c r="Q255" t="str">
        <f t="shared" si="14"/>
        <v>LINCOLN</v>
      </c>
      <c r="R255" s="91"/>
      <c r="S255" s="33">
        <v>50410310</v>
      </c>
      <c r="T255" s="128">
        <v>1.1819230782054186</v>
      </c>
    </row>
    <row r="256" spans="16:20" x14ac:dyDescent="0.2">
      <c r="P256" t="str">
        <f t="shared" si="13"/>
        <v>LINCOLN_2501050030</v>
      </c>
      <c r="Q256" t="str">
        <f t="shared" si="14"/>
        <v>LINCOLN</v>
      </c>
      <c r="R256" s="91"/>
      <c r="S256" s="33" t="s">
        <v>519</v>
      </c>
      <c r="T256" s="128">
        <v>1.1819230782054186</v>
      </c>
    </row>
    <row r="257" spans="16:20" x14ac:dyDescent="0.2">
      <c r="P257" t="str">
        <f t="shared" si="13"/>
        <v>LINCOLN_2630010000</v>
      </c>
      <c r="Q257" t="str">
        <f t="shared" si="14"/>
        <v>LINCOLN</v>
      </c>
      <c r="R257" s="91"/>
      <c r="S257" s="33" t="s">
        <v>520</v>
      </c>
      <c r="T257" s="128">
        <v>1.1819230782054186</v>
      </c>
    </row>
    <row r="258" spans="16:20" x14ac:dyDescent="0.2">
      <c r="P258" t="str">
        <f t="shared" si="13"/>
        <v>LINCOLN_31000220</v>
      </c>
      <c r="Q258" t="str">
        <f t="shared" si="14"/>
        <v>LINCOLN</v>
      </c>
      <c r="R258" s="91"/>
      <c r="S258" s="33" t="s">
        <v>123</v>
      </c>
      <c r="T258" s="128">
        <v>1.1819230782054186</v>
      </c>
    </row>
    <row r="259" spans="16:20" x14ac:dyDescent="0.2">
      <c r="P259" t="str">
        <f t="shared" si="13"/>
        <v>LINCOLN_31000227</v>
      </c>
      <c r="Q259" t="str">
        <f t="shared" si="14"/>
        <v>LINCOLN</v>
      </c>
      <c r="R259" s="91"/>
      <c r="S259" s="33" t="s">
        <v>129</v>
      </c>
      <c r="T259" s="128">
        <v>1.1819230782054186</v>
      </c>
    </row>
    <row r="260" spans="16:20" x14ac:dyDescent="0.2">
      <c r="P260" t="str">
        <f t="shared" si="13"/>
        <v>LINCOLN_31000228</v>
      </c>
      <c r="Q260" t="str">
        <f t="shared" si="14"/>
        <v>LINCOLN</v>
      </c>
      <c r="R260" s="91"/>
      <c r="S260" s="33" t="s">
        <v>131</v>
      </c>
      <c r="T260" s="128">
        <v>1.1819230782054186</v>
      </c>
    </row>
    <row r="261" spans="16:20" x14ac:dyDescent="0.2">
      <c r="P261" t="str">
        <f t="shared" si="13"/>
        <v>LINCOLN_31000299</v>
      </c>
      <c r="Q261" t="str">
        <f t="shared" si="14"/>
        <v>LINCOLN</v>
      </c>
      <c r="R261" s="91"/>
      <c r="S261" s="33" t="s">
        <v>137</v>
      </c>
      <c r="T261" s="128">
        <v>1.1819230782054186</v>
      </c>
    </row>
    <row r="262" spans="16:20" x14ac:dyDescent="0.2">
      <c r="P262" t="str">
        <f t="shared" si="13"/>
        <v>LINCOLN_31000301</v>
      </c>
      <c r="Q262" t="str">
        <f t="shared" si="14"/>
        <v>LINCOLN</v>
      </c>
      <c r="R262" s="91"/>
      <c r="S262" s="33" t="s">
        <v>139</v>
      </c>
      <c r="T262" s="128">
        <v>1.1819230782054186</v>
      </c>
    </row>
    <row r="263" spans="16:20" x14ac:dyDescent="0.2">
      <c r="P263" t="str">
        <f t="shared" si="13"/>
        <v>LINCOLN_31000302</v>
      </c>
      <c r="Q263" t="str">
        <f t="shared" si="14"/>
        <v>LINCOLN</v>
      </c>
      <c r="R263" s="91"/>
      <c r="S263" s="33" t="s">
        <v>141</v>
      </c>
      <c r="T263" s="128">
        <v>1.1819230782054186</v>
      </c>
    </row>
    <row r="264" spans="16:20" x14ac:dyDescent="0.2">
      <c r="P264" t="str">
        <f t="shared" si="13"/>
        <v>LINCOLN_39999989</v>
      </c>
      <c r="Q264" t="str">
        <f t="shared" si="14"/>
        <v>LINCOLN</v>
      </c>
      <c r="R264" s="91"/>
      <c r="S264" s="33" t="s">
        <v>521</v>
      </c>
      <c r="T264" s="128">
        <v>1.1819230782054186</v>
      </c>
    </row>
    <row r="265" spans="16:20" x14ac:dyDescent="0.2">
      <c r="P265" t="str">
        <f t="shared" si="13"/>
        <v>LINCOLN_40400302</v>
      </c>
      <c r="Q265" t="str">
        <f t="shared" si="14"/>
        <v>LINCOLN</v>
      </c>
      <c r="R265" s="91"/>
      <c r="S265" s="33" t="s">
        <v>177</v>
      </c>
      <c r="T265" s="128">
        <v>1.1819230782054186</v>
      </c>
    </row>
    <row r="266" spans="16:20" x14ac:dyDescent="0.2">
      <c r="P266" t="str">
        <f t="shared" si="13"/>
        <v>LINCOLN_40400312</v>
      </c>
      <c r="Q266" t="str">
        <f t="shared" si="14"/>
        <v>LINCOLN</v>
      </c>
      <c r="R266" s="91"/>
      <c r="S266" s="33" t="s">
        <v>185</v>
      </c>
      <c r="T266" s="128">
        <v>1.1819230782054186</v>
      </c>
    </row>
    <row r="267" spans="16:20" x14ac:dyDescent="0.2">
      <c r="P267" t="str">
        <f t="shared" si="13"/>
        <v>SUMMIT_2310000100</v>
      </c>
      <c r="Q267" t="str">
        <f t="shared" si="14"/>
        <v>SUMMIT</v>
      </c>
      <c r="R267" s="32" t="s">
        <v>1650</v>
      </c>
      <c r="S267" s="32" t="s">
        <v>55</v>
      </c>
      <c r="T267" s="127">
        <v>1.1151792524790236</v>
      </c>
    </row>
    <row r="268" spans="16:20" x14ac:dyDescent="0.2">
      <c r="P268" t="str">
        <f t="shared" si="13"/>
        <v>SUMMIT_2310000220</v>
      </c>
      <c r="Q268" t="str">
        <f t="shared" si="14"/>
        <v>SUMMIT</v>
      </c>
      <c r="R268" s="91"/>
      <c r="S268" s="33" t="s">
        <v>45</v>
      </c>
      <c r="T268" s="128">
        <v>1</v>
      </c>
    </row>
    <row r="269" spans="16:20" x14ac:dyDescent="0.2">
      <c r="P269" t="str">
        <f t="shared" si="13"/>
        <v>SUMMIT_2310000230</v>
      </c>
      <c r="Q269" t="str">
        <f t="shared" si="14"/>
        <v>SUMMIT</v>
      </c>
      <c r="R269" s="91"/>
      <c r="S269" s="33" t="s">
        <v>54</v>
      </c>
      <c r="T269" s="128">
        <v>1.1151792524790236</v>
      </c>
    </row>
    <row r="270" spans="16:20" x14ac:dyDescent="0.2">
      <c r="P270" t="str">
        <f t="shared" si="13"/>
        <v>SUMMIT_2310000801</v>
      </c>
      <c r="Q270" t="str">
        <f t="shared" si="14"/>
        <v>SUMMIT</v>
      </c>
      <c r="R270" s="91"/>
      <c r="S270" s="33" t="s">
        <v>284</v>
      </c>
      <c r="T270" s="128">
        <v>1.0899676385753299</v>
      </c>
    </row>
    <row r="271" spans="16:20" x14ac:dyDescent="0.2">
      <c r="P271" t="str">
        <f t="shared" si="13"/>
        <v>SUMMIT_2310002230</v>
      </c>
      <c r="Q271" t="str">
        <f t="shared" si="14"/>
        <v>SUMMIT</v>
      </c>
      <c r="R271" s="91"/>
      <c r="S271" s="33" t="s">
        <v>276</v>
      </c>
      <c r="T271" s="128">
        <v>1.0899676385753299</v>
      </c>
    </row>
    <row r="272" spans="16:20" x14ac:dyDescent="0.2">
      <c r="P272" t="str">
        <f t="shared" si="13"/>
        <v>SUMMIT_2310002240</v>
      </c>
      <c r="Q272" t="str">
        <f t="shared" si="14"/>
        <v>SUMMIT</v>
      </c>
      <c r="R272" s="91"/>
      <c r="S272" s="33" t="s">
        <v>278</v>
      </c>
      <c r="T272" s="128">
        <v>0.92038412291933414</v>
      </c>
    </row>
    <row r="273" spans="16:20" x14ac:dyDescent="0.2">
      <c r="P273" t="str">
        <f t="shared" si="13"/>
        <v>SUMMIT_2310002231</v>
      </c>
      <c r="Q273" t="str">
        <f t="shared" si="14"/>
        <v>SUMMIT</v>
      </c>
      <c r="R273" s="91"/>
      <c r="S273" s="33" t="s">
        <v>282</v>
      </c>
      <c r="T273" s="128">
        <v>1.0899676385753299</v>
      </c>
    </row>
    <row r="274" spans="16:20" x14ac:dyDescent="0.2">
      <c r="P274" t="str">
        <f t="shared" si="13"/>
        <v>SUMMIT_2310020600</v>
      </c>
      <c r="Q274" t="str">
        <f t="shared" si="14"/>
        <v>SUMMIT</v>
      </c>
      <c r="R274" s="91"/>
      <c r="S274" s="33" t="s">
        <v>29</v>
      </c>
      <c r="T274" s="128">
        <v>1.0476834511150399</v>
      </c>
    </row>
    <row r="275" spans="16:20" x14ac:dyDescent="0.2">
      <c r="P275" t="str">
        <f t="shared" si="13"/>
        <v>SUMMIT_2310021411</v>
      </c>
      <c r="Q275" t="str">
        <f t="shared" si="14"/>
        <v>SUMMIT</v>
      </c>
      <c r="R275" s="91"/>
      <c r="S275" s="33" t="s">
        <v>281</v>
      </c>
      <c r="T275" s="128">
        <v>1.0476834511150399</v>
      </c>
    </row>
    <row r="276" spans="16:20" x14ac:dyDescent="0.2">
      <c r="P276" t="str">
        <f t="shared" si="13"/>
        <v>SUMMIT_2310001611</v>
      </c>
      <c r="Q276" t="str">
        <f t="shared" si="14"/>
        <v>SUMMIT</v>
      </c>
      <c r="R276" s="91"/>
      <c r="S276" s="33" t="s">
        <v>272</v>
      </c>
      <c r="T276" s="128">
        <v>1</v>
      </c>
    </row>
    <row r="277" spans="16:20" x14ac:dyDescent="0.2">
      <c r="P277" t="str">
        <f t="shared" si="13"/>
        <v>SUMMIT_2310000300</v>
      </c>
      <c r="Q277" t="str">
        <f t="shared" si="14"/>
        <v>SUMMIT</v>
      </c>
      <c r="R277" s="91"/>
      <c r="S277" s="33" t="s">
        <v>58</v>
      </c>
      <c r="T277" s="128">
        <v>1.1151792524790236</v>
      </c>
    </row>
    <row r="278" spans="16:20" x14ac:dyDescent="0.2">
      <c r="P278" t="str">
        <f t="shared" si="13"/>
        <v>SUMMIT_2310000700</v>
      </c>
      <c r="Q278" t="str">
        <f t="shared" si="14"/>
        <v>SUMMIT</v>
      </c>
      <c r="R278" s="91"/>
      <c r="S278" s="33" t="s">
        <v>60</v>
      </c>
      <c r="T278" s="128">
        <v>1.1151792524790236</v>
      </c>
    </row>
    <row r="279" spans="16:20" x14ac:dyDescent="0.2">
      <c r="P279" t="str">
        <f t="shared" si="13"/>
        <v>SUMMIT_2310000802</v>
      </c>
      <c r="Q279" t="str">
        <f t="shared" si="14"/>
        <v>SUMMIT</v>
      </c>
      <c r="R279" s="91"/>
      <c r="S279" s="33" t="s">
        <v>421</v>
      </c>
      <c r="T279" s="128">
        <v>0.92038412291933414</v>
      </c>
    </row>
    <row r="280" spans="16:20" x14ac:dyDescent="0.2">
      <c r="P280" t="str">
        <f t="shared" si="13"/>
        <v>SUMMIT_2310001610</v>
      </c>
      <c r="Q280" t="str">
        <f t="shared" si="14"/>
        <v>SUMMIT</v>
      </c>
      <c r="R280" s="91"/>
      <c r="S280" s="33" t="s">
        <v>61</v>
      </c>
      <c r="T280" s="128">
        <v>1</v>
      </c>
    </row>
    <row r="281" spans="16:20" x14ac:dyDescent="0.2">
      <c r="P281" t="str">
        <f t="shared" si="13"/>
        <v>SUMMIT_2310001620</v>
      </c>
      <c r="Q281" t="str">
        <f t="shared" si="14"/>
        <v>SUMMIT</v>
      </c>
      <c r="R281" s="91"/>
      <c r="S281" s="33" t="s">
        <v>62</v>
      </c>
      <c r="T281" s="128">
        <v>1.1151792524790236</v>
      </c>
    </row>
    <row r="282" spans="16:20" x14ac:dyDescent="0.2">
      <c r="P282" t="str">
        <f t="shared" si="13"/>
        <v>SUMMIT_2310001630</v>
      </c>
      <c r="Q282" t="str">
        <f t="shared" si="14"/>
        <v>SUMMIT</v>
      </c>
      <c r="R282" s="91"/>
      <c r="S282" s="33" t="s">
        <v>63</v>
      </c>
      <c r="T282" s="128">
        <v>1.0476834511150399</v>
      </c>
    </row>
    <row r="283" spans="16:20" x14ac:dyDescent="0.2">
      <c r="P283" t="str">
        <f t="shared" ref="P283:P346" si="15">Q283&amp;"_"&amp;S283</f>
        <v>SUMMIT_2310001640</v>
      </c>
      <c r="Q283" t="str">
        <f t="shared" ref="Q283:Q346" si="16">IF(R283&lt;&gt;"",RIGHT(R283,LEN(R283)-7),Q282)</f>
        <v>SUMMIT</v>
      </c>
      <c r="R283" s="91"/>
      <c r="S283" s="33" t="s">
        <v>265</v>
      </c>
      <c r="T283" s="128">
        <v>1.0476834511150399</v>
      </c>
    </row>
    <row r="284" spans="16:20" x14ac:dyDescent="0.2">
      <c r="P284" t="str">
        <f t="shared" si="15"/>
        <v>SUMMIT_2310001650</v>
      </c>
      <c r="Q284" t="str">
        <f t="shared" si="16"/>
        <v>SUMMIT</v>
      </c>
      <c r="R284" s="91"/>
      <c r="S284" s="33" t="s">
        <v>267</v>
      </c>
      <c r="T284" s="128">
        <v>1.0476834511150399</v>
      </c>
    </row>
    <row r="285" spans="16:20" x14ac:dyDescent="0.2">
      <c r="P285" t="str">
        <f t="shared" si="15"/>
        <v>SUMMIT_2310001621</v>
      </c>
      <c r="Q285" t="str">
        <f t="shared" si="16"/>
        <v>SUMMIT</v>
      </c>
      <c r="R285" s="91"/>
      <c r="S285" s="33" t="s">
        <v>423</v>
      </c>
      <c r="T285" s="128">
        <v>1.1151792524790236</v>
      </c>
    </row>
    <row r="286" spans="16:20" x14ac:dyDescent="0.2">
      <c r="P286" t="str">
        <f t="shared" si="15"/>
        <v>SUMMIT_2310003200</v>
      </c>
      <c r="Q286" t="str">
        <f t="shared" si="16"/>
        <v>SUMMIT</v>
      </c>
      <c r="R286" s="91"/>
      <c r="S286" s="33" t="s">
        <v>59</v>
      </c>
      <c r="T286" s="128">
        <v>1.1151792524790236</v>
      </c>
    </row>
    <row r="287" spans="16:20" x14ac:dyDescent="0.2">
      <c r="P287" t="str">
        <f t="shared" si="15"/>
        <v>SUMMIT_2310021410</v>
      </c>
      <c r="Q287" t="str">
        <f t="shared" si="16"/>
        <v>SUMMIT</v>
      </c>
      <c r="R287" s="91"/>
      <c r="S287" s="33" t="s">
        <v>270</v>
      </c>
      <c r="T287" s="128">
        <v>1.0476834511150399</v>
      </c>
    </row>
    <row r="288" spans="16:20" x14ac:dyDescent="0.2">
      <c r="P288" t="str">
        <f t="shared" si="15"/>
        <v>SUMMIT_2310001631</v>
      </c>
      <c r="Q288" t="str">
        <f t="shared" si="16"/>
        <v>SUMMIT</v>
      </c>
      <c r="R288" s="91"/>
      <c r="S288" s="33" t="s">
        <v>425</v>
      </c>
      <c r="T288" s="128">
        <v>1.0476834511150399</v>
      </c>
    </row>
    <row r="289" spans="16:20" x14ac:dyDescent="0.2">
      <c r="P289" t="str">
        <f t="shared" si="15"/>
        <v>SUMMIT_10200602</v>
      </c>
      <c r="Q289" t="str">
        <f t="shared" si="16"/>
        <v>SUMMIT</v>
      </c>
      <c r="R289" s="91"/>
      <c r="S289" s="33">
        <v>10200602</v>
      </c>
      <c r="T289" s="128">
        <v>1.1819230782054186</v>
      </c>
    </row>
    <row r="290" spans="16:20" x14ac:dyDescent="0.2">
      <c r="P290" t="str">
        <f t="shared" si="15"/>
        <v>SUMMIT_10200603</v>
      </c>
      <c r="Q290" t="str">
        <f t="shared" si="16"/>
        <v>SUMMIT</v>
      </c>
      <c r="R290" s="91"/>
      <c r="S290" s="33">
        <v>10200603</v>
      </c>
      <c r="T290" s="128">
        <v>1.1819230782054186</v>
      </c>
    </row>
    <row r="291" spans="16:20" x14ac:dyDescent="0.2">
      <c r="P291" t="str">
        <f t="shared" si="15"/>
        <v>SUMMIT_10201002</v>
      </c>
      <c r="Q291" t="str">
        <f t="shared" si="16"/>
        <v>SUMMIT</v>
      </c>
      <c r="R291" s="91"/>
      <c r="S291" s="33">
        <v>10201002</v>
      </c>
      <c r="T291" s="128">
        <v>1.1819230782054186</v>
      </c>
    </row>
    <row r="292" spans="16:20" x14ac:dyDescent="0.2">
      <c r="P292" t="str">
        <f t="shared" si="15"/>
        <v>SUMMIT_10300603</v>
      </c>
      <c r="Q292" t="str">
        <f t="shared" si="16"/>
        <v>SUMMIT</v>
      </c>
      <c r="R292" s="91"/>
      <c r="S292" s="33">
        <v>10300603</v>
      </c>
      <c r="T292" s="128">
        <v>1.1819230782054186</v>
      </c>
    </row>
    <row r="293" spans="16:20" x14ac:dyDescent="0.2">
      <c r="P293" t="str">
        <f t="shared" si="15"/>
        <v>SUMMIT_10500106</v>
      </c>
      <c r="Q293" t="str">
        <f t="shared" si="16"/>
        <v>SUMMIT</v>
      </c>
      <c r="R293" s="91"/>
      <c r="S293" s="33">
        <v>10500106</v>
      </c>
      <c r="T293" s="128">
        <v>1.1819230782054186</v>
      </c>
    </row>
    <row r="294" spans="16:20" x14ac:dyDescent="0.2">
      <c r="P294" t="str">
        <f t="shared" si="15"/>
        <v>SUMMIT_20100102</v>
      </c>
      <c r="Q294" t="str">
        <f t="shared" si="16"/>
        <v>SUMMIT</v>
      </c>
      <c r="R294" s="91"/>
      <c r="S294" s="33">
        <v>20100102</v>
      </c>
      <c r="T294" s="128">
        <v>1.1819230782054186</v>
      </c>
    </row>
    <row r="295" spans="16:20" x14ac:dyDescent="0.2">
      <c r="P295" t="str">
        <f t="shared" si="15"/>
        <v>SUMMIT_20200201</v>
      </c>
      <c r="Q295" t="str">
        <f t="shared" si="16"/>
        <v>SUMMIT</v>
      </c>
      <c r="R295" s="91"/>
      <c r="S295" s="33">
        <v>20200201</v>
      </c>
      <c r="T295" s="128">
        <v>1.1819230782054186</v>
      </c>
    </row>
    <row r="296" spans="16:20" x14ac:dyDescent="0.2">
      <c r="P296" t="str">
        <f t="shared" si="15"/>
        <v>SUMMIT_20200202</v>
      </c>
      <c r="Q296" t="str">
        <f t="shared" si="16"/>
        <v>SUMMIT</v>
      </c>
      <c r="R296" s="91"/>
      <c r="S296" s="33">
        <v>20200202</v>
      </c>
      <c r="T296" s="128">
        <v>1.1819230782054186</v>
      </c>
    </row>
    <row r="297" spans="16:20" x14ac:dyDescent="0.2">
      <c r="P297" t="str">
        <f t="shared" si="15"/>
        <v>SUMMIT_20200253</v>
      </c>
      <c r="Q297" t="str">
        <f t="shared" si="16"/>
        <v>SUMMIT</v>
      </c>
      <c r="R297" s="91"/>
      <c r="S297" s="33">
        <v>20200253</v>
      </c>
      <c r="T297" s="128">
        <v>1.1819230782054186</v>
      </c>
    </row>
    <row r="298" spans="16:20" x14ac:dyDescent="0.2">
      <c r="P298" t="str">
        <f t="shared" si="15"/>
        <v>SUMMIT_20200254</v>
      </c>
      <c r="Q298" t="str">
        <f t="shared" si="16"/>
        <v>SUMMIT</v>
      </c>
      <c r="R298" s="91"/>
      <c r="S298" s="33">
        <v>20200254</v>
      </c>
      <c r="T298" s="128">
        <v>1.1819230782054186</v>
      </c>
    </row>
    <row r="299" spans="16:20" x14ac:dyDescent="0.2">
      <c r="P299" t="str">
        <f t="shared" si="15"/>
        <v>SUMMIT_30600105</v>
      </c>
      <c r="Q299" t="str">
        <f t="shared" si="16"/>
        <v>SUMMIT</v>
      </c>
      <c r="R299" s="91"/>
      <c r="S299" s="33">
        <v>30600105</v>
      </c>
      <c r="T299" s="128">
        <v>1.1819230782054186</v>
      </c>
    </row>
    <row r="300" spans="16:20" x14ac:dyDescent="0.2">
      <c r="P300" t="str">
        <f t="shared" si="15"/>
        <v>SUMMIT_31000201</v>
      </c>
      <c r="Q300" t="str">
        <f t="shared" si="16"/>
        <v>SUMMIT</v>
      </c>
      <c r="R300" s="91"/>
      <c r="S300" s="33">
        <v>31000201</v>
      </c>
      <c r="T300" s="128">
        <v>1.1819230782054186</v>
      </c>
    </row>
    <row r="301" spans="16:20" x14ac:dyDescent="0.2">
      <c r="P301" t="str">
        <f t="shared" si="15"/>
        <v>SUMMIT_31000205</v>
      </c>
      <c r="Q301" t="str">
        <f t="shared" si="16"/>
        <v>SUMMIT</v>
      </c>
      <c r="R301" s="91"/>
      <c r="S301" s="33">
        <v>31000205</v>
      </c>
      <c r="T301" s="128">
        <v>1.1819230782054186</v>
      </c>
    </row>
    <row r="302" spans="16:20" x14ac:dyDescent="0.2">
      <c r="P302" t="str">
        <f t="shared" si="15"/>
        <v>SUMMIT_31000209</v>
      </c>
      <c r="Q302" t="str">
        <f t="shared" si="16"/>
        <v>SUMMIT</v>
      </c>
      <c r="R302" s="91"/>
      <c r="S302" s="33">
        <v>31000209</v>
      </c>
      <c r="T302" s="128">
        <v>1.1819230782054186</v>
      </c>
    </row>
    <row r="303" spans="16:20" x14ac:dyDescent="0.2">
      <c r="P303" t="str">
        <f t="shared" si="15"/>
        <v>SUMMIT_31000220</v>
      </c>
      <c r="Q303" t="str">
        <f t="shared" si="16"/>
        <v>SUMMIT</v>
      </c>
      <c r="R303" s="91"/>
      <c r="S303" s="33">
        <v>31000220</v>
      </c>
      <c r="T303" s="128">
        <v>1.1819230782054186</v>
      </c>
    </row>
    <row r="304" spans="16:20" x14ac:dyDescent="0.2">
      <c r="P304" t="str">
        <f t="shared" si="15"/>
        <v>SUMMIT_31000227</v>
      </c>
      <c r="Q304" t="str">
        <f t="shared" si="16"/>
        <v>SUMMIT</v>
      </c>
      <c r="R304" s="91"/>
      <c r="S304" s="33">
        <v>31000227</v>
      </c>
      <c r="T304" s="128">
        <v>1.1819230782054186</v>
      </c>
    </row>
    <row r="305" spans="16:20" x14ac:dyDescent="0.2">
      <c r="P305" t="str">
        <f t="shared" si="15"/>
        <v>SUMMIT_31000228</v>
      </c>
      <c r="Q305" t="str">
        <f t="shared" si="16"/>
        <v>SUMMIT</v>
      </c>
      <c r="R305" s="91"/>
      <c r="S305" s="33">
        <v>31000228</v>
      </c>
      <c r="T305" s="128">
        <v>1.1819230782054186</v>
      </c>
    </row>
    <row r="306" spans="16:20" x14ac:dyDescent="0.2">
      <c r="P306" t="str">
        <f t="shared" si="15"/>
        <v>SUMMIT_31000299</v>
      </c>
      <c r="Q306" t="str">
        <f t="shared" si="16"/>
        <v>SUMMIT</v>
      </c>
      <c r="R306" s="91"/>
      <c r="S306" s="33">
        <v>31000299</v>
      </c>
      <c r="T306" s="128">
        <v>1.1819230782054186</v>
      </c>
    </row>
    <row r="307" spans="16:20" x14ac:dyDescent="0.2">
      <c r="P307" t="str">
        <f t="shared" si="15"/>
        <v>SUMMIT_31000301</v>
      </c>
      <c r="Q307" t="str">
        <f t="shared" si="16"/>
        <v>SUMMIT</v>
      </c>
      <c r="R307" s="91"/>
      <c r="S307" s="33">
        <v>31000301</v>
      </c>
      <c r="T307" s="128">
        <v>1.1819230782054186</v>
      </c>
    </row>
    <row r="308" spans="16:20" x14ac:dyDescent="0.2">
      <c r="P308" t="str">
        <f t="shared" si="15"/>
        <v>SUMMIT_31000302</v>
      </c>
      <c r="Q308" t="str">
        <f t="shared" si="16"/>
        <v>SUMMIT</v>
      </c>
      <c r="R308" s="91"/>
      <c r="S308" s="33">
        <v>31000302</v>
      </c>
      <c r="T308" s="128">
        <v>1.1819230782054186</v>
      </c>
    </row>
    <row r="309" spans="16:20" x14ac:dyDescent="0.2">
      <c r="P309" t="str">
        <f t="shared" si="15"/>
        <v>SUMMIT_31000310</v>
      </c>
      <c r="Q309" t="str">
        <f t="shared" si="16"/>
        <v>SUMMIT</v>
      </c>
      <c r="R309" s="91"/>
      <c r="S309" s="33">
        <v>31000310</v>
      </c>
      <c r="T309" s="128">
        <v>1.1819230782054186</v>
      </c>
    </row>
    <row r="310" spans="16:20" x14ac:dyDescent="0.2">
      <c r="P310" t="str">
        <f t="shared" si="15"/>
        <v>SUMMIT_31000404</v>
      </c>
      <c r="Q310" t="str">
        <f t="shared" si="16"/>
        <v>SUMMIT</v>
      </c>
      <c r="R310" s="91"/>
      <c r="S310" s="33">
        <v>31000404</v>
      </c>
      <c r="T310" s="128">
        <v>1.1819230782054186</v>
      </c>
    </row>
    <row r="311" spans="16:20" x14ac:dyDescent="0.2">
      <c r="P311" t="str">
        <f t="shared" si="15"/>
        <v>SUMMIT_31000504</v>
      </c>
      <c r="Q311" t="str">
        <f t="shared" si="16"/>
        <v>SUMMIT</v>
      </c>
      <c r="R311" s="91"/>
      <c r="S311" s="33">
        <v>31000504</v>
      </c>
      <c r="T311" s="128">
        <v>1.1819230782054186</v>
      </c>
    </row>
    <row r="312" spans="16:20" x14ac:dyDescent="0.2">
      <c r="P312" t="str">
        <f t="shared" si="15"/>
        <v>SUMMIT_39900601</v>
      </c>
      <c r="Q312" t="str">
        <f t="shared" si="16"/>
        <v>SUMMIT</v>
      </c>
      <c r="R312" s="91"/>
      <c r="S312" s="33">
        <v>39900601</v>
      </c>
      <c r="T312" s="128">
        <v>1.1819230782054186</v>
      </c>
    </row>
    <row r="313" spans="16:20" x14ac:dyDescent="0.2">
      <c r="P313" t="str">
        <f t="shared" si="15"/>
        <v>SUMMIT_40400311</v>
      </c>
      <c r="Q313" t="str">
        <f t="shared" si="16"/>
        <v>SUMMIT</v>
      </c>
      <c r="R313" s="91"/>
      <c r="S313" s="33">
        <v>40400311</v>
      </c>
      <c r="T313" s="128">
        <v>1.1819230782054186</v>
      </c>
    </row>
    <row r="314" spans="16:20" x14ac:dyDescent="0.2">
      <c r="P314" t="str">
        <f t="shared" si="15"/>
        <v>SUMMIT_40400312</v>
      </c>
      <c r="Q314" t="str">
        <f t="shared" si="16"/>
        <v>SUMMIT</v>
      </c>
      <c r="R314" s="91"/>
      <c r="S314" s="33">
        <v>40400312</v>
      </c>
      <c r="T314" s="128">
        <v>1.1819230782054186</v>
      </c>
    </row>
    <row r="315" spans="16:20" x14ac:dyDescent="0.2">
      <c r="P315" t="str">
        <f t="shared" si="15"/>
        <v>SUMMIT_50410310</v>
      </c>
      <c r="Q315" t="str">
        <f t="shared" si="16"/>
        <v>SUMMIT</v>
      </c>
      <c r="R315" s="91"/>
      <c r="S315" s="33">
        <v>50410310</v>
      </c>
      <c r="T315" s="128">
        <v>1.1819230782054186</v>
      </c>
    </row>
    <row r="316" spans="16:20" x14ac:dyDescent="0.2">
      <c r="P316" t="str">
        <f t="shared" si="15"/>
        <v>SUMMIT_2501050030</v>
      </c>
      <c r="Q316" t="str">
        <f t="shared" si="16"/>
        <v>SUMMIT</v>
      </c>
      <c r="R316" s="91"/>
      <c r="S316" s="33" t="s">
        <v>519</v>
      </c>
      <c r="T316" s="128">
        <v>1.1819230782054186</v>
      </c>
    </row>
    <row r="317" spans="16:20" x14ac:dyDescent="0.2">
      <c r="P317" t="str">
        <f t="shared" si="15"/>
        <v>SUMMIT_2630010000</v>
      </c>
      <c r="Q317" t="str">
        <f t="shared" si="16"/>
        <v>SUMMIT</v>
      </c>
      <c r="R317" s="91"/>
      <c r="S317" s="33" t="s">
        <v>520</v>
      </c>
      <c r="T317" s="128">
        <v>1.1819230782054186</v>
      </c>
    </row>
    <row r="318" spans="16:20" x14ac:dyDescent="0.2">
      <c r="P318" t="str">
        <f t="shared" si="15"/>
        <v>SUMMIT_31000220</v>
      </c>
      <c r="Q318" t="str">
        <f t="shared" si="16"/>
        <v>SUMMIT</v>
      </c>
      <c r="R318" s="91"/>
      <c r="S318" s="33" t="s">
        <v>123</v>
      </c>
      <c r="T318" s="128">
        <v>1.1819230782054186</v>
      </c>
    </row>
    <row r="319" spans="16:20" x14ac:dyDescent="0.2">
      <c r="P319" t="str">
        <f t="shared" si="15"/>
        <v>SUMMIT_31000227</v>
      </c>
      <c r="Q319" t="str">
        <f t="shared" si="16"/>
        <v>SUMMIT</v>
      </c>
      <c r="R319" s="91"/>
      <c r="S319" s="33" t="s">
        <v>129</v>
      </c>
      <c r="T319" s="128">
        <v>1.1819230782054186</v>
      </c>
    </row>
    <row r="320" spans="16:20" x14ac:dyDescent="0.2">
      <c r="P320" t="str">
        <f t="shared" si="15"/>
        <v>SUMMIT_31000228</v>
      </c>
      <c r="Q320" t="str">
        <f t="shared" si="16"/>
        <v>SUMMIT</v>
      </c>
      <c r="R320" s="91"/>
      <c r="S320" s="33" t="s">
        <v>131</v>
      </c>
      <c r="T320" s="128">
        <v>1.1819230782054186</v>
      </c>
    </row>
    <row r="321" spans="16:20" x14ac:dyDescent="0.2">
      <c r="P321" t="str">
        <f t="shared" si="15"/>
        <v>SUMMIT_31000299</v>
      </c>
      <c r="Q321" t="str">
        <f t="shared" si="16"/>
        <v>SUMMIT</v>
      </c>
      <c r="R321" s="91"/>
      <c r="S321" s="33" t="s">
        <v>137</v>
      </c>
      <c r="T321" s="128">
        <v>1.1819230782054186</v>
      </c>
    </row>
    <row r="322" spans="16:20" x14ac:dyDescent="0.2">
      <c r="P322" t="str">
        <f t="shared" si="15"/>
        <v>SUMMIT_31000301</v>
      </c>
      <c r="Q322" t="str">
        <f t="shared" si="16"/>
        <v>SUMMIT</v>
      </c>
      <c r="R322" s="91"/>
      <c r="S322" s="33" t="s">
        <v>139</v>
      </c>
      <c r="T322" s="128">
        <v>1.1819230782054186</v>
      </c>
    </row>
    <row r="323" spans="16:20" x14ac:dyDescent="0.2">
      <c r="P323" t="str">
        <f t="shared" si="15"/>
        <v>SUMMIT_31000302</v>
      </c>
      <c r="Q323" t="str">
        <f t="shared" si="16"/>
        <v>SUMMIT</v>
      </c>
      <c r="R323" s="91"/>
      <c r="S323" s="33" t="s">
        <v>141</v>
      </c>
      <c r="T323" s="128">
        <v>1.1819230782054186</v>
      </c>
    </row>
    <row r="324" spans="16:20" x14ac:dyDescent="0.2">
      <c r="P324" t="str">
        <f t="shared" si="15"/>
        <v>SUMMIT_39999989</v>
      </c>
      <c r="Q324" t="str">
        <f t="shared" si="16"/>
        <v>SUMMIT</v>
      </c>
      <c r="R324" s="91"/>
      <c r="S324" s="33" t="s">
        <v>521</v>
      </c>
      <c r="T324" s="128">
        <v>1.1819230782054186</v>
      </c>
    </row>
    <row r="325" spans="16:20" x14ac:dyDescent="0.2">
      <c r="P325" t="str">
        <f t="shared" si="15"/>
        <v>SUMMIT_40400302</v>
      </c>
      <c r="Q325" t="str">
        <f t="shared" si="16"/>
        <v>SUMMIT</v>
      </c>
      <c r="R325" s="91"/>
      <c r="S325" s="33" t="s">
        <v>177</v>
      </c>
      <c r="T325" s="128">
        <v>1.1819230782054186</v>
      </c>
    </row>
    <row r="326" spans="16:20" x14ac:dyDescent="0.2">
      <c r="P326" t="str">
        <f t="shared" si="15"/>
        <v>SUMMIT_40400312</v>
      </c>
      <c r="Q326" t="str">
        <f t="shared" si="16"/>
        <v>SUMMIT</v>
      </c>
      <c r="R326" s="91"/>
      <c r="S326" s="33" t="s">
        <v>185</v>
      </c>
      <c r="T326" s="128">
        <v>1.1819230782054186</v>
      </c>
    </row>
    <row r="327" spans="16:20" x14ac:dyDescent="0.2">
      <c r="P327" t="str">
        <f t="shared" si="15"/>
        <v>Sweetwater_2310000100</v>
      </c>
      <c r="Q327" t="str">
        <f t="shared" si="16"/>
        <v>Sweetwater</v>
      </c>
      <c r="R327" s="32" t="s">
        <v>1652</v>
      </c>
      <c r="S327" s="32" t="s">
        <v>55</v>
      </c>
      <c r="T327" s="127">
        <v>1.1349948078920042</v>
      </c>
    </row>
    <row r="328" spans="16:20" x14ac:dyDescent="0.2">
      <c r="P328" t="str">
        <f t="shared" si="15"/>
        <v>Sweetwater_2310000220</v>
      </c>
      <c r="Q328" t="str">
        <f t="shared" si="16"/>
        <v>Sweetwater</v>
      </c>
      <c r="R328" s="91"/>
      <c r="S328" s="33" t="s">
        <v>45</v>
      </c>
      <c r="T328" s="128">
        <v>1.0669144981412639</v>
      </c>
    </row>
    <row r="329" spans="16:20" x14ac:dyDescent="0.2">
      <c r="P329" t="str">
        <f t="shared" si="15"/>
        <v>Sweetwater_2310000230</v>
      </c>
      <c r="Q329" t="str">
        <f t="shared" si="16"/>
        <v>Sweetwater</v>
      </c>
      <c r="R329" s="91"/>
      <c r="S329" s="33" t="s">
        <v>54</v>
      </c>
      <c r="T329" s="128">
        <v>1.1349948078920042</v>
      </c>
    </row>
    <row r="330" spans="16:20" x14ac:dyDescent="0.2">
      <c r="P330" t="str">
        <f t="shared" si="15"/>
        <v>Sweetwater_2310000801</v>
      </c>
      <c r="Q330" t="str">
        <f t="shared" si="16"/>
        <v>Sweetwater</v>
      </c>
      <c r="R330" s="91"/>
      <c r="S330" s="33" t="s">
        <v>284</v>
      </c>
      <c r="T330" s="128">
        <v>1.0805365969209815</v>
      </c>
    </row>
    <row r="331" spans="16:20" x14ac:dyDescent="0.2">
      <c r="P331" t="str">
        <f t="shared" si="15"/>
        <v>Sweetwater_2310002230</v>
      </c>
      <c r="Q331" t="str">
        <f t="shared" si="16"/>
        <v>Sweetwater</v>
      </c>
      <c r="R331" s="91"/>
      <c r="S331" s="33" t="s">
        <v>276</v>
      </c>
      <c r="T331" s="128">
        <v>1.0805365969209815</v>
      </c>
    </row>
    <row r="332" spans="16:20" x14ac:dyDescent="0.2">
      <c r="P332" t="str">
        <f t="shared" si="15"/>
        <v>Sweetwater_2310002240</v>
      </c>
      <c r="Q332" t="str">
        <f t="shared" si="16"/>
        <v>Sweetwater</v>
      </c>
      <c r="R332" s="91"/>
      <c r="S332" s="33" t="s">
        <v>278</v>
      </c>
      <c r="T332" s="128">
        <v>1.002175096117081</v>
      </c>
    </row>
    <row r="333" spans="16:20" x14ac:dyDescent="0.2">
      <c r="P333" t="str">
        <f t="shared" si="15"/>
        <v>Sweetwater_2310002231</v>
      </c>
      <c r="Q333" t="str">
        <f t="shared" si="16"/>
        <v>Sweetwater</v>
      </c>
      <c r="R333" s="91"/>
      <c r="S333" s="33" t="s">
        <v>282</v>
      </c>
      <c r="T333" s="128">
        <v>1.0805365969209815</v>
      </c>
    </row>
    <row r="334" spans="16:20" x14ac:dyDescent="0.2">
      <c r="P334" t="str">
        <f t="shared" si="15"/>
        <v>Sweetwater_2310020600</v>
      </c>
      <c r="Q334" t="str">
        <f t="shared" si="16"/>
        <v>Sweetwater</v>
      </c>
      <c r="R334" s="91"/>
      <c r="S334" s="33" t="s">
        <v>29</v>
      </c>
      <c r="T334" s="128">
        <v>1.0100500649118596</v>
      </c>
    </row>
    <row r="335" spans="16:20" x14ac:dyDescent="0.2">
      <c r="P335" t="str">
        <f t="shared" si="15"/>
        <v>Sweetwater_2310021411</v>
      </c>
      <c r="Q335" t="str">
        <f t="shared" si="16"/>
        <v>Sweetwater</v>
      </c>
      <c r="R335" s="91"/>
      <c r="S335" s="33" t="s">
        <v>281</v>
      </c>
      <c r="T335" s="128">
        <v>1.0100500649118596</v>
      </c>
    </row>
    <row r="336" spans="16:20" x14ac:dyDescent="0.2">
      <c r="P336" t="str">
        <f t="shared" si="15"/>
        <v>Sweetwater_2310001611</v>
      </c>
      <c r="Q336" t="str">
        <f t="shared" si="16"/>
        <v>Sweetwater</v>
      </c>
      <c r="R336" s="91"/>
      <c r="S336" s="33" t="s">
        <v>272</v>
      </c>
      <c r="T336" s="128">
        <v>1.0669144981412639</v>
      </c>
    </row>
    <row r="337" spans="16:20" x14ac:dyDescent="0.2">
      <c r="P337" t="str">
        <f t="shared" si="15"/>
        <v>Sweetwater_2310000300</v>
      </c>
      <c r="Q337" t="str">
        <f t="shared" si="16"/>
        <v>Sweetwater</v>
      </c>
      <c r="R337" s="91"/>
      <c r="S337" s="33" t="s">
        <v>58</v>
      </c>
      <c r="T337" s="128">
        <v>1.1349948078920042</v>
      </c>
    </row>
    <row r="338" spans="16:20" x14ac:dyDescent="0.2">
      <c r="P338" t="str">
        <f t="shared" si="15"/>
        <v>Sweetwater_2310000700</v>
      </c>
      <c r="Q338" t="str">
        <f t="shared" si="16"/>
        <v>Sweetwater</v>
      </c>
      <c r="R338" s="91"/>
      <c r="S338" s="33" t="s">
        <v>60</v>
      </c>
      <c r="T338" s="128">
        <v>1.1349948078920042</v>
      </c>
    </row>
    <row r="339" spans="16:20" x14ac:dyDescent="0.2">
      <c r="P339" t="str">
        <f t="shared" si="15"/>
        <v>Sweetwater_2310000802</v>
      </c>
      <c r="Q339" t="str">
        <f t="shared" si="16"/>
        <v>Sweetwater</v>
      </c>
      <c r="R339" s="91"/>
      <c r="S339" s="33" t="s">
        <v>421</v>
      </c>
      <c r="T339" s="128">
        <v>1.002175096117081</v>
      </c>
    </row>
    <row r="340" spans="16:20" x14ac:dyDescent="0.2">
      <c r="P340" t="str">
        <f t="shared" si="15"/>
        <v>Sweetwater_2310001610</v>
      </c>
      <c r="Q340" t="str">
        <f t="shared" si="16"/>
        <v>Sweetwater</v>
      </c>
      <c r="R340" s="91"/>
      <c r="S340" s="33" t="s">
        <v>61</v>
      </c>
      <c r="T340" s="128">
        <v>1.0669144981412639</v>
      </c>
    </row>
    <row r="341" spans="16:20" x14ac:dyDescent="0.2">
      <c r="P341" t="str">
        <f t="shared" si="15"/>
        <v>Sweetwater_2310001620</v>
      </c>
      <c r="Q341" t="str">
        <f t="shared" si="16"/>
        <v>Sweetwater</v>
      </c>
      <c r="R341" s="91"/>
      <c r="S341" s="33" t="s">
        <v>62</v>
      </c>
      <c r="T341" s="128">
        <v>1.1349948078920042</v>
      </c>
    </row>
    <row r="342" spans="16:20" x14ac:dyDescent="0.2">
      <c r="P342" t="str">
        <f t="shared" si="15"/>
        <v>Sweetwater_2310001630</v>
      </c>
      <c r="Q342" t="str">
        <f t="shared" si="16"/>
        <v>Sweetwater</v>
      </c>
      <c r="R342" s="91"/>
      <c r="S342" s="33" t="s">
        <v>63</v>
      </c>
      <c r="T342" s="128">
        <v>1.0100500649118596</v>
      </c>
    </row>
    <row r="343" spans="16:20" x14ac:dyDescent="0.2">
      <c r="P343" t="str">
        <f t="shared" si="15"/>
        <v>Sweetwater_2310001640</v>
      </c>
      <c r="Q343" t="str">
        <f t="shared" si="16"/>
        <v>Sweetwater</v>
      </c>
      <c r="R343" s="91"/>
      <c r="S343" s="33" t="s">
        <v>265</v>
      </c>
      <c r="T343" s="128">
        <v>1.0100500649118596</v>
      </c>
    </row>
    <row r="344" spans="16:20" x14ac:dyDescent="0.2">
      <c r="P344" t="str">
        <f t="shared" si="15"/>
        <v>Sweetwater_2310001650</v>
      </c>
      <c r="Q344" t="str">
        <f t="shared" si="16"/>
        <v>Sweetwater</v>
      </c>
      <c r="R344" s="91"/>
      <c r="S344" s="33" t="s">
        <v>267</v>
      </c>
      <c r="T344" s="128">
        <v>1.0100500649118596</v>
      </c>
    </row>
    <row r="345" spans="16:20" x14ac:dyDescent="0.2">
      <c r="P345" t="str">
        <f t="shared" si="15"/>
        <v>Sweetwater_2310001621</v>
      </c>
      <c r="Q345" t="str">
        <f t="shared" si="16"/>
        <v>Sweetwater</v>
      </c>
      <c r="R345" s="91"/>
      <c r="S345" s="33" t="s">
        <v>423</v>
      </c>
      <c r="T345" s="128">
        <v>1.1349948078920042</v>
      </c>
    </row>
    <row r="346" spans="16:20" x14ac:dyDescent="0.2">
      <c r="P346" t="str">
        <f t="shared" si="15"/>
        <v>Sweetwater_2310003200</v>
      </c>
      <c r="Q346" t="str">
        <f t="shared" si="16"/>
        <v>Sweetwater</v>
      </c>
      <c r="R346" s="91"/>
      <c r="S346" s="33" t="s">
        <v>59</v>
      </c>
      <c r="T346" s="128">
        <v>1.1349948078920042</v>
      </c>
    </row>
    <row r="347" spans="16:20" x14ac:dyDescent="0.2">
      <c r="P347" s="198" t="str">
        <f t="shared" ref="P347:P410" si="17">Q347&amp;"_"&amp;S347</f>
        <v>Sweetwater_2310021410</v>
      </c>
      <c r="Q347" s="198" t="str">
        <f t="shared" ref="Q347:Q410" si="18">IF(R347&lt;&gt;"",RIGHT(R347,LEN(R347)-7),Q346)</f>
        <v>Sweetwater</v>
      </c>
      <c r="R347" s="91"/>
      <c r="S347" s="33" t="s">
        <v>270</v>
      </c>
      <c r="T347" s="128">
        <v>1.0100500649118596</v>
      </c>
    </row>
    <row r="348" spans="16:20" x14ac:dyDescent="0.2">
      <c r="P348" s="198" t="str">
        <f t="shared" si="17"/>
        <v>Sweetwater_2310001631</v>
      </c>
      <c r="Q348" s="198" t="str">
        <f t="shared" si="18"/>
        <v>Sweetwater</v>
      </c>
      <c r="R348" s="91"/>
      <c r="S348" s="33" t="s">
        <v>425</v>
      </c>
      <c r="T348" s="128">
        <v>1.0100500649118596</v>
      </c>
    </row>
    <row r="349" spans="16:20" x14ac:dyDescent="0.2">
      <c r="P349" s="198" t="str">
        <f t="shared" si="17"/>
        <v>Sweetwater_10200602</v>
      </c>
      <c r="Q349" s="198" t="str">
        <f t="shared" si="18"/>
        <v>Sweetwater</v>
      </c>
      <c r="R349" s="91"/>
      <c r="S349" s="33">
        <v>10200602</v>
      </c>
      <c r="T349" s="128">
        <v>1.1819230782054186</v>
      </c>
    </row>
    <row r="350" spans="16:20" x14ac:dyDescent="0.2">
      <c r="P350" s="198" t="str">
        <f t="shared" si="17"/>
        <v>Sweetwater_10200603</v>
      </c>
      <c r="Q350" s="198" t="str">
        <f t="shared" si="18"/>
        <v>Sweetwater</v>
      </c>
      <c r="R350" s="91"/>
      <c r="S350" s="33">
        <v>10200603</v>
      </c>
      <c r="T350" s="128">
        <v>1.1819230782054186</v>
      </c>
    </row>
    <row r="351" spans="16:20" x14ac:dyDescent="0.2">
      <c r="P351" s="198" t="str">
        <f t="shared" si="17"/>
        <v>Sweetwater_10201002</v>
      </c>
      <c r="Q351" s="198" t="str">
        <f t="shared" si="18"/>
        <v>Sweetwater</v>
      </c>
      <c r="R351" s="91"/>
      <c r="S351" s="33">
        <v>10201002</v>
      </c>
      <c r="T351" s="128">
        <v>1.1819230782054186</v>
      </c>
    </row>
    <row r="352" spans="16:20" x14ac:dyDescent="0.2">
      <c r="P352" s="198" t="str">
        <f t="shared" si="17"/>
        <v>Sweetwater_10300603</v>
      </c>
      <c r="Q352" s="198" t="str">
        <f t="shared" si="18"/>
        <v>Sweetwater</v>
      </c>
      <c r="R352" s="91"/>
      <c r="S352" s="33">
        <v>10300603</v>
      </c>
      <c r="T352" s="128">
        <v>1.1819230782054186</v>
      </c>
    </row>
    <row r="353" spans="16:20" x14ac:dyDescent="0.2">
      <c r="P353" s="198" t="str">
        <f t="shared" si="17"/>
        <v>Sweetwater_10500106</v>
      </c>
      <c r="Q353" s="198" t="str">
        <f t="shared" si="18"/>
        <v>Sweetwater</v>
      </c>
      <c r="R353" s="91"/>
      <c r="S353" s="33">
        <v>10500106</v>
      </c>
      <c r="T353" s="128">
        <v>1.1819230782054186</v>
      </c>
    </row>
    <row r="354" spans="16:20" x14ac:dyDescent="0.2">
      <c r="P354" s="198" t="str">
        <f t="shared" si="17"/>
        <v>Sweetwater_20100102</v>
      </c>
      <c r="Q354" s="198" t="str">
        <f t="shared" si="18"/>
        <v>Sweetwater</v>
      </c>
      <c r="R354" s="91"/>
      <c r="S354" s="33">
        <v>20100102</v>
      </c>
      <c r="T354" s="128">
        <v>1.1819230782054186</v>
      </c>
    </row>
    <row r="355" spans="16:20" x14ac:dyDescent="0.2">
      <c r="P355" s="198" t="str">
        <f t="shared" si="17"/>
        <v>Sweetwater_20200201</v>
      </c>
      <c r="Q355" s="198" t="str">
        <f t="shared" si="18"/>
        <v>Sweetwater</v>
      </c>
      <c r="R355" s="91"/>
      <c r="S355" s="33">
        <v>20200201</v>
      </c>
      <c r="T355" s="128">
        <v>1.1819230782054186</v>
      </c>
    </row>
    <row r="356" spans="16:20" x14ac:dyDescent="0.2">
      <c r="P356" s="198" t="str">
        <f t="shared" si="17"/>
        <v>Sweetwater_20200202</v>
      </c>
      <c r="Q356" s="198" t="str">
        <f t="shared" si="18"/>
        <v>Sweetwater</v>
      </c>
      <c r="R356" s="91"/>
      <c r="S356" s="33">
        <v>20200202</v>
      </c>
      <c r="T356" s="128">
        <v>1.1819230782054186</v>
      </c>
    </row>
    <row r="357" spans="16:20" x14ac:dyDescent="0.2">
      <c r="P357" s="198" t="str">
        <f t="shared" si="17"/>
        <v>Sweetwater_20200253</v>
      </c>
      <c r="Q357" s="198" t="str">
        <f t="shared" si="18"/>
        <v>Sweetwater</v>
      </c>
      <c r="R357" s="91"/>
      <c r="S357" s="33">
        <v>20200253</v>
      </c>
      <c r="T357" s="128">
        <v>1.1819230782054186</v>
      </c>
    </row>
    <row r="358" spans="16:20" x14ac:dyDescent="0.2">
      <c r="P358" s="198" t="str">
        <f t="shared" si="17"/>
        <v>Sweetwater_20200254</v>
      </c>
      <c r="Q358" s="198" t="str">
        <f t="shared" si="18"/>
        <v>Sweetwater</v>
      </c>
      <c r="R358" s="91"/>
      <c r="S358" s="33">
        <v>20200254</v>
      </c>
      <c r="T358" s="128">
        <v>1.1819230782054186</v>
      </c>
    </row>
    <row r="359" spans="16:20" x14ac:dyDescent="0.2">
      <c r="P359" s="198" t="str">
        <f t="shared" si="17"/>
        <v>Sweetwater_30600105</v>
      </c>
      <c r="Q359" s="198" t="str">
        <f t="shared" si="18"/>
        <v>Sweetwater</v>
      </c>
      <c r="R359" s="91"/>
      <c r="S359" s="33">
        <v>30600105</v>
      </c>
      <c r="T359" s="128">
        <v>1.1819230782054186</v>
      </c>
    </row>
    <row r="360" spans="16:20" x14ac:dyDescent="0.2">
      <c r="P360" s="198" t="str">
        <f t="shared" si="17"/>
        <v>Sweetwater_31000201</v>
      </c>
      <c r="Q360" s="198" t="str">
        <f t="shared" si="18"/>
        <v>Sweetwater</v>
      </c>
      <c r="R360" s="91"/>
      <c r="S360" s="33">
        <v>31000201</v>
      </c>
      <c r="T360" s="128">
        <v>1.1819230782054186</v>
      </c>
    </row>
    <row r="361" spans="16:20" x14ac:dyDescent="0.2">
      <c r="P361" s="198" t="str">
        <f t="shared" si="17"/>
        <v>Sweetwater_31000205</v>
      </c>
      <c r="Q361" s="198" t="str">
        <f t="shared" si="18"/>
        <v>Sweetwater</v>
      </c>
      <c r="R361" s="91"/>
      <c r="S361" s="33">
        <v>31000205</v>
      </c>
      <c r="T361" s="128">
        <v>1.1819230782054186</v>
      </c>
    </row>
    <row r="362" spans="16:20" x14ac:dyDescent="0.2">
      <c r="P362" s="198" t="str">
        <f t="shared" si="17"/>
        <v>Sweetwater_31000209</v>
      </c>
      <c r="Q362" s="198" t="str">
        <f t="shared" si="18"/>
        <v>Sweetwater</v>
      </c>
      <c r="R362" s="91"/>
      <c r="S362" s="33">
        <v>31000209</v>
      </c>
      <c r="T362" s="128">
        <v>1.1819230782054186</v>
      </c>
    </row>
    <row r="363" spans="16:20" x14ac:dyDescent="0.2">
      <c r="P363" s="198" t="str">
        <f t="shared" si="17"/>
        <v>Sweetwater_31000220</v>
      </c>
      <c r="Q363" s="198" t="str">
        <f t="shared" si="18"/>
        <v>Sweetwater</v>
      </c>
      <c r="R363" s="91"/>
      <c r="S363" s="33">
        <v>31000220</v>
      </c>
      <c r="T363" s="128">
        <v>1.1819230782054186</v>
      </c>
    </row>
    <row r="364" spans="16:20" x14ac:dyDescent="0.2">
      <c r="P364" s="198" t="str">
        <f t="shared" si="17"/>
        <v>Sweetwater_31000227</v>
      </c>
      <c r="Q364" s="198" t="str">
        <f t="shared" si="18"/>
        <v>Sweetwater</v>
      </c>
      <c r="R364" s="91"/>
      <c r="S364" s="33">
        <v>31000227</v>
      </c>
      <c r="T364" s="128">
        <v>1.1819230782054186</v>
      </c>
    </row>
    <row r="365" spans="16:20" x14ac:dyDescent="0.2">
      <c r="P365" s="198" t="str">
        <f t="shared" si="17"/>
        <v>Sweetwater_31000228</v>
      </c>
      <c r="Q365" s="198" t="str">
        <f t="shared" si="18"/>
        <v>Sweetwater</v>
      </c>
      <c r="R365" s="91"/>
      <c r="S365" s="33">
        <v>31000228</v>
      </c>
      <c r="T365" s="128">
        <v>1.1819230782054186</v>
      </c>
    </row>
    <row r="366" spans="16:20" x14ac:dyDescent="0.2">
      <c r="P366" s="198" t="str">
        <f t="shared" si="17"/>
        <v>Sweetwater_31000299</v>
      </c>
      <c r="Q366" s="198" t="str">
        <f t="shared" si="18"/>
        <v>Sweetwater</v>
      </c>
      <c r="R366" s="91"/>
      <c r="S366" s="33">
        <v>31000299</v>
      </c>
      <c r="T366" s="128">
        <v>1.1819230782054186</v>
      </c>
    </row>
    <row r="367" spans="16:20" x14ac:dyDescent="0.2">
      <c r="P367" s="198" t="str">
        <f t="shared" si="17"/>
        <v>Sweetwater_31000301</v>
      </c>
      <c r="Q367" s="198" t="str">
        <f t="shared" si="18"/>
        <v>Sweetwater</v>
      </c>
      <c r="R367" s="91"/>
      <c r="S367" s="33">
        <v>31000301</v>
      </c>
      <c r="T367" s="128">
        <v>1.1819230782054186</v>
      </c>
    </row>
    <row r="368" spans="16:20" x14ac:dyDescent="0.2">
      <c r="P368" s="198" t="str">
        <f t="shared" si="17"/>
        <v>Sweetwater_31000302</v>
      </c>
      <c r="Q368" s="198" t="str">
        <f t="shared" si="18"/>
        <v>Sweetwater</v>
      </c>
      <c r="R368" s="91"/>
      <c r="S368" s="33">
        <v>31000302</v>
      </c>
      <c r="T368" s="128">
        <v>1.1819230782054186</v>
      </c>
    </row>
    <row r="369" spans="16:20" x14ac:dyDescent="0.2">
      <c r="P369" s="198" t="str">
        <f t="shared" si="17"/>
        <v>Sweetwater_31000310</v>
      </c>
      <c r="Q369" s="198" t="str">
        <f t="shared" si="18"/>
        <v>Sweetwater</v>
      </c>
      <c r="R369" s="91"/>
      <c r="S369" s="33">
        <v>31000310</v>
      </c>
      <c r="T369" s="128">
        <v>1.1819230782054186</v>
      </c>
    </row>
    <row r="370" spans="16:20" x14ac:dyDescent="0.2">
      <c r="P370" s="198" t="str">
        <f t="shared" si="17"/>
        <v>Sweetwater_31000404</v>
      </c>
      <c r="Q370" s="198" t="str">
        <f t="shared" si="18"/>
        <v>Sweetwater</v>
      </c>
      <c r="R370" s="91"/>
      <c r="S370" s="33">
        <v>31000404</v>
      </c>
      <c r="T370" s="128">
        <v>1.1819230782054186</v>
      </c>
    </row>
    <row r="371" spans="16:20" x14ac:dyDescent="0.2">
      <c r="P371" s="198" t="str">
        <f t="shared" si="17"/>
        <v>Sweetwater_31000504</v>
      </c>
      <c r="Q371" s="198" t="str">
        <f t="shared" si="18"/>
        <v>Sweetwater</v>
      </c>
      <c r="R371" s="91"/>
      <c r="S371" s="33">
        <v>31000504</v>
      </c>
      <c r="T371" s="128">
        <v>1.1819230782054186</v>
      </c>
    </row>
    <row r="372" spans="16:20" x14ac:dyDescent="0.2">
      <c r="P372" s="198" t="str">
        <f t="shared" si="17"/>
        <v>Sweetwater_39900601</v>
      </c>
      <c r="Q372" s="198" t="str">
        <f t="shared" si="18"/>
        <v>Sweetwater</v>
      </c>
      <c r="R372" s="91"/>
      <c r="S372" s="33">
        <v>39900601</v>
      </c>
      <c r="T372" s="128">
        <v>1.1819230782054186</v>
      </c>
    </row>
    <row r="373" spans="16:20" x14ac:dyDescent="0.2">
      <c r="P373" s="198" t="str">
        <f t="shared" si="17"/>
        <v>Sweetwater_40400311</v>
      </c>
      <c r="Q373" s="198" t="str">
        <f t="shared" si="18"/>
        <v>Sweetwater</v>
      </c>
      <c r="R373" s="91"/>
      <c r="S373" s="33">
        <v>40400311</v>
      </c>
      <c r="T373" s="128">
        <v>1.1819230782054186</v>
      </c>
    </row>
    <row r="374" spans="16:20" x14ac:dyDescent="0.2">
      <c r="P374" s="198" t="str">
        <f t="shared" si="17"/>
        <v>Sweetwater_40400312</v>
      </c>
      <c r="Q374" s="198" t="str">
        <f t="shared" si="18"/>
        <v>Sweetwater</v>
      </c>
      <c r="R374" s="91"/>
      <c r="S374" s="33">
        <v>40400312</v>
      </c>
      <c r="T374" s="128">
        <v>1.1819230782054186</v>
      </c>
    </row>
    <row r="375" spans="16:20" x14ac:dyDescent="0.2">
      <c r="P375" s="198" t="str">
        <f t="shared" si="17"/>
        <v>Sweetwater_50410310</v>
      </c>
      <c r="Q375" s="198" t="str">
        <f t="shared" si="18"/>
        <v>Sweetwater</v>
      </c>
      <c r="R375" s="91"/>
      <c r="S375" s="33">
        <v>50410310</v>
      </c>
      <c r="T375" s="128">
        <v>1.1819230782054186</v>
      </c>
    </row>
    <row r="376" spans="16:20" x14ac:dyDescent="0.2">
      <c r="P376" s="198" t="str">
        <f t="shared" si="17"/>
        <v>Sweetwater_2501050030</v>
      </c>
      <c r="Q376" s="198" t="str">
        <f t="shared" si="18"/>
        <v>Sweetwater</v>
      </c>
      <c r="R376" s="91"/>
      <c r="S376" s="33" t="s">
        <v>519</v>
      </c>
      <c r="T376" s="128">
        <v>1.1819230782054186</v>
      </c>
    </row>
    <row r="377" spans="16:20" x14ac:dyDescent="0.2">
      <c r="P377" s="198" t="str">
        <f t="shared" si="17"/>
        <v>Sweetwater_2630010000</v>
      </c>
      <c r="Q377" s="198" t="str">
        <f t="shared" si="18"/>
        <v>Sweetwater</v>
      </c>
      <c r="R377" s="91"/>
      <c r="S377" s="33" t="s">
        <v>520</v>
      </c>
      <c r="T377" s="128">
        <v>1.1819230782054186</v>
      </c>
    </row>
    <row r="378" spans="16:20" x14ac:dyDescent="0.2">
      <c r="P378" s="198" t="str">
        <f t="shared" si="17"/>
        <v>Sweetwater_31000220</v>
      </c>
      <c r="Q378" s="198" t="str">
        <f t="shared" si="18"/>
        <v>Sweetwater</v>
      </c>
      <c r="R378" s="91"/>
      <c r="S378" s="33" t="s">
        <v>123</v>
      </c>
      <c r="T378" s="128">
        <v>1.1819230782054186</v>
      </c>
    </row>
    <row r="379" spans="16:20" x14ac:dyDescent="0.2">
      <c r="P379" s="198" t="str">
        <f t="shared" si="17"/>
        <v>Sweetwater_31000227</v>
      </c>
      <c r="Q379" s="198" t="str">
        <f t="shared" si="18"/>
        <v>Sweetwater</v>
      </c>
      <c r="R379" s="91"/>
      <c r="S379" s="33" t="s">
        <v>129</v>
      </c>
      <c r="T379" s="128">
        <v>1.1819230782054186</v>
      </c>
    </row>
    <row r="380" spans="16:20" x14ac:dyDescent="0.2">
      <c r="P380" s="198" t="str">
        <f t="shared" si="17"/>
        <v>Sweetwater_31000228</v>
      </c>
      <c r="Q380" s="198" t="str">
        <f t="shared" si="18"/>
        <v>Sweetwater</v>
      </c>
      <c r="R380" s="91"/>
      <c r="S380" s="33" t="s">
        <v>131</v>
      </c>
      <c r="T380" s="128">
        <v>1.1819230782054186</v>
      </c>
    </row>
    <row r="381" spans="16:20" x14ac:dyDescent="0.2">
      <c r="P381" s="198" t="str">
        <f t="shared" si="17"/>
        <v>Sweetwater_31000299</v>
      </c>
      <c r="Q381" s="198" t="str">
        <f t="shared" si="18"/>
        <v>Sweetwater</v>
      </c>
      <c r="R381" s="91"/>
      <c r="S381" s="33" t="s">
        <v>137</v>
      </c>
      <c r="T381" s="128">
        <v>1.1819230782054186</v>
      </c>
    </row>
    <row r="382" spans="16:20" x14ac:dyDescent="0.2">
      <c r="P382" s="198" t="str">
        <f t="shared" si="17"/>
        <v>Sweetwater_31000301</v>
      </c>
      <c r="Q382" s="198" t="str">
        <f t="shared" si="18"/>
        <v>Sweetwater</v>
      </c>
      <c r="R382" s="91"/>
      <c r="S382" s="33" t="s">
        <v>139</v>
      </c>
      <c r="T382" s="128">
        <v>1.1819230782054186</v>
      </c>
    </row>
    <row r="383" spans="16:20" x14ac:dyDescent="0.2">
      <c r="P383" s="198" t="str">
        <f t="shared" si="17"/>
        <v>Sweetwater_31000302</v>
      </c>
      <c r="Q383" s="198" t="str">
        <f t="shared" si="18"/>
        <v>Sweetwater</v>
      </c>
      <c r="R383" s="91"/>
      <c r="S383" s="33" t="s">
        <v>141</v>
      </c>
      <c r="T383" s="128">
        <v>1.1819230782054186</v>
      </c>
    </row>
    <row r="384" spans="16:20" x14ac:dyDescent="0.2">
      <c r="P384" s="198" t="str">
        <f t="shared" si="17"/>
        <v>Sweetwater_39999989</v>
      </c>
      <c r="Q384" s="198" t="str">
        <f t="shared" si="18"/>
        <v>Sweetwater</v>
      </c>
      <c r="R384" s="91"/>
      <c r="S384" s="33" t="s">
        <v>521</v>
      </c>
      <c r="T384" s="128">
        <v>1.1819230782054186</v>
      </c>
    </row>
    <row r="385" spans="16:20" x14ac:dyDescent="0.2">
      <c r="P385" s="198" t="str">
        <f t="shared" si="17"/>
        <v>Sweetwater_40400302</v>
      </c>
      <c r="Q385" s="198" t="str">
        <f t="shared" si="18"/>
        <v>Sweetwater</v>
      </c>
      <c r="R385" s="91"/>
      <c r="S385" s="33" t="s">
        <v>177</v>
      </c>
      <c r="T385" s="128">
        <v>1.1819230782054186</v>
      </c>
    </row>
    <row r="386" spans="16:20" x14ac:dyDescent="0.2">
      <c r="P386" s="198" t="str">
        <f t="shared" si="17"/>
        <v>Sweetwater_40400312</v>
      </c>
      <c r="Q386" s="198" t="str">
        <f t="shared" si="18"/>
        <v>Sweetwater</v>
      </c>
      <c r="R386" s="91"/>
      <c r="S386" s="33" t="s">
        <v>185</v>
      </c>
      <c r="T386" s="128">
        <v>1.1819230782054186</v>
      </c>
    </row>
    <row r="387" spans="16:20" x14ac:dyDescent="0.2">
      <c r="P387" s="198" t="str">
        <f t="shared" si="17"/>
        <v>UINTA_2310000100</v>
      </c>
      <c r="Q387" s="198" t="str">
        <f t="shared" si="18"/>
        <v>UINTA</v>
      </c>
      <c r="R387" s="32" t="s">
        <v>1651</v>
      </c>
      <c r="S387" s="32" t="s">
        <v>55</v>
      </c>
      <c r="T387" s="127">
        <v>1.0465686274509804</v>
      </c>
    </row>
    <row r="388" spans="16:20" x14ac:dyDescent="0.2">
      <c r="P388" s="198" t="str">
        <f t="shared" si="17"/>
        <v>UINTA_2310000220</v>
      </c>
      <c r="Q388" s="198" t="str">
        <f t="shared" si="18"/>
        <v>UINTA</v>
      </c>
      <c r="R388" s="91"/>
      <c r="S388" s="33" t="s">
        <v>45</v>
      </c>
      <c r="T388" s="128">
        <v>1.1000000000000001</v>
      </c>
    </row>
    <row r="389" spans="16:20" x14ac:dyDescent="0.2">
      <c r="P389" s="198" t="str">
        <f t="shared" si="17"/>
        <v>UINTA_2310000230</v>
      </c>
      <c r="Q389" s="198" t="str">
        <f t="shared" si="18"/>
        <v>UINTA</v>
      </c>
      <c r="R389" s="91"/>
      <c r="S389" s="33" t="s">
        <v>54</v>
      </c>
      <c r="T389" s="128">
        <v>1.0465686274509804</v>
      </c>
    </row>
    <row r="390" spans="16:20" x14ac:dyDescent="0.2">
      <c r="P390" s="198" t="str">
        <f t="shared" si="17"/>
        <v>UINTA_2310000801</v>
      </c>
      <c r="Q390" s="198" t="str">
        <f t="shared" si="18"/>
        <v>UINTA</v>
      </c>
      <c r="R390" s="91"/>
      <c r="S390" s="33" t="s">
        <v>284</v>
      </c>
      <c r="T390" s="128">
        <v>0.74305566290015923</v>
      </c>
    </row>
    <row r="391" spans="16:20" x14ac:dyDescent="0.2">
      <c r="P391" s="198" t="str">
        <f t="shared" si="17"/>
        <v>UINTA_2310002230</v>
      </c>
      <c r="Q391" s="198" t="str">
        <f t="shared" si="18"/>
        <v>UINTA</v>
      </c>
      <c r="R391" s="91"/>
      <c r="S391" s="33" t="s">
        <v>276</v>
      </c>
      <c r="T391" s="128">
        <v>0.74305566290015923</v>
      </c>
    </row>
    <row r="392" spans="16:20" x14ac:dyDescent="0.2">
      <c r="P392" s="198" t="str">
        <f t="shared" si="17"/>
        <v>UINTA_2310002240</v>
      </c>
      <c r="Q392" s="198" t="str">
        <f t="shared" si="18"/>
        <v>UINTA</v>
      </c>
      <c r="R392" s="91"/>
      <c r="S392" s="33" t="s">
        <v>278</v>
      </c>
      <c r="T392" s="128">
        <v>0.65974994374215779</v>
      </c>
    </row>
    <row r="393" spans="16:20" x14ac:dyDescent="0.2">
      <c r="P393" s="198" t="str">
        <f t="shared" si="17"/>
        <v>UINTA_2310002231</v>
      </c>
      <c r="Q393" s="198" t="str">
        <f t="shared" si="18"/>
        <v>UINTA</v>
      </c>
      <c r="R393" s="91"/>
      <c r="S393" s="33" t="s">
        <v>282</v>
      </c>
      <c r="T393" s="128">
        <v>0.74305566290015923</v>
      </c>
    </row>
    <row r="394" spans="16:20" x14ac:dyDescent="0.2">
      <c r="P394" s="198" t="str">
        <f t="shared" si="17"/>
        <v>UINTA_2310020600</v>
      </c>
      <c r="Q394" s="198" t="str">
        <f t="shared" si="18"/>
        <v>UINTA</v>
      </c>
      <c r="R394" s="91"/>
      <c r="S394" s="33" t="s">
        <v>29</v>
      </c>
      <c r="T394" s="128">
        <v>0.91356315217384454</v>
      </c>
    </row>
    <row r="395" spans="16:20" x14ac:dyDescent="0.2">
      <c r="P395" s="198" t="str">
        <f t="shared" si="17"/>
        <v>UINTA_2310021411</v>
      </c>
      <c r="Q395" s="198" t="str">
        <f t="shared" si="18"/>
        <v>UINTA</v>
      </c>
      <c r="R395" s="91"/>
      <c r="S395" s="33" t="s">
        <v>281</v>
      </c>
      <c r="T395" s="128">
        <v>0.91356315217384454</v>
      </c>
    </row>
    <row r="396" spans="16:20" x14ac:dyDescent="0.2">
      <c r="P396" s="198" t="str">
        <f t="shared" si="17"/>
        <v>UINTA_2310001611</v>
      </c>
      <c r="Q396" s="198" t="str">
        <f t="shared" si="18"/>
        <v>UINTA</v>
      </c>
      <c r="R396" s="91"/>
      <c r="S396" s="33" t="s">
        <v>272</v>
      </c>
      <c r="T396" s="128">
        <v>1.1000000000000001</v>
      </c>
    </row>
    <row r="397" spans="16:20" x14ac:dyDescent="0.2">
      <c r="P397" s="198" t="str">
        <f t="shared" si="17"/>
        <v>UINTA_2310000300</v>
      </c>
      <c r="Q397" s="198" t="str">
        <f t="shared" si="18"/>
        <v>UINTA</v>
      </c>
      <c r="R397" s="91"/>
      <c r="S397" s="33" t="s">
        <v>58</v>
      </c>
      <c r="T397" s="128">
        <v>1.0465686274509804</v>
      </c>
    </row>
    <row r="398" spans="16:20" x14ac:dyDescent="0.2">
      <c r="P398" s="198" t="str">
        <f t="shared" si="17"/>
        <v>UINTA_2310000700</v>
      </c>
      <c r="Q398" s="198" t="str">
        <f t="shared" si="18"/>
        <v>UINTA</v>
      </c>
      <c r="R398" s="91"/>
      <c r="S398" s="33" t="s">
        <v>60</v>
      </c>
      <c r="T398" s="128">
        <v>1.0465686274509804</v>
      </c>
    </row>
    <row r="399" spans="16:20" x14ac:dyDescent="0.2">
      <c r="P399" s="198" t="str">
        <f t="shared" si="17"/>
        <v>UINTA_2310000802</v>
      </c>
      <c r="Q399" s="198" t="str">
        <f t="shared" si="18"/>
        <v>UINTA</v>
      </c>
      <c r="R399" s="91"/>
      <c r="S399" s="33" t="s">
        <v>421</v>
      </c>
      <c r="T399" s="128">
        <v>0.65974994374215779</v>
      </c>
    </row>
    <row r="400" spans="16:20" x14ac:dyDescent="0.2">
      <c r="P400" s="198" t="str">
        <f t="shared" si="17"/>
        <v>UINTA_2310001610</v>
      </c>
      <c r="Q400" s="198" t="str">
        <f t="shared" si="18"/>
        <v>UINTA</v>
      </c>
      <c r="R400" s="91"/>
      <c r="S400" s="33" t="s">
        <v>61</v>
      </c>
      <c r="T400" s="128">
        <v>1.1000000000000001</v>
      </c>
    </row>
    <row r="401" spans="16:20" x14ac:dyDescent="0.2">
      <c r="P401" s="198" t="str">
        <f t="shared" si="17"/>
        <v>UINTA_2310001620</v>
      </c>
      <c r="Q401" s="198" t="str">
        <f t="shared" si="18"/>
        <v>UINTA</v>
      </c>
      <c r="R401" s="91"/>
      <c r="S401" s="33" t="s">
        <v>62</v>
      </c>
      <c r="T401" s="128">
        <v>1.0465686274509804</v>
      </c>
    </row>
    <row r="402" spans="16:20" x14ac:dyDescent="0.2">
      <c r="P402" s="198" t="str">
        <f t="shared" si="17"/>
        <v>UINTA_2310001630</v>
      </c>
      <c r="Q402" s="198" t="str">
        <f t="shared" si="18"/>
        <v>UINTA</v>
      </c>
      <c r="R402" s="91"/>
      <c r="S402" s="33" t="s">
        <v>63</v>
      </c>
      <c r="T402" s="128">
        <v>0.91356315217384454</v>
      </c>
    </row>
    <row r="403" spans="16:20" x14ac:dyDescent="0.2">
      <c r="P403" s="198" t="str">
        <f t="shared" si="17"/>
        <v>UINTA_2310001640</v>
      </c>
      <c r="Q403" s="198" t="str">
        <f t="shared" si="18"/>
        <v>UINTA</v>
      </c>
      <c r="R403" s="91"/>
      <c r="S403" s="33" t="s">
        <v>265</v>
      </c>
      <c r="T403" s="128">
        <v>0.91356315217384454</v>
      </c>
    </row>
    <row r="404" spans="16:20" x14ac:dyDescent="0.2">
      <c r="P404" s="198" t="str">
        <f t="shared" si="17"/>
        <v>UINTA_2310001650</v>
      </c>
      <c r="Q404" s="198" t="str">
        <f t="shared" si="18"/>
        <v>UINTA</v>
      </c>
      <c r="R404" s="91"/>
      <c r="S404" s="33" t="s">
        <v>267</v>
      </c>
      <c r="T404" s="128">
        <v>0.91356315217384454</v>
      </c>
    </row>
    <row r="405" spans="16:20" x14ac:dyDescent="0.2">
      <c r="P405" s="198" t="str">
        <f t="shared" si="17"/>
        <v>UINTA_2310001621</v>
      </c>
      <c r="Q405" s="198" t="str">
        <f t="shared" si="18"/>
        <v>UINTA</v>
      </c>
      <c r="R405" s="91"/>
      <c r="S405" s="33" t="s">
        <v>423</v>
      </c>
      <c r="T405" s="128">
        <v>1.0465686274509804</v>
      </c>
    </row>
    <row r="406" spans="16:20" x14ac:dyDescent="0.2">
      <c r="P406" s="198" t="str">
        <f t="shared" si="17"/>
        <v>UINTA_2310003200</v>
      </c>
      <c r="Q406" s="198" t="str">
        <f t="shared" si="18"/>
        <v>UINTA</v>
      </c>
      <c r="R406" s="91"/>
      <c r="S406" s="33" t="s">
        <v>59</v>
      </c>
      <c r="T406" s="128">
        <v>1.0465686274509804</v>
      </c>
    </row>
    <row r="407" spans="16:20" x14ac:dyDescent="0.2">
      <c r="P407" s="198" t="str">
        <f t="shared" si="17"/>
        <v>UINTA_2310021410</v>
      </c>
      <c r="Q407" s="198" t="str">
        <f t="shared" si="18"/>
        <v>UINTA</v>
      </c>
      <c r="R407" s="91"/>
      <c r="S407" s="33" t="s">
        <v>270</v>
      </c>
      <c r="T407" s="128">
        <v>0.91356315217384454</v>
      </c>
    </row>
    <row r="408" spans="16:20" x14ac:dyDescent="0.2">
      <c r="P408" s="198" t="str">
        <f t="shared" si="17"/>
        <v>UINTA_2310001631</v>
      </c>
      <c r="Q408" s="198" t="str">
        <f t="shared" si="18"/>
        <v>UINTA</v>
      </c>
      <c r="R408" s="91"/>
      <c r="S408" s="33" t="s">
        <v>425</v>
      </c>
      <c r="T408" s="128">
        <v>0.91356315217384454</v>
      </c>
    </row>
    <row r="409" spans="16:20" x14ac:dyDescent="0.2">
      <c r="P409" s="198" t="str">
        <f t="shared" si="17"/>
        <v>UINTA_10200602</v>
      </c>
      <c r="Q409" s="198" t="str">
        <f t="shared" si="18"/>
        <v>UINTA</v>
      </c>
      <c r="R409" s="91"/>
      <c r="S409" s="33">
        <v>10200602</v>
      </c>
      <c r="T409" s="128">
        <v>1.1819230782054186</v>
      </c>
    </row>
    <row r="410" spans="16:20" x14ac:dyDescent="0.2">
      <c r="P410" s="198" t="str">
        <f t="shared" si="17"/>
        <v>UINTA_10200603</v>
      </c>
      <c r="Q410" s="198" t="str">
        <f t="shared" si="18"/>
        <v>UINTA</v>
      </c>
      <c r="R410" s="91"/>
      <c r="S410" s="33">
        <v>10200603</v>
      </c>
      <c r="T410" s="128">
        <v>1.1819230782054186</v>
      </c>
    </row>
    <row r="411" spans="16:20" x14ac:dyDescent="0.2">
      <c r="P411" s="198" t="str">
        <f t="shared" ref="P411:P446" si="19">Q411&amp;"_"&amp;S411</f>
        <v>UINTA_10201002</v>
      </c>
      <c r="Q411" s="198" t="str">
        <f t="shared" ref="Q411:Q446" si="20">IF(R411&lt;&gt;"",RIGHT(R411,LEN(R411)-7),Q410)</f>
        <v>UINTA</v>
      </c>
      <c r="R411" s="91"/>
      <c r="S411" s="33">
        <v>10201002</v>
      </c>
      <c r="T411" s="128">
        <v>1.1819230782054186</v>
      </c>
    </row>
    <row r="412" spans="16:20" x14ac:dyDescent="0.2">
      <c r="P412" s="198" t="str">
        <f t="shared" si="19"/>
        <v>UINTA_10300603</v>
      </c>
      <c r="Q412" s="198" t="str">
        <f t="shared" si="20"/>
        <v>UINTA</v>
      </c>
      <c r="R412" s="91"/>
      <c r="S412" s="33">
        <v>10300603</v>
      </c>
      <c r="T412" s="128">
        <v>1.1819230782054186</v>
      </c>
    </row>
    <row r="413" spans="16:20" x14ac:dyDescent="0.2">
      <c r="P413" s="198" t="str">
        <f t="shared" si="19"/>
        <v>UINTA_10500106</v>
      </c>
      <c r="Q413" s="198" t="str">
        <f t="shared" si="20"/>
        <v>UINTA</v>
      </c>
      <c r="R413" s="91"/>
      <c r="S413" s="33">
        <v>10500106</v>
      </c>
      <c r="T413" s="128">
        <v>1.1819230782054186</v>
      </c>
    </row>
    <row r="414" spans="16:20" x14ac:dyDescent="0.2">
      <c r="P414" s="198" t="str">
        <f t="shared" si="19"/>
        <v>UINTA_20100102</v>
      </c>
      <c r="Q414" s="198" t="str">
        <f t="shared" si="20"/>
        <v>UINTA</v>
      </c>
      <c r="R414" s="91"/>
      <c r="S414" s="33">
        <v>20100102</v>
      </c>
      <c r="T414" s="128">
        <v>1.1819230782054186</v>
      </c>
    </row>
    <row r="415" spans="16:20" x14ac:dyDescent="0.2">
      <c r="P415" s="198" t="str">
        <f t="shared" si="19"/>
        <v>UINTA_20200201</v>
      </c>
      <c r="Q415" s="198" t="str">
        <f t="shared" si="20"/>
        <v>UINTA</v>
      </c>
      <c r="R415" s="91"/>
      <c r="S415" s="33">
        <v>20200201</v>
      </c>
      <c r="T415" s="128">
        <v>1.1819230782054186</v>
      </c>
    </row>
    <row r="416" spans="16:20" x14ac:dyDescent="0.2">
      <c r="P416" s="198" t="str">
        <f t="shared" si="19"/>
        <v>UINTA_20200202</v>
      </c>
      <c r="Q416" s="198" t="str">
        <f t="shared" si="20"/>
        <v>UINTA</v>
      </c>
      <c r="R416" s="91"/>
      <c r="S416" s="33">
        <v>20200202</v>
      </c>
      <c r="T416" s="128">
        <v>1.1819230782054186</v>
      </c>
    </row>
    <row r="417" spans="16:20" x14ac:dyDescent="0.2">
      <c r="P417" s="198" t="str">
        <f t="shared" si="19"/>
        <v>UINTA_20200253</v>
      </c>
      <c r="Q417" s="198" t="str">
        <f t="shared" si="20"/>
        <v>UINTA</v>
      </c>
      <c r="R417" s="91"/>
      <c r="S417" s="33">
        <v>20200253</v>
      </c>
      <c r="T417" s="128">
        <v>1.1819230782054186</v>
      </c>
    </row>
    <row r="418" spans="16:20" x14ac:dyDescent="0.2">
      <c r="P418" s="198" t="str">
        <f t="shared" si="19"/>
        <v>UINTA_20200254</v>
      </c>
      <c r="Q418" s="198" t="str">
        <f t="shared" si="20"/>
        <v>UINTA</v>
      </c>
      <c r="R418" s="91"/>
      <c r="S418" s="33">
        <v>20200254</v>
      </c>
      <c r="T418" s="128">
        <v>1.1819230782054186</v>
      </c>
    </row>
    <row r="419" spans="16:20" x14ac:dyDescent="0.2">
      <c r="P419" s="198" t="str">
        <f t="shared" si="19"/>
        <v>UINTA_30600105</v>
      </c>
      <c r="Q419" s="198" t="str">
        <f t="shared" si="20"/>
        <v>UINTA</v>
      </c>
      <c r="R419" s="91"/>
      <c r="S419" s="33">
        <v>30600105</v>
      </c>
      <c r="T419" s="128">
        <v>1.1819230782054186</v>
      </c>
    </row>
    <row r="420" spans="16:20" x14ac:dyDescent="0.2">
      <c r="P420" s="198" t="str">
        <f t="shared" si="19"/>
        <v>UINTA_31000201</v>
      </c>
      <c r="Q420" s="198" t="str">
        <f t="shared" si="20"/>
        <v>UINTA</v>
      </c>
      <c r="R420" s="91"/>
      <c r="S420" s="33">
        <v>31000201</v>
      </c>
      <c r="T420" s="128">
        <v>1.1819230782054186</v>
      </c>
    </row>
    <row r="421" spans="16:20" x14ac:dyDescent="0.2">
      <c r="P421" s="198" t="str">
        <f t="shared" si="19"/>
        <v>UINTA_31000205</v>
      </c>
      <c r="Q421" s="198" t="str">
        <f t="shared" si="20"/>
        <v>UINTA</v>
      </c>
      <c r="R421" s="91"/>
      <c r="S421" s="33">
        <v>31000205</v>
      </c>
      <c r="T421" s="128">
        <v>1.1819230782054186</v>
      </c>
    </row>
    <row r="422" spans="16:20" x14ac:dyDescent="0.2">
      <c r="P422" s="198" t="str">
        <f t="shared" si="19"/>
        <v>UINTA_31000209</v>
      </c>
      <c r="Q422" s="198" t="str">
        <f t="shared" si="20"/>
        <v>UINTA</v>
      </c>
      <c r="R422" s="91"/>
      <c r="S422" s="33">
        <v>31000209</v>
      </c>
      <c r="T422" s="128">
        <v>1.1819230782054186</v>
      </c>
    </row>
    <row r="423" spans="16:20" x14ac:dyDescent="0.2">
      <c r="P423" s="198" t="str">
        <f t="shared" si="19"/>
        <v>UINTA_31000220</v>
      </c>
      <c r="Q423" s="198" t="str">
        <f t="shared" si="20"/>
        <v>UINTA</v>
      </c>
      <c r="R423" s="91"/>
      <c r="S423" s="33">
        <v>31000220</v>
      </c>
      <c r="T423" s="128">
        <v>1.1819230782054186</v>
      </c>
    </row>
    <row r="424" spans="16:20" x14ac:dyDescent="0.2">
      <c r="P424" s="198" t="str">
        <f t="shared" si="19"/>
        <v>UINTA_31000227</v>
      </c>
      <c r="Q424" s="198" t="str">
        <f t="shared" si="20"/>
        <v>UINTA</v>
      </c>
      <c r="R424" s="91"/>
      <c r="S424" s="33">
        <v>31000227</v>
      </c>
      <c r="T424" s="128">
        <v>1.1819230782054186</v>
      </c>
    </row>
    <row r="425" spans="16:20" x14ac:dyDescent="0.2">
      <c r="P425" s="198" t="str">
        <f t="shared" si="19"/>
        <v>UINTA_31000228</v>
      </c>
      <c r="Q425" s="198" t="str">
        <f t="shared" si="20"/>
        <v>UINTA</v>
      </c>
      <c r="R425" s="91"/>
      <c r="S425" s="33">
        <v>31000228</v>
      </c>
      <c r="T425" s="128">
        <v>1.1819230782054186</v>
      </c>
    </row>
    <row r="426" spans="16:20" x14ac:dyDescent="0.2">
      <c r="P426" s="198" t="str">
        <f t="shared" si="19"/>
        <v>UINTA_31000299</v>
      </c>
      <c r="Q426" s="198" t="str">
        <f t="shared" si="20"/>
        <v>UINTA</v>
      </c>
      <c r="R426" s="91"/>
      <c r="S426" s="33">
        <v>31000299</v>
      </c>
      <c r="T426" s="128">
        <v>1.1819230782054186</v>
      </c>
    </row>
    <row r="427" spans="16:20" x14ac:dyDescent="0.2">
      <c r="P427" s="198" t="str">
        <f t="shared" si="19"/>
        <v>UINTA_31000301</v>
      </c>
      <c r="Q427" s="198" t="str">
        <f t="shared" si="20"/>
        <v>UINTA</v>
      </c>
      <c r="R427" s="91"/>
      <c r="S427" s="33">
        <v>31000301</v>
      </c>
      <c r="T427" s="128">
        <v>1.1819230782054186</v>
      </c>
    </row>
    <row r="428" spans="16:20" x14ac:dyDescent="0.2">
      <c r="P428" s="198" t="str">
        <f t="shared" si="19"/>
        <v>UINTA_31000302</v>
      </c>
      <c r="Q428" s="198" t="str">
        <f t="shared" si="20"/>
        <v>UINTA</v>
      </c>
      <c r="R428" s="91"/>
      <c r="S428" s="33">
        <v>31000302</v>
      </c>
      <c r="T428" s="128">
        <v>1.1819230782054186</v>
      </c>
    </row>
    <row r="429" spans="16:20" x14ac:dyDescent="0.2">
      <c r="P429" s="198" t="str">
        <f t="shared" si="19"/>
        <v>UINTA_31000310</v>
      </c>
      <c r="Q429" s="198" t="str">
        <f t="shared" si="20"/>
        <v>UINTA</v>
      </c>
      <c r="R429" s="91"/>
      <c r="S429" s="33">
        <v>31000310</v>
      </c>
      <c r="T429" s="128">
        <v>1.1819230782054186</v>
      </c>
    </row>
    <row r="430" spans="16:20" x14ac:dyDescent="0.2">
      <c r="P430" s="198" t="str">
        <f t="shared" si="19"/>
        <v>UINTA_31000404</v>
      </c>
      <c r="Q430" s="198" t="str">
        <f t="shared" si="20"/>
        <v>UINTA</v>
      </c>
      <c r="R430" s="91"/>
      <c r="S430" s="33">
        <v>31000404</v>
      </c>
      <c r="T430" s="128">
        <v>1.1819230782054186</v>
      </c>
    </row>
    <row r="431" spans="16:20" x14ac:dyDescent="0.2">
      <c r="P431" s="198" t="str">
        <f t="shared" si="19"/>
        <v>UINTA_31000504</v>
      </c>
      <c r="Q431" s="198" t="str">
        <f t="shared" si="20"/>
        <v>UINTA</v>
      </c>
      <c r="R431" s="91"/>
      <c r="S431" s="33">
        <v>31000504</v>
      </c>
      <c r="T431" s="128">
        <v>1.1819230782054186</v>
      </c>
    </row>
    <row r="432" spans="16:20" x14ac:dyDescent="0.2">
      <c r="P432" s="198" t="str">
        <f t="shared" si="19"/>
        <v>UINTA_39900601</v>
      </c>
      <c r="Q432" s="198" t="str">
        <f t="shared" si="20"/>
        <v>UINTA</v>
      </c>
      <c r="R432" s="91"/>
      <c r="S432" s="33">
        <v>39900601</v>
      </c>
      <c r="T432" s="128">
        <v>1.1819230782054186</v>
      </c>
    </row>
    <row r="433" spans="16:20" x14ac:dyDescent="0.2">
      <c r="P433" s="198" t="str">
        <f t="shared" si="19"/>
        <v>UINTA_40400311</v>
      </c>
      <c r="Q433" s="198" t="str">
        <f t="shared" si="20"/>
        <v>UINTA</v>
      </c>
      <c r="R433" s="91"/>
      <c r="S433" s="33">
        <v>40400311</v>
      </c>
      <c r="T433" s="128">
        <v>1.1819230782054186</v>
      </c>
    </row>
    <row r="434" spans="16:20" x14ac:dyDescent="0.2">
      <c r="P434" s="198" t="str">
        <f t="shared" si="19"/>
        <v>UINTA_40400312</v>
      </c>
      <c r="Q434" s="198" t="str">
        <f t="shared" si="20"/>
        <v>UINTA</v>
      </c>
      <c r="R434" s="91"/>
      <c r="S434" s="33">
        <v>40400312</v>
      </c>
      <c r="T434" s="128">
        <v>1.1819230782054186</v>
      </c>
    </row>
    <row r="435" spans="16:20" x14ac:dyDescent="0.2">
      <c r="P435" s="198" t="str">
        <f t="shared" si="19"/>
        <v>UINTA_50410310</v>
      </c>
      <c r="Q435" s="198" t="str">
        <f t="shared" si="20"/>
        <v>UINTA</v>
      </c>
      <c r="R435" s="91"/>
      <c r="S435" s="33">
        <v>50410310</v>
      </c>
      <c r="T435" s="128">
        <v>1.1819230782054186</v>
      </c>
    </row>
    <row r="436" spans="16:20" x14ac:dyDescent="0.2">
      <c r="P436" s="198" t="str">
        <f t="shared" si="19"/>
        <v>UINTA_2501050030</v>
      </c>
      <c r="Q436" s="198" t="str">
        <f t="shared" si="20"/>
        <v>UINTA</v>
      </c>
      <c r="R436" s="91"/>
      <c r="S436" s="33" t="s">
        <v>519</v>
      </c>
      <c r="T436" s="128">
        <v>1.1819230782054186</v>
      </c>
    </row>
    <row r="437" spans="16:20" x14ac:dyDescent="0.2">
      <c r="P437" s="198" t="str">
        <f t="shared" si="19"/>
        <v>UINTA_2630010000</v>
      </c>
      <c r="Q437" s="198" t="str">
        <f t="shared" si="20"/>
        <v>UINTA</v>
      </c>
      <c r="R437" s="91"/>
      <c r="S437" s="33" t="s">
        <v>520</v>
      </c>
      <c r="T437" s="128">
        <v>1.1819230782054186</v>
      </c>
    </row>
    <row r="438" spans="16:20" x14ac:dyDescent="0.2">
      <c r="P438" s="198" t="str">
        <f t="shared" si="19"/>
        <v>UINTA_31000220</v>
      </c>
      <c r="Q438" s="198" t="str">
        <f t="shared" si="20"/>
        <v>UINTA</v>
      </c>
      <c r="R438" s="91"/>
      <c r="S438" s="33" t="s">
        <v>123</v>
      </c>
      <c r="T438" s="128">
        <v>1.1819230782054186</v>
      </c>
    </row>
    <row r="439" spans="16:20" x14ac:dyDescent="0.2">
      <c r="P439" s="198" t="str">
        <f t="shared" si="19"/>
        <v>UINTA_31000227</v>
      </c>
      <c r="Q439" s="198" t="str">
        <f t="shared" si="20"/>
        <v>UINTA</v>
      </c>
      <c r="R439" s="91"/>
      <c r="S439" s="33" t="s">
        <v>129</v>
      </c>
      <c r="T439" s="128">
        <v>1.1819230782054186</v>
      </c>
    </row>
    <row r="440" spans="16:20" x14ac:dyDescent="0.2">
      <c r="P440" s="198" t="str">
        <f t="shared" si="19"/>
        <v>UINTA_31000228</v>
      </c>
      <c r="Q440" s="198" t="str">
        <f t="shared" si="20"/>
        <v>UINTA</v>
      </c>
      <c r="R440" s="91"/>
      <c r="S440" s="33" t="s">
        <v>131</v>
      </c>
      <c r="T440" s="128">
        <v>1.1819230782054186</v>
      </c>
    </row>
    <row r="441" spans="16:20" x14ac:dyDescent="0.2">
      <c r="P441" s="198" t="str">
        <f t="shared" si="19"/>
        <v>UINTA_31000299</v>
      </c>
      <c r="Q441" s="198" t="str">
        <f t="shared" si="20"/>
        <v>UINTA</v>
      </c>
      <c r="R441" s="91"/>
      <c r="S441" s="33" t="s">
        <v>137</v>
      </c>
      <c r="T441" s="128">
        <v>1.1819230782054186</v>
      </c>
    </row>
    <row r="442" spans="16:20" x14ac:dyDescent="0.2">
      <c r="P442" s="198" t="str">
        <f t="shared" si="19"/>
        <v>UINTA_31000301</v>
      </c>
      <c r="Q442" s="198" t="str">
        <f t="shared" si="20"/>
        <v>UINTA</v>
      </c>
      <c r="R442" s="91"/>
      <c r="S442" s="33" t="s">
        <v>139</v>
      </c>
      <c r="T442" s="128">
        <v>1.1819230782054186</v>
      </c>
    </row>
    <row r="443" spans="16:20" x14ac:dyDescent="0.2">
      <c r="P443" s="198" t="str">
        <f t="shared" si="19"/>
        <v>UINTA_31000302</v>
      </c>
      <c r="Q443" s="198" t="str">
        <f t="shared" si="20"/>
        <v>UINTA</v>
      </c>
      <c r="R443" s="91"/>
      <c r="S443" s="33" t="s">
        <v>141</v>
      </c>
      <c r="T443" s="128">
        <v>1.1819230782054186</v>
      </c>
    </row>
    <row r="444" spans="16:20" x14ac:dyDescent="0.2">
      <c r="P444" s="198" t="str">
        <f t="shared" si="19"/>
        <v>UINTA_39999989</v>
      </c>
      <c r="Q444" s="198" t="str">
        <f t="shared" si="20"/>
        <v>UINTA</v>
      </c>
      <c r="R444" s="91"/>
      <c r="S444" s="33" t="s">
        <v>521</v>
      </c>
      <c r="T444" s="128">
        <v>1.1819230782054186</v>
      </c>
    </row>
    <row r="445" spans="16:20" x14ac:dyDescent="0.2">
      <c r="P445" s="198" t="str">
        <f t="shared" si="19"/>
        <v>UINTA_40400302</v>
      </c>
      <c r="Q445" s="198" t="str">
        <f t="shared" si="20"/>
        <v>UINTA</v>
      </c>
      <c r="R445" s="91"/>
      <c r="S445" s="33" t="s">
        <v>177</v>
      </c>
      <c r="T445" s="128">
        <v>1.1819230782054186</v>
      </c>
    </row>
    <row r="446" spans="16:20" x14ac:dyDescent="0.2">
      <c r="P446" s="198" t="str">
        <f t="shared" si="19"/>
        <v>UINTA_40400312</v>
      </c>
      <c r="Q446" s="198" t="str">
        <f t="shared" si="20"/>
        <v>UINTA</v>
      </c>
      <c r="R446" s="130"/>
      <c r="S446" s="93" t="s">
        <v>185</v>
      </c>
      <c r="T446" s="131">
        <v>1.1819230782054186</v>
      </c>
    </row>
    <row r="447" spans="16:20" x14ac:dyDescent="0.2">
      <c r="P447" s="198"/>
      <c r="Q447" s="198"/>
    </row>
    <row r="448" spans="16:20" x14ac:dyDescent="0.2">
      <c r="P448" s="198"/>
      <c r="Q448" s="198"/>
    </row>
    <row r="449" spans="16:17" x14ac:dyDescent="0.2">
      <c r="P449" s="198"/>
      <c r="Q449" s="198"/>
    </row>
    <row r="450" spans="16:17" x14ac:dyDescent="0.2">
      <c r="P450" s="198"/>
      <c r="Q450" s="198"/>
    </row>
    <row r="451" spans="16:17" x14ac:dyDescent="0.2">
      <c r="P451" s="198"/>
      <c r="Q451" s="198"/>
    </row>
    <row r="452" spans="16:17" x14ac:dyDescent="0.2">
      <c r="P452" s="198"/>
      <c r="Q452" s="198"/>
    </row>
    <row r="453" spans="16:17" x14ac:dyDescent="0.2">
      <c r="P453" s="198"/>
      <c r="Q453" s="198"/>
    </row>
    <row r="454" spans="16:17" x14ac:dyDescent="0.2">
      <c r="P454" s="198"/>
      <c r="Q454" s="198"/>
    </row>
    <row r="455" spans="16:17" x14ac:dyDescent="0.2">
      <c r="P455" s="198"/>
      <c r="Q455" s="198"/>
    </row>
    <row r="456" spans="16:17" x14ac:dyDescent="0.2">
      <c r="P456" s="198"/>
      <c r="Q456" s="198"/>
    </row>
    <row r="457" spans="16:17" x14ac:dyDescent="0.2">
      <c r="P457" s="198"/>
      <c r="Q457" s="198"/>
    </row>
    <row r="458" spans="16:17" x14ac:dyDescent="0.2">
      <c r="P458" s="198"/>
      <c r="Q458" s="198"/>
    </row>
    <row r="459" spans="16:17" x14ac:dyDescent="0.2">
      <c r="P459" s="198"/>
      <c r="Q459" s="198"/>
    </row>
    <row r="460" spans="16:17" x14ac:dyDescent="0.2">
      <c r="P460" s="198"/>
      <c r="Q460" s="198"/>
    </row>
    <row r="461" spans="16:17" x14ac:dyDescent="0.2">
      <c r="P461" s="198"/>
      <c r="Q461" s="198"/>
    </row>
    <row r="462" spans="16:17" x14ac:dyDescent="0.2">
      <c r="P462" s="198"/>
      <c r="Q462" s="198"/>
    </row>
    <row r="463" spans="16:17" x14ac:dyDescent="0.2">
      <c r="P463" s="198"/>
      <c r="Q463" s="198"/>
    </row>
    <row r="464" spans="16:17" x14ac:dyDescent="0.2">
      <c r="P464" s="198"/>
      <c r="Q464" s="198"/>
    </row>
    <row r="465" spans="16:17" x14ac:dyDescent="0.2">
      <c r="P465" s="198"/>
      <c r="Q465" s="198"/>
    </row>
    <row r="466" spans="16:17" x14ac:dyDescent="0.2">
      <c r="P466" s="198"/>
      <c r="Q466" s="198"/>
    </row>
    <row r="467" spans="16:17" x14ac:dyDescent="0.2">
      <c r="P467" s="198"/>
      <c r="Q467" s="198"/>
    </row>
    <row r="468" spans="16:17" x14ac:dyDescent="0.2">
      <c r="P468" s="198"/>
      <c r="Q468" s="198"/>
    </row>
    <row r="469" spans="16:17" x14ac:dyDescent="0.2">
      <c r="P469" s="198"/>
      <c r="Q469" s="198"/>
    </row>
    <row r="470" spans="16:17" x14ac:dyDescent="0.2">
      <c r="P470" s="198"/>
      <c r="Q470" s="198"/>
    </row>
    <row r="471" spans="16:17" x14ac:dyDescent="0.2">
      <c r="P471" s="198"/>
      <c r="Q471" s="198"/>
    </row>
    <row r="472" spans="16:17" x14ac:dyDescent="0.2">
      <c r="P472" s="198"/>
      <c r="Q472" s="198"/>
    </row>
    <row r="473" spans="16:17" x14ac:dyDescent="0.2">
      <c r="P473" s="198"/>
      <c r="Q473" s="198"/>
    </row>
    <row r="474" spans="16:17" x14ac:dyDescent="0.2">
      <c r="P474" s="198"/>
      <c r="Q474" s="198"/>
    </row>
    <row r="475" spans="16:17" x14ac:dyDescent="0.2">
      <c r="P475" s="198"/>
      <c r="Q475" s="198"/>
    </row>
    <row r="476" spans="16:17" x14ac:dyDescent="0.2">
      <c r="P476" s="198"/>
      <c r="Q476" s="198"/>
    </row>
    <row r="477" spans="16:17" x14ac:dyDescent="0.2">
      <c r="P477" s="198"/>
      <c r="Q477" s="198"/>
    </row>
    <row r="478" spans="16:17" x14ac:dyDescent="0.2">
      <c r="P478" s="198"/>
      <c r="Q478" s="198"/>
    </row>
    <row r="479" spans="16:17" x14ac:dyDescent="0.2">
      <c r="P479" s="198"/>
      <c r="Q479" s="198"/>
    </row>
    <row r="480" spans="16:17" x14ac:dyDescent="0.2">
      <c r="P480" s="198"/>
      <c r="Q480" s="198"/>
    </row>
    <row r="481" spans="16:17" x14ac:dyDescent="0.2">
      <c r="P481" s="198"/>
      <c r="Q481" s="198"/>
    </row>
    <row r="482" spans="16:17" x14ac:dyDescent="0.2">
      <c r="P482" s="198"/>
      <c r="Q482" s="198"/>
    </row>
    <row r="483" spans="16:17" x14ac:dyDescent="0.2">
      <c r="P483" s="198"/>
      <c r="Q483" s="198"/>
    </row>
    <row r="484" spans="16:17" x14ac:dyDescent="0.2">
      <c r="P484" s="198"/>
      <c r="Q484" s="198"/>
    </row>
    <row r="485" spans="16:17" x14ac:dyDescent="0.2">
      <c r="P485" s="198"/>
      <c r="Q485" s="198"/>
    </row>
    <row r="486" spans="16:17" x14ac:dyDescent="0.2">
      <c r="P486" s="198"/>
      <c r="Q486" s="198"/>
    </row>
    <row r="487" spans="16:17" x14ac:dyDescent="0.2">
      <c r="P487" s="198"/>
      <c r="Q487" s="198"/>
    </row>
    <row r="488" spans="16:17" x14ac:dyDescent="0.2">
      <c r="P488" s="198"/>
      <c r="Q488" s="198"/>
    </row>
    <row r="489" spans="16:17" x14ac:dyDescent="0.2">
      <c r="P489" s="198"/>
      <c r="Q489" s="198"/>
    </row>
    <row r="490" spans="16:17" x14ac:dyDescent="0.2">
      <c r="P490" s="198"/>
      <c r="Q490" s="198"/>
    </row>
    <row r="491" spans="16:17" x14ac:dyDescent="0.2">
      <c r="P491" s="198"/>
      <c r="Q491" s="198"/>
    </row>
    <row r="492" spans="16:17" x14ac:dyDescent="0.2">
      <c r="P492" s="198"/>
      <c r="Q492" s="198"/>
    </row>
    <row r="493" spans="16:17" x14ac:dyDescent="0.2">
      <c r="P493" s="198"/>
      <c r="Q493" s="198"/>
    </row>
    <row r="494" spans="16:17" x14ac:dyDescent="0.2">
      <c r="P494" s="198"/>
      <c r="Q494" s="198"/>
    </row>
    <row r="495" spans="16:17" x14ac:dyDescent="0.2">
      <c r="P495" s="198"/>
      <c r="Q495" s="198"/>
    </row>
    <row r="496" spans="16:17" x14ac:dyDescent="0.2">
      <c r="P496" s="198"/>
      <c r="Q496" s="198"/>
    </row>
    <row r="497" spans="16:17" x14ac:dyDescent="0.2">
      <c r="P497" s="198"/>
      <c r="Q497" s="198"/>
    </row>
    <row r="498" spans="16:17" x14ac:dyDescent="0.2">
      <c r="P498" s="198"/>
      <c r="Q498" s="198"/>
    </row>
    <row r="499" spans="16:17" x14ac:dyDescent="0.2">
      <c r="P499" s="198"/>
      <c r="Q499" s="198"/>
    </row>
    <row r="500" spans="16:17" x14ac:dyDescent="0.2">
      <c r="P500" s="198"/>
      <c r="Q500" s="198"/>
    </row>
    <row r="501" spans="16:17" x14ac:dyDescent="0.2">
      <c r="P501" s="198"/>
      <c r="Q501" s="198"/>
    </row>
    <row r="502" spans="16:17" x14ac:dyDescent="0.2">
      <c r="P502" s="198"/>
      <c r="Q502" s="198"/>
    </row>
    <row r="503" spans="16:17" x14ac:dyDescent="0.2">
      <c r="P503" s="198"/>
      <c r="Q503" s="198"/>
    </row>
    <row r="504" spans="16:17" x14ac:dyDescent="0.2">
      <c r="P504" s="198"/>
      <c r="Q504" s="198"/>
    </row>
    <row r="505" spans="16:17" x14ac:dyDescent="0.2">
      <c r="P505" s="198"/>
      <c r="Q505" s="198"/>
    </row>
    <row r="506" spans="16:17" x14ac:dyDescent="0.2">
      <c r="P506" s="198"/>
      <c r="Q506" s="198"/>
    </row>
    <row r="507" spans="16:17" x14ac:dyDescent="0.2">
      <c r="P507" s="198"/>
      <c r="Q507" s="198"/>
    </row>
    <row r="508" spans="16:17" x14ac:dyDescent="0.2">
      <c r="P508" s="198"/>
      <c r="Q508" s="198"/>
    </row>
    <row r="509" spans="16:17" x14ac:dyDescent="0.2">
      <c r="P509" s="198"/>
      <c r="Q509" s="198"/>
    </row>
    <row r="510" spans="16:17" x14ac:dyDescent="0.2">
      <c r="P510" s="198"/>
      <c r="Q510" s="198"/>
    </row>
    <row r="511" spans="16:17" x14ac:dyDescent="0.2">
      <c r="P511" s="198"/>
      <c r="Q511" s="198"/>
    </row>
    <row r="512" spans="16:17" x14ac:dyDescent="0.2">
      <c r="P512" s="198"/>
      <c r="Q512" s="198"/>
    </row>
    <row r="513" spans="16:17" x14ac:dyDescent="0.2">
      <c r="P513" s="198"/>
      <c r="Q513" s="198"/>
    </row>
    <row r="514" spans="16:17" x14ac:dyDescent="0.2">
      <c r="P514" s="198"/>
      <c r="Q514" s="198"/>
    </row>
    <row r="515" spans="16:17" x14ac:dyDescent="0.2">
      <c r="P515" s="198"/>
      <c r="Q515" s="198"/>
    </row>
    <row r="516" spans="16:17" x14ac:dyDescent="0.2">
      <c r="P516" s="198"/>
      <c r="Q516" s="198"/>
    </row>
    <row r="517" spans="16:17" x14ac:dyDescent="0.2">
      <c r="P517" s="198"/>
      <c r="Q517" s="198"/>
    </row>
    <row r="518" spans="16:17" x14ac:dyDescent="0.2">
      <c r="P518" s="198"/>
      <c r="Q518" s="198"/>
    </row>
    <row r="519" spans="16:17" x14ac:dyDescent="0.2">
      <c r="P519" s="198"/>
      <c r="Q519" s="198"/>
    </row>
    <row r="520" spans="16:17" x14ac:dyDescent="0.2">
      <c r="P520" s="198"/>
      <c r="Q520" s="198"/>
    </row>
    <row r="521" spans="16:17" x14ac:dyDescent="0.2">
      <c r="P521" s="198"/>
      <c r="Q521" s="198"/>
    </row>
    <row r="522" spans="16:17" x14ac:dyDescent="0.2">
      <c r="P522" s="198"/>
      <c r="Q522" s="198"/>
    </row>
    <row r="523" spans="16:17" x14ac:dyDescent="0.2">
      <c r="P523" s="198"/>
      <c r="Q523" s="198"/>
    </row>
    <row r="524" spans="16:17" x14ac:dyDescent="0.2">
      <c r="P524" s="198"/>
      <c r="Q524" s="198"/>
    </row>
    <row r="525" spans="16:17" x14ac:dyDescent="0.2">
      <c r="P525" s="198"/>
      <c r="Q525" s="198"/>
    </row>
    <row r="526" spans="16:17" x14ac:dyDescent="0.2">
      <c r="P526" s="198"/>
      <c r="Q526" s="198"/>
    </row>
    <row r="527" spans="16:17" x14ac:dyDescent="0.2">
      <c r="P527" s="198"/>
      <c r="Q527" s="198"/>
    </row>
    <row r="528" spans="16:17" x14ac:dyDescent="0.2">
      <c r="P528" s="198"/>
      <c r="Q528" s="198"/>
    </row>
    <row r="529" spans="16:17" x14ac:dyDescent="0.2">
      <c r="P529" s="198"/>
      <c r="Q529" s="198"/>
    </row>
    <row r="530" spans="16:17" x14ac:dyDescent="0.2">
      <c r="P530" s="198"/>
      <c r="Q530" s="198"/>
    </row>
    <row r="531" spans="16:17" x14ac:dyDescent="0.2">
      <c r="P531" s="198"/>
      <c r="Q531" s="198"/>
    </row>
    <row r="532" spans="16:17" x14ac:dyDescent="0.2">
      <c r="P532" s="198"/>
      <c r="Q532" s="198"/>
    </row>
    <row r="533" spans="16:17" x14ac:dyDescent="0.2">
      <c r="P533" s="198"/>
      <c r="Q533" s="198"/>
    </row>
    <row r="534" spans="16:17" x14ac:dyDescent="0.2">
      <c r="P534" s="198"/>
      <c r="Q534" s="198"/>
    </row>
    <row r="535" spans="16:17" x14ac:dyDescent="0.2">
      <c r="P535" s="198"/>
      <c r="Q535" s="198"/>
    </row>
    <row r="536" spans="16:17" x14ac:dyDescent="0.2">
      <c r="P536" s="198"/>
      <c r="Q536" s="198"/>
    </row>
    <row r="537" spans="16:17" x14ac:dyDescent="0.2">
      <c r="P537" s="198"/>
      <c r="Q537" s="198"/>
    </row>
    <row r="538" spans="16:17" x14ac:dyDescent="0.2">
      <c r="P538" s="198"/>
      <c r="Q538" s="198"/>
    </row>
    <row r="539" spans="16:17" x14ac:dyDescent="0.2">
      <c r="P539" s="198"/>
      <c r="Q539" s="198"/>
    </row>
    <row r="540" spans="16:17" x14ac:dyDescent="0.2">
      <c r="P540" s="198"/>
      <c r="Q540" s="198"/>
    </row>
    <row r="541" spans="16:17" x14ac:dyDescent="0.2">
      <c r="P541" s="198"/>
      <c r="Q541" s="198"/>
    </row>
    <row r="542" spans="16:17" x14ac:dyDescent="0.2">
      <c r="P542" s="198"/>
      <c r="Q542" s="198"/>
    </row>
    <row r="543" spans="16:17" x14ac:dyDescent="0.2">
      <c r="P543" s="198"/>
      <c r="Q543" s="198"/>
    </row>
    <row r="544" spans="16:17" x14ac:dyDescent="0.2">
      <c r="P544" s="198"/>
      <c r="Q544" s="198"/>
    </row>
    <row r="545" spans="16:17" x14ac:dyDescent="0.2">
      <c r="P545" s="198"/>
      <c r="Q545" s="198"/>
    </row>
    <row r="546" spans="16:17" x14ac:dyDescent="0.2">
      <c r="P546" s="198"/>
      <c r="Q546" s="198"/>
    </row>
    <row r="547" spans="16:17" x14ac:dyDescent="0.2">
      <c r="P547" s="198"/>
      <c r="Q547" s="198"/>
    </row>
    <row r="548" spans="16:17" x14ac:dyDescent="0.2">
      <c r="P548" s="198"/>
      <c r="Q548" s="198"/>
    </row>
    <row r="549" spans="16:17" x14ac:dyDescent="0.2">
      <c r="P549" s="198"/>
      <c r="Q549" s="198"/>
    </row>
    <row r="550" spans="16:17" x14ac:dyDescent="0.2">
      <c r="P550" s="198"/>
      <c r="Q550" s="198"/>
    </row>
    <row r="551" spans="16:17" x14ac:dyDescent="0.2">
      <c r="P551" s="198"/>
      <c r="Q551" s="198"/>
    </row>
    <row r="552" spans="16:17" x14ac:dyDescent="0.2">
      <c r="P552" s="198"/>
      <c r="Q552" s="198"/>
    </row>
    <row r="553" spans="16:17" x14ac:dyDescent="0.2">
      <c r="P553" s="198"/>
      <c r="Q553" s="198"/>
    </row>
    <row r="554" spans="16:17" x14ac:dyDescent="0.2">
      <c r="P554" s="198"/>
      <c r="Q554" s="198"/>
    </row>
    <row r="555" spans="16:17" x14ac:dyDescent="0.2">
      <c r="P555" s="198"/>
      <c r="Q555" s="198"/>
    </row>
    <row r="556" spans="16:17" x14ac:dyDescent="0.2">
      <c r="P556" s="198"/>
      <c r="Q556" s="198"/>
    </row>
    <row r="557" spans="16:17" x14ac:dyDescent="0.2">
      <c r="P557" s="198"/>
      <c r="Q557" s="198"/>
    </row>
    <row r="558" spans="16:17" x14ac:dyDescent="0.2">
      <c r="P558" s="198"/>
      <c r="Q558" s="198"/>
    </row>
    <row r="559" spans="16:17" x14ac:dyDescent="0.2">
      <c r="P559" s="198"/>
      <c r="Q559" s="198"/>
    </row>
    <row r="560" spans="16:17" x14ac:dyDescent="0.2">
      <c r="P560" s="198"/>
      <c r="Q560" s="198"/>
    </row>
    <row r="561" spans="16:17" x14ac:dyDescent="0.2">
      <c r="P561" s="198"/>
      <c r="Q561" s="198"/>
    </row>
    <row r="562" spans="16:17" x14ac:dyDescent="0.2">
      <c r="P562" s="198"/>
      <c r="Q562" s="198"/>
    </row>
    <row r="563" spans="16:17" x14ac:dyDescent="0.2">
      <c r="P563" s="198"/>
      <c r="Q563" s="198"/>
    </row>
    <row r="564" spans="16:17" x14ac:dyDescent="0.2">
      <c r="P564" s="198"/>
      <c r="Q564" s="198"/>
    </row>
    <row r="565" spans="16:17" x14ac:dyDescent="0.2">
      <c r="P565" s="198"/>
      <c r="Q565" s="198"/>
    </row>
    <row r="566" spans="16:17" x14ac:dyDescent="0.2">
      <c r="P566" s="198"/>
      <c r="Q566" s="198"/>
    </row>
    <row r="567" spans="16:17" x14ac:dyDescent="0.2">
      <c r="P567" s="198"/>
      <c r="Q567" s="198"/>
    </row>
    <row r="568" spans="16:17" x14ac:dyDescent="0.2">
      <c r="P568" s="198"/>
      <c r="Q568" s="198"/>
    </row>
    <row r="569" spans="16:17" x14ac:dyDescent="0.2">
      <c r="P569" s="198"/>
      <c r="Q569" s="198"/>
    </row>
    <row r="570" spans="16:17" x14ac:dyDescent="0.2">
      <c r="P570" s="198"/>
      <c r="Q570" s="198"/>
    </row>
    <row r="571" spans="16:17" x14ac:dyDescent="0.2">
      <c r="P571" s="198"/>
      <c r="Q571" s="198"/>
    </row>
    <row r="572" spans="16:17" x14ac:dyDescent="0.2">
      <c r="P572" s="198"/>
      <c r="Q572" s="198"/>
    </row>
    <row r="573" spans="16:17" x14ac:dyDescent="0.2">
      <c r="P573" s="198"/>
      <c r="Q573" s="198"/>
    </row>
    <row r="574" spans="16:17" x14ac:dyDescent="0.2">
      <c r="P574" s="198"/>
      <c r="Q574" s="198"/>
    </row>
    <row r="575" spans="16:17" x14ac:dyDescent="0.2">
      <c r="P575" s="198"/>
      <c r="Q575" s="198"/>
    </row>
    <row r="576" spans="16:17" x14ac:dyDescent="0.2">
      <c r="P576" s="198"/>
      <c r="Q576" s="198"/>
    </row>
    <row r="577" spans="16:17" x14ac:dyDescent="0.2">
      <c r="P577" s="198"/>
      <c r="Q577" s="198"/>
    </row>
    <row r="578" spans="16:17" x14ac:dyDescent="0.2">
      <c r="P578" s="198"/>
      <c r="Q578" s="198"/>
    </row>
    <row r="579" spans="16:17" x14ac:dyDescent="0.2">
      <c r="P579" s="198"/>
      <c r="Q579" s="198"/>
    </row>
    <row r="580" spans="16:17" x14ac:dyDescent="0.2">
      <c r="P580" s="198"/>
      <c r="Q580" s="198"/>
    </row>
    <row r="581" spans="16:17" x14ac:dyDescent="0.2">
      <c r="P581" s="198"/>
      <c r="Q581" s="198"/>
    </row>
    <row r="582" spans="16:17" x14ac:dyDescent="0.2">
      <c r="P582" s="198"/>
      <c r="Q582" s="198"/>
    </row>
    <row r="583" spans="16:17" x14ac:dyDescent="0.2">
      <c r="P583" s="198"/>
      <c r="Q583" s="198"/>
    </row>
    <row r="584" spans="16:17" x14ac:dyDescent="0.2">
      <c r="P584" s="198"/>
      <c r="Q584" s="198"/>
    </row>
    <row r="585" spans="16:17" x14ac:dyDescent="0.2">
      <c r="P585" s="198"/>
      <c r="Q585" s="198"/>
    </row>
    <row r="586" spans="16:17" x14ac:dyDescent="0.2">
      <c r="P586" s="198"/>
      <c r="Q586" s="198"/>
    </row>
    <row r="587" spans="16:17" x14ac:dyDescent="0.2">
      <c r="P587" s="198"/>
      <c r="Q587" s="198"/>
    </row>
    <row r="588" spans="16:17" x14ac:dyDescent="0.2">
      <c r="P588" s="198"/>
      <c r="Q588" s="198"/>
    </row>
    <row r="589" spans="16:17" x14ac:dyDescent="0.2">
      <c r="P589" s="198"/>
      <c r="Q589" s="198"/>
    </row>
    <row r="590" spans="16:17" x14ac:dyDescent="0.2">
      <c r="P590" s="198"/>
      <c r="Q590" s="198"/>
    </row>
    <row r="591" spans="16:17" x14ac:dyDescent="0.2">
      <c r="P591" s="198"/>
      <c r="Q591" s="198"/>
    </row>
    <row r="592" spans="16:17" x14ac:dyDescent="0.2">
      <c r="P592" s="198"/>
      <c r="Q592" s="198"/>
    </row>
    <row r="593" spans="16:17" x14ac:dyDescent="0.2">
      <c r="P593" s="198"/>
      <c r="Q593" s="198"/>
    </row>
    <row r="594" spans="16:17" x14ac:dyDescent="0.2">
      <c r="P594" s="198"/>
      <c r="Q594" s="198"/>
    </row>
    <row r="595" spans="16:17" x14ac:dyDescent="0.2">
      <c r="P595" s="198"/>
      <c r="Q595" s="198"/>
    </row>
    <row r="596" spans="16:17" x14ac:dyDescent="0.2">
      <c r="P596" s="198"/>
      <c r="Q596" s="198"/>
    </row>
    <row r="597" spans="16:17" x14ac:dyDescent="0.2">
      <c r="P597" s="198"/>
      <c r="Q597" s="198"/>
    </row>
    <row r="598" spans="16:17" x14ac:dyDescent="0.2">
      <c r="P598" s="198"/>
      <c r="Q598" s="198"/>
    </row>
    <row r="599" spans="16:17" x14ac:dyDescent="0.2">
      <c r="P599" s="198"/>
      <c r="Q599" s="198"/>
    </row>
    <row r="600" spans="16:17" x14ac:dyDescent="0.2">
      <c r="P600" s="198"/>
      <c r="Q600" s="198"/>
    </row>
    <row r="601" spans="16:17" x14ac:dyDescent="0.2">
      <c r="P601" s="198"/>
      <c r="Q601" s="198"/>
    </row>
    <row r="602" spans="16:17" x14ac:dyDescent="0.2">
      <c r="P602" s="198"/>
      <c r="Q602" s="198"/>
    </row>
    <row r="603" spans="16:17" x14ac:dyDescent="0.2">
      <c r="P603" s="198"/>
      <c r="Q603" s="198"/>
    </row>
    <row r="604" spans="16:17" x14ac:dyDescent="0.2">
      <c r="P604" s="198"/>
      <c r="Q604" s="198"/>
    </row>
    <row r="605" spans="16:17" x14ac:dyDescent="0.2">
      <c r="P605" s="198"/>
      <c r="Q605" s="198"/>
    </row>
    <row r="606" spans="16:17" x14ac:dyDescent="0.2">
      <c r="P606" s="198"/>
      <c r="Q606" s="198"/>
    </row>
    <row r="607" spans="16:17" x14ac:dyDescent="0.2">
      <c r="P607" s="198"/>
      <c r="Q607" s="198"/>
    </row>
    <row r="608" spans="16:17" x14ac:dyDescent="0.2">
      <c r="P608" s="198"/>
      <c r="Q608" s="198"/>
    </row>
    <row r="609" spans="16:17" x14ac:dyDescent="0.2">
      <c r="P609" s="198"/>
      <c r="Q609" s="198"/>
    </row>
    <row r="610" spans="16:17" x14ac:dyDescent="0.2">
      <c r="P610" s="198"/>
      <c r="Q610" s="198"/>
    </row>
    <row r="611" spans="16:17" x14ac:dyDescent="0.2">
      <c r="P611" s="198"/>
      <c r="Q611" s="198"/>
    </row>
    <row r="612" spans="16:17" x14ac:dyDescent="0.2">
      <c r="P612" s="198"/>
      <c r="Q612" s="198"/>
    </row>
    <row r="613" spans="16:17" x14ac:dyDescent="0.2">
      <c r="P613" s="198"/>
      <c r="Q613" s="198"/>
    </row>
    <row r="614" spans="16:17" x14ac:dyDescent="0.2">
      <c r="P614" s="198"/>
      <c r="Q614" s="198"/>
    </row>
    <row r="615" spans="16:17" x14ac:dyDescent="0.2">
      <c r="P615" s="198"/>
      <c r="Q615" s="198"/>
    </row>
    <row r="616" spans="16:17" x14ac:dyDescent="0.2">
      <c r="P616" s="198"/>
      <c r="Q616" s="198"/>
    </row>
    <row r="617" spans="16:17" x14ac:dyDescent="0.2">
      <c r="P617" s="198"/>
      <c r="Q617" s="198"/>
    </row>
    <row r="618" spans="16:17" x14ac:dyDescent="0.2">
      <c r="P618" s="198"/>
      <c r="Q618" s="198"/>
    </row>
    <row r="619" spans="16:17" x14ac:dyDescent="0.2">
      <c r="P619" s="198"/>
      <c r="Q619" s="198"/>
    </row>
    <row r="620" spans="16:17" x14ac:dyDescent="0.2">
      <c r="P620" s="198"/>
      <c r="Q620" s="198"/>
    </row>
    <row r="621" spans="16:17" x14ac:dyDescent="0.2">
      <c r="P621" s="198"/>
      <c r="Q621" s="198"/>
    </row>
    <row r="622" spans="16:17" x14ac:dyDescent="0.2">
      <c r="P622" s="198"/>
      <c r="Q622" s="198"/>
    </row>
    <row r="623" spans="16:17" x14ac:dyDescent="0.2">
      <c r="P623" s="198"/>
      <c r="Q623" s="198"/>
    </row>
    <row r="624" spans="16:17" x14ac:dyDescent="0.2">
      <c r="P624" s="198"/>
      <c r="Q624" s="198"/>
    </row>
    <row r="625" spans="16:17" x14ac:dyDescent="0.2">
      <c r="P625" s="198"/>
      <c r="Q625" s="198"/>
    </row>
    <row r="626" spans="16:17" x14ac:dyDescent="0.2">
      <c r="P626" s="198"/>
      <c r="Q626" s="198"/>
    </row>
    <row r="627" spans="16:17" x14ac:dyDescent="0.2">
      <c r="P627" s="198"/>
      <c r="Q627" s="198"/>
    </row>
    <row r="628" spans="16:17" x14ac:dyDescent="0.2">
      <c r="P628" s="198"/>
      <c r="Q628" s="198"/>
    </row>
    <row r="629" spans="16:17" x14ac:dyDescent="0.2">
      <c r="P629" s="198"/>
      <c r="Q629" s="198"/>
    </row>
    <row r="630" spans="16:17" x14ac:dyDescent="0.2">
      <c r="P630" s="198"/>
      <c r="Q630" s="198"/>
    </row>
    <row r="631" spans="16:17" x14ac:dyDescent="0.2">
      <c r="P631" s="198"/>
      <c r="Q631" s="198"/>
    </row>
    <row r="632" spans="16:17" x14ac:dyDescent="0.2">
      <c r="P632" s="198"/>
      <c r="Q632" s="198"/>
    </row>
    <row r="633" spans="16:17" x14ac:dyDescent="0.2">
      <c r="P633" s="198"/>
      <c r="Q633" s="198"/>
    </row>
    <row r="634" spans="16:17" x14ac:dyDescent="0.2">
      <c r="P634" s="198"/>
      <c r="Q634" s="198"/>
    </row>
    <row r="635" spans="16:17" x14ac:dyDescent="0.2">
      <c r="P635" s="198"/>
      <c r="Q635" s="198"/>
    </row>
    <row r="636" spans="16:17" x14ac:dyDescent="0.2">
      <c r="P636" s="198"/>
      <c r="Q636" s="198"/>
    </row>
    <row r="637" spans="16:17" x14ac:dyDescent="0.2">
      <c r="P637" s="198"/>
      <c r="Q637" s="198"/>
    </row>
    <row r="638" spans="16:17" x14ac:dyDescent="0.2">
      <c r="P638" s="198"/>
      <c r="Q638" s="198"/>
    </row>
    <row r="639" spans="16:17" x14ac:dyDescent="0.2">
      <c r="P639" s="198"/>
      <c r="Q639" s="198"/>
    </row>
    <row r="640" spans="16:17" x14ac:dyDescent="0.2">
      <c r="P640" s="198"/>
      <c r="Q640" s="198"/>
    </row>
    <row r="641" spans="16:17" x14ac:dyDescent="0.2">
      <c r="P641" s="198"/>
      <c r="Q641" s="198"/>
    </row>
    <row r="642" spans="16:17" x14ac:dyDescent="0.2">
      <c r="P642" s="198"/>
      <c r="Q642" s="198"/>
    </row>
    <row r="643" spans="16:17" x14ac:dyDescent="0.2">
      <c r="P643" s="198"/>
      <c r="Q643" s="198"/>
    </row>
    <row r="644" spans="16:17" x14ac:dyDescent="0.2">
      <c r="P644" s="198"/>
      <c r="Q644" s="198"/>
    </row>
    <row r="645" spans="16:17" x14ac:dyDescent="0.2">
      <c r="P645" s="198"/>
      <c r="Q645" s="198"/>
    </row>
    <row r="646" spans="16:17" x14ac:dyDescent="0.2">
      <c r="P646" s="198"/>
      <c r="Q646" s="198"/>
    </row>
    <row r="647" spans="16:17" x14ac:dyDescent="0.2">
      <c r="P647" s="198"/>
      <c r="Q647" s="198"/>
    </row>
    <row r="648" spans="16:17" x14ac:dyDescent="0.2">
      <c r="P648" s="198"/>
      <c r="Q648" s="198"/>
    </row>
    <row r="649" spans="16:17" x14ac:dyDescent="0.2">
      <c r="P649" s="198"/>
      <c r="Q649" s="198"/>
    </row>
    <row r="650" spans="16:17" x14ac:dyDescent="0.2">
      <c r="P650" s="198"/>
      <c r="Q650" s="198"/>
    </row>
    <row r="651" spans="16:17" x14ac:dyDescent="0.2">
      <c r="P651" s="198"/>
      <c r="Q651" s="198"/>
    </row>
    <row r="652" spans="16:17" x14ac:dyDescent="0.2">
      <c r="P652" s="198"/>
      <c r="Q652" s="198"/>
    </row>
    <row r="653" spans="16:17" x14ac:dyDescent="0.2">
      <c r="P653" s="198"/>
      <c r="Q653" s="198"/>
    </row>
    <row r="654" spans="16:17" x14ac:dyDescent="0.2">
      <c r="P654" s="198"/>
      <c r="Q654" s="198"/>
    </row>
    <row r="655" spans="16:17" x14ac:dyDescent="0.2">
      <c r="P655" s="198"/>
      <c r="Q655" s="198"/>
    </row>
    <row r="656" spans="16:17" x14ac:dyDescent="0.2">
      <c r="P656" s="198"/>
      <c r="Q656" s="198"/>
    </row>
    <row r="657" spans="16:17" x14ac:dyDescent="0.2">
      <c r="P657" s="198"/>
      <c r="Q657" s="198"/>
    </row>
    <row r="658" spans="16:17" x14ac:dyDescent="0.2">
      <c r="P658" s="198"/>
      <c r="Q658" s="198"/>
    </row>
    <row r="659" spans="16:17" x14ac:dyDescent="0.2">
      <c r="P659" s="198"/>
      <c r="Q659" s="198"/>
    </row>
    <row r="660" spans="16:17" x14ac:dyDescent="0.2">
      <c r="P660" s="198"/>
      <c r="Q660" s="198"/>
    </row>
    <row r="661" spans="16:17" x14ac:dyDescent="0.2">
      <c r="P661" s="198"/>
      <c r="Q661" s="198"/>
    </row>
    <row r="662" spans="16:17" x14ac:dyDescent="0.2">
      <c r="P662" s="198"/>
      <c r="Q662" s="198"/>
    </row>
    <row r="663" spans="16:17" x14ac:dyDescent="0.2">
      <c r="P663" s="198"/>
      <c r="Q663" s="198"/>
    </row>
    <row r="664" spans="16:17" x14ac:dyDescent="0.2">
      <c r="P664" s="198"/>
      <c r="Q664" s="198"/>
    </row>
    <row r="665" spans="16:17" x14ac:dyDescent="0.2">
      <c r="P665" s="198"/>
      <c r="Q665" s="198"/>
    </row>
    <row r="666" spans="16:17" x14ac:dyDescent="0.2">
      <c r="P666" s="198"/>
      <c r="Q666" s="198"/>
    </row>
    <row r="667" spans="16:17" x14ac:dyDescent="0.2">
      <c r="P667" s="198"/>
      <c r="Q667" s="198"/>
    </row>
    <row r="668" spans="16:17" x14ac:dyDescent="0.2">
      <c r="P668" s="198"/>
      <c r="Q668" s="198"/>
    </row>
    <row r="669" spans="16:17" x14ac:dyDescent="0.2">
      <c r="P669" s="198"/>
      <c r="Q669" s="198"/>
    </row>
    <row r="670" spans="16:17" x14ac:dyDescent="0.2">
      <c r="P670" s="198"/>
      <c r="Q670" s="198"/>
    </row>
    <row r="671" spans="16:17" x14ac:dyDescent="0.2">
      <c r="P671" s="198"/>
      <c r="Q671" s="198"/>
    </row>
    <row r="672" spans="16:17" x14ac:dyDescent="0.2">
      <c r="P672" s="198"/>
      <c r="Q672" s="198"/>
    </row>
    <row r="673" spans="16:17" x14ac:dyDescent="0.2">
      <c r="P673" s="198"/>
      <c r="Q673" s="198"/>
    </row>
    <row r="674" spans="16:17" x14ac:dyDescent="0.2">
      <c r="P674" s="198"/>
      <c r="Q674" s="198"/>
    </row>
    <row r="675" spans="16:17" x14ac:dyDescent="0.2">
      <c r="P675" s="198"/>
      <c r="Q675" s="198"/>
    </row>
    <row r="676" spans="16:17" x14ac:dyDescent="0.2">
      <c r="P676" s="198"/>
      <c r="Q676" s="198"/>
    </row>
    <row r="677" spans="16:17" x14ac:dyDescent="0.2">
      <c r="P677" s="198"/>
      <c r="Q677" s="198"/>
    </row>
    <row r="678" spans="16:17" x14ac:dyDescent="0.2">
      <c r="P678" s="198"/>
      <c r="Q678" s="198"/>
    </row>
    <row r="679" spans="16:17" x14ac:dyDescent="0.2">
      <c r="P679" s="198"/>
      <c r="Q679" s="198"/>
    </row>
    <row r="680" spans="16:17" x14ac:dyDescent="0.2">
      <c r="P680" s="198"/>
      <c r="Q680" s="198"/>
    </row>
    <row r="681" spans="16:17" x14ac:dyDescent="0.2">
      <c r="P681" s="198"/>
      <c r="Q681" s="198"/>
    </row>
    <row r="682" spans="16:17" x14ac:dyDescent="0.2">
      <c r="P682" s="198"/>
      <c r="Q682" s="198"/>
    </row>
    <row r="683" spans="16:17" x14ac:dyDescent="0.2">
      <c r="P683" s="198"/>
      <c r="Q683" s="198"/>
    </row>
    <row r="684" spans="16:17" x14ac:dyDescent="0.2">
      <c r="P684" s="198"/>
      <c r="Q684" s="198"/>
    </row>
    <row r="685" spans="16:17" x14ac:dyDescent="0.2">
      <c r="P685" s="198"/>
      <c r="Q685" s="198"/>
    </row>
    <row r="686" spans="16:17" x14ac:dyDescent="0.2">
      <c r="P686" s="198"/>
      <c r="Q686" s="198"/>
    </row>
    <row r="687" spans="16:17" x14ac:dyDescent="0.2">
      <c r="P687" s="198"/>
      <c r="Q687" s="198"/>
    </row>
    <row r="688" spans="16:17" x14ac:dyDescent="0.2">
      <c r="P688" s="198"/>
      <c r="Q688" s="198"/>
    </row>
    <row r="689" spans="16:17" x14ac:dyDescent="0.2">
      <c r="P689" s="198"/>
      <c r="Q689" s="198"/>
    </row>
    <row r="690" spans="16:17" x14ac:dyDescent="0.2">
      <c r="P690" s="198"/>
      <c r="Q690" s="198"/>
    </row>
    <row r="691" spans="16:17" x14ac:dyDescent="0.2">
      <c r="P691" s="198"/>
      <c r="Q691" s="198"/>
    </row>
    <row r="692" spans="16:17" x14ac:dyDescent="0.2">
      <c r="P692" s="198"/>
      <c r="Q692" s="198"/>
    </row>
    <row r="693" spans="16:17" x14ac:dyDescent="0.2">
      <c r="P693" s="198"/>
      <c r="Q693" s="198"/>
    </row>
    <row r="694" spans="16:17" x14ac:dyDescent="0.2">
      <c r="P694" s="198"/>
      <c r="Q694" s="198"/>
    </row>
    <row r="695" spans="16:17" x14ac:dyDescent="0.2">
      <c r="P695" s="198"/>
      <c r="Q695" s="198"/>
    </row>
    <row r="696" spans="16:17" x14ac:dyDescent="0.2">
      <c r="P696" s="198"/>
      <c r="Q696" s="198"/>
    </row>
    <row r="697" spans="16:17" x14ac:dyDescent="0.2">
      <c r="P697" s="198"/>
      <c r="Q697" s="198"/>
    </row>
    <row r="698" spans="16:17" x14ac:dyDescent="0.2">
      <c r="P698" s="198"/>
      <c r="Q698" s="198"/>
    </row>
    <row r="699" spans="16:17" x14ac:dyDescent="0.2">
      <c r="P699" s="198"/>
      <c r="Q699" s="198"/>
    </row>
    <row r="700" spans="16:17" x14ac:dyDescent="0.2">
      <c r="P700" s="198"/>
      <c r="Q700" s="198"/>
    </row>
    <row r="701" spans="16:17" x14ac:dyDescent="0.2">
      <c r="P701" s="198"/>
      <c r="Q701" s="198"/>
    </row>
    <row r="702" spans="16:17" x14ac:dyDescent="0.2">
      <c r="P702" s="198"/>
      <c r="Q702" s="198"/>
    </row>
    <row r="703" spans="16:17" x14ac:dyDescent="0.2">
      <c r="P703" s="198"/>
      <c r="Q703" s="198"/>
    </row>
    <row r="704" spans="16:17" x14ac:dyDescent="0.2">
      <c r="P704" s="198"/>
      <c r="Q704" s="198"/>
    </row>
    <row r="705" spans="16:17" x14ac:dyDescent="0.2">
      <c r="P705" s="198"/>
      <c r="Q705" s="198"/>
    </row>
    <row r="706" spans="16:17" x14ac:dyDescent="0.2">
      <c r="P706" s="198"/>
      <c r="Q706" s="198"/>
    </row>
    <row r="707" spans="16:17" x14ac:dyDescent="0.2">
      <c r="P707" s="198"/>
      <c r="Q707" s="198"/>
    </row>
    <row r="708" spans="16:17" x14ac:dyDescent="0.2">
      <c r="P708" s="198"/>
      <c r="Q708" s="198"/>
    </row>
    <row r="709" spans="16:17" x14ac:dyDescent="0.2">
      <c r="P709" s="198"/>
      <c r="Q709" s="198"/>
    </row>
    <row r="710" spans="16:17" x14ac:dyDescent="0.2">
      <c r="P710" s="198"/>
      <c r="Q710" s="198"/>
    </row>
    <row r="711" spans="16:17" x14ac:dyDescent="0.2">
      <c r="P711" s="198"/>
      <c r="Q711" s="198"/>
    </row>
    <row r="712" spans="16:17" x14ac:dyDescent="0.2">
      <c r="P712" s="198"/>
      <c r="Q712" s="198"/>
    </row>
    <row r="713" spans="16:17" x14ac:dyDescent="0.2">
      <c r="P713" s="198"/>
      <c r="Q713" s="198"/>
    </row>
    <row r="714" spans="16:17" x14ac:dyDescent="0.2">
      <c r="P714" s="198"/>
      <c r="Q714" s="198"/>
    </row>
    <row r="715" spans="16:17" x14ac:dyDescent="0.2">
      <c r="P715" s="198"/>
      <c r="Q715" s="198"/>
    </row>
    <row r="716" spans="16:17" x14ac:dyDescent="0.2">
      <c r="P716" s="198"/>
      <c r="Q716" s="198"/>
    </row>
    <row r="717" spans="16:17" x14ac:dyDescent="0.2">
      <c r="P717" s="198"/>
      <c r="Q717" s="198"/>
    </row>
    <row r="718" spans="16:17" x14ac:dyDescent="0.2">
      <c r="P718" s="198"/>
      <c r="Q718" s="198"/>
    </row>
    <row r="719" spans="16:17" x14ac:dyDescent="0.2">
      <c r="P719" s="198"/>
      <c r="Q719" s="198"/>
    </row>
    <row r="720" spans="16:17" x14ac:dyDescent="0.2">
      <c r="P720" s="198"/>
      <c r="Q720" s="198"/>
    </row>
    <row r="721" spans="16:17" x14ac:dyDescent="0.2">
      <c r="P721" s="198"/>
      <c r="Q721" s="198"/>
    </row>
    <row r="722" spans="16:17" x14ac:dyDescent="0.2">
      <c r="P722" s="198"/>
      <c r="Q722" s="198"/>
    </row>
    <row r="723" spans="16:17" x14ac:dyDescent="0.2">
      <c r="P723" s="198"/>
      <c r="Q723" s="198"/>
    </row>
    <row r="724" spans="16:17" x14ac:dyDescent="0.2">
      <c r="P724" s="198"/>
      <c r="Q724" s="198"/>
    </row>
    <row r="725" spans="16:17" x14ac:dyDescent="0.2">
      <c r="P725" s="198"/>
      <c r="Q725" s="198"/>
    </row>
    <row r="726" spans="16:17" x14ac:dyDescent="0.2">
      <c r="P726" s="198"/>
      <c r="Q726" s="198"/>
    </row>
    <row r="727" spans="16:17" x14ac:dyDescent="0.2">
      <c r="P727" s="198"/>
      <c r="Q727" s="198"/>
    </row>
    <row r="728" spans="16:17" x14ac:dyDescent="0.2">
      <c r="P728" s="198"/>
      <c r="Q728" s="198"/>
    </row>
    <row r="729" spans="16:17" x14ac:dyDescent="0.2">
      <c r="P729" s="198"/>
      <c r="Q729" s="198"/>
    </row>
    <row r="730" spans="16:17" x14ac:dyDescent="0.2">
      <c r="P730" s="198"/>
      <c r="Q730" s="198"/>
    </row>
    <row r="731" spans="16:17" x14ac:dyDescent="0.2">
      <c r="P731" s="198"/>
      <c r="Q731" s="198"/>
    </row>
    <row r="732" spans="16:17" x14ac:dyDescent="0.2">
      <c r="P732" s="198"/>
      <c r="Q732" s="198"/>
    </row>
    <row r="733" spans="16:17" x14ac:dyDescent="0.2">
      <c r="P733" s="198"/>
      <c r="Q733" s="198"/>
    </row>
    <row r="734" spans="16:17" x14ac:dyDescent="0.2">
      <c r="P734" s="198"/>
      <c r="Q734" s="198"/>
    </row>
    <row r="735" spans="16:17" x14ac:dyDescent="0.2">
      <c r="P735" s="198"/>
      <c r="Q735" s="198"/>
    </row>
    <row r="736" spans="16:17" x14ac:dyDescent="0.2">
      <c r="P736" s="198"/>
      <c r="Q736" s="198"/>
    </row>
    <row r="737" spans="16:17" x14ac:dyDescent="0.2">
      <c r="P737" s="198"/>
      <c r="Q737" s="198"/>
    </row>
    <row r="738" spans="16:17" x14ac:dyDescent="0.2">
      <c r="P738" s="198"/>
      <c r="Q738" s="198"/>
    </row>
    <row r="739" spans="16:17" x14ac:dyDescent="0.2">
      <c r="P739" s="198"/>
      <c r="Q739" s="198"/>
    </row>
    <row r="740" spans="16:17" x14ac:dyDescent="0.2">
      <c r="P740" s="198"/>
      <c r="Q740" s="198"/>
    </row>
    <row r="741" spans="16:17" x14ac:dyDescent="0.2">
      <c r="P741" s="198"/>
      <c r="Q741" s="198"/>
    </row>
    <row r="742" spans="16:17" x14ac:dyDescent="0.2">
      <c r="P742" s="198"/>
      <c r="Q742" s="198"/>
    </row>
    <row r="743" spans="16:17" x14ac:dyDescent="0.2">
      <c r="P743" s="198"/>
      <c r="Q743" s="198"/>
    </row>
    <row r="744" spans="16:17" x14ac:dyDescent="0.2">
      <c r="P744" s="198"/>
      <c r="Q744" s="198"/>
    </row>
    <row r="745" spans="16:17" x14ac:dyDescent="0.2">
      <c r="P745" s="198"/>
      <c r="Q745" s="198"/>
    </row>
    <row r="746" spans="16:17" x14ac:dyDescent="0.2">
      <c r="P746" s="198"/>
      <c r="Q746" s="198"/>
    </row>
    <row r="747" spans="16:17" x14ac:dyDescent="0.2">
      <c r="P747" s="198"/>
      <c r="Q747" s="198"/>
    </row>
    <row r="748" spans="16:17" x14ac:dyDescent="0.2">
      <c r="P748" s="198"/>
      <c r="Q748" s="198"/>
    </row>
    <row r="749" spans="16:17" x14ac:dyDescent="0.2">
      <c r="P749" s="198"/>
      <c r="Q749" s="198"/>
    </row>
    <row r="750" spans="16:17" x14ac:dyDescent="0.2">
      <c r="P750" s="198"/>
      <c r="Q750" s="198"/>
    </row>
    <row r="751" spans="16:17" x14ac:dyDescent="0.2">
      <c r="P751" s="198"/>
      <c r="Q751" s="198"/>
    </row>
    <row r="752" spans="16:17" x14ac:dyDescent="0.2">
      <c r="P752" s="198"/>
      <c r="Q752" s="198"/>
    </row>
    <row r="753" spans="16:17" x14ac:dyDescent="0.2">
      <c r="P753" s="198"/>
      <c r="Q753" s="198"/>
    </row>
    <row r="754" spans="16:17" x14ac:dyDescent="0.2">
      <c r="P754" s="198"/>
      <c r="Q754" s="198"/>
    </row>
    <row r="755" spans="16:17" x14ac:dyDescent="0.2">
      <c r="P755" s="198"/>
      <c r="Q755" s="198"/>
    </row>
    <row r="756" spans="16:17" x14ac:dyDescent="0.2">
      <c r="P756" s="198"/>
      <c r="Q756" s="198"/>
    </row>
    <row r="757" spans="16:17" x14ac:dyDescent="0.2">
      <c r="P757" s="198"/>
      <c r="Q757" s="198"/>
    </row>
    <row r="758" spans="16:17" x14ac:dyDescent="0.2">
      <c r="P758" s="198"/>
      <c r="Q758" s="198"/>
    </row>
    <row r="759" spans="16:17" x14ac:dyDescent="0.2">
      <c r="P759" s="198"/>
      <c r="Q759" s="198"/>
    </row>
    <row r="760" spans="16:17" x14ac:dyDescent="0.2">
      <c r="P760" s="198"/>
      <c r="Q760" s="198"/>
    </row>
    <row r="761" spans="16:17" x14ac:dyDescent="0.2">
      <c r="P761" s="198"/>
      <c r="Q761" s="198"/>
    </row>
    <row r="762" spans="16:17" x14ac:dyDescent="0.2">
      <c r="P762" s="198"/>
      <c r="Q762" s="198"/>
    </row>
    <row r="763" spans="16:17" x14ac:dyDescent="0.2">
      <c r="P763" s="198"/>
      <c r="Q763" s="198"/>
    </row>
    <row r="764" spans="16:17" x14ac:dyDescent="0.2">
      <c r="P764" s="198"/>
      <c r="Q764" s="198"/>
    </row>
    <row r="765" spans="16:17" x14ac:dyDescent="0.2">
      <c r="P765" s="198"/>
      <c r="Q765" s="198"/>
    </row>
    <row r="766" spans="16:17" x14ac:dyDescent="0.2">
      <c r="P766" s="198"/>
      <c r="Q766" s="198"/>
    </row>
    <row r="767" spans="16:17" x14ac:dyDescent="0.2">
      <c r="P767" s="198"/>
      <c r="Q767" s="198"/>
    </row>
    <row r="768" spans="16:17" x14ac:dyDescent="0.2">
      <c r="P768" s="198"/>
      <c r="Q768" s="198"/>
    </row>
    <row r="769" spans="16:17" x14ac:dyDescent="0.2">
      <c r="P769" s="198"/>
      <c r="Q769" s="198"/>
    </row>
    <row r="770" spans="16:17" x14ac:dyDescent="0.2">
      <c r="P770" s="198"/>
      <c r="Q770" s="198"/>
    </row>
    <row r="771" spans="16:17" x14ac:dyDescent="0.2">
      <c r="P771" s="198"/>
      <c r="Q771" s="198"/>
    </row>
    <row r="772" spans="16:17" x14ac:dyDescent="0.2">
      <c r="P772" s="198"/>
      <c r="Q772" s="198"/>
    </row>
    <row r="773" spans="16:17" x14ac:dyDescent="0.2">
      <c r="P773" s="198"/>
      <c r="Q773" s="198"/>
    </row>
    <row r="774" spans="16:17" x14ac:dyDescent="0.2">
      <c r="P774" s="198"/>
      <c r="Q774" s="198"/>
    </row>
    <row r="775" spans="16:17" x14ac:dyDescent="0.2">
      <c r="P775" s="198"/>
      <c r="Q775" s="198"/>
    </row>
    <row r="776" spans="16:17" x14ac:dyDescent="0.2">
      <c r="P776" s="198"/>
      <c r="Q776" s="198"/>
    </row>
    <row r="777" spans="16:17" x14ac:dyDescent="0.2">
      <c r="P777" s="198"/>
      <c r="Q777" s="198"/>
    </row>
    <row r="778" spans="16:17" x14ac:dyDescent="0.2">
      <c r="P778" s="198"/>
      <c r="Q778" s="198"/>
    </row>
    <row r="779" spans="16:17" x14ac:dyDescent="0.2">
      <c r="P779" s="198"/>
      <c r="Q779" s="198"/>
    </row>
    <row r="780" spans="16:17" x14ac:dyDescent="0.2">
      <c r="P780" s="198"/>
      <c r="Q780" s="198"/>
    </row>
    <row r="781" spans="16:17" x14ac:dyDescent="0.2">
      <c r="P781" s="198"/>
      <c r="Q781" s="198"/>
    </row>
    <row r="782" spans="16:17" x14ac:dyDescent="0.2">
      <c r="P782" s="198"/>
      <c r="Q782" s="198"/>
    </row>
    <row r="783" spans="16:17" x14ac:dyDescent="0.2">
      <c r="P783" s="198"/>
      <c r="Q783" s="198"/>
    </row>
    <row r="784" spans="16:17" x14ac:dyDescent="0.2">
      <c r="P784" s="198"/>
      <c r="Q784" s="198"/>
    </row>
    <row r="785" spans="16:17" x14ac:dyDescent="0.2">
      <c r="P785" s="198"/>
      <c r="Q785" s="198"/>
    </row>
    <row r="786" spans="16:17" x14ac:dyDescent="0.2">
      <c r="P786" s="198"/>
      <c r="Q786" s="198"/>
    </row>
    <row r="787" spans="16:17" x14ac:dyDescent="0.2">
      <c r="P787" s="198"/>
      <c r="Q787" s="198"/>
    </row>
    <row r="788" spans="16:17" x14ac:dyDescent="0.2">
      <c r="P788" s="198"/>
      <c r="Q788" s="198"/>
    </row>
    <row r="789" spans="16:17" x14ac:dyDescent="0.2">
      <c r="P789" s="198"/>
      <c r="Q789" s="198"/>
    </row>
    <row r="790" spans="16:17" x14ac:dyDescent="0.2">
      <c r="P790" s="198"/>
      <c r="Q790" s="198"/>
    </row>
    <row r="791" spans="16:17" x14ac:dyDescent="0.2">
      <c r="P791" s="198"/>
      <c r="Q791" s="198"/>
    </row>
    <row r="792" spans="16:17" x14ac:dyDescent="0.2">
      <c r="P792" s="198"/>
      <c r="Q792" s="198"/>
    </row>
    <row r="793" spans="16:17" x14ac:dyDescent="0.2">
      <c r="P793" s="198"/>
      <c r="Q793" s="198"/>
    </row>
    <row r="794" spans="16:17" x14ac:dyDescent="0.2">
      <c r="P794" s="198"/>
      <c r="Q794" s="198"/>
    </row>
    <row r="795" spans="16:17" x14ac:dyDescent="0.2">
      <c r="P795" s="198"/>
      <c r="Q795" s="198"/>
    </row>
    <row r="796" spans="16:17" x14ac:dyDescent="0.2">
      <c r="P796" s="198"/>
      <c r="Q796" s="198"/>
    </row>
    <row r="797" spans="16:17" x14ac:dyDescent="0.2">
      <c r="P797" s="198"/>
      <c r="Q797" s="198"/>
    </row>
    <row r="798" spans="16:17" x14ac:dyDescent="0.2">
      <c r="P798" s="198"/>
      <c r="Q798" s="198"/>
    </row>
    <row r="799" spans="16:17" x14ac:dyDescent="0.2">
      <c r="P799" s="198"/>
      <c r="Q799" s="198"/>
    </row>
    <row r="800" spans="16:17" x14ac:dyDescent="0.2">
      <c r="P800" s="198"/>
      <c r="Q800" s="198"/>
    </row>
    <row r="801" spans="16:17" x14ac:dyDescent="0.2">
      <c r="P801" s="198"/>
      <c r="Q801" s="198"/>
    </row>
    <row r="802" spans="16:17" x14ac:dyDescent="0.2">
      <c r="P802" s="198"/>
      <c r="Q802" s="198"/>
    </row>
    <row r="803" spans="16:17" x14ac:dyDescent="0.2">
      <c r="P803" s="198"/>
      <c r="Q803" s="198"/>
    </row>
    <row r="804" spans="16:17" x14ac:dyDescent="0.2">
      <c r="P804" s="198"/>
      <c r="Q804" s="198"/>
    </row>
    <row r="805" spans="16:17" x14ac:dyDescent="0.2">
      <c r="P805" s="198"/>
      <c r="Q805" s="198"/>
    </row>
    <row r="806" spans="16:17" x14ac:dyDescent="0.2">
      <c r="P806" s="198"/>
      <c r="Q806" s="198"/>
    </row>
    <row r="807" spans="16:17" x14ac:dyDescent="0.2">
      <c r="P807" s="198"/>
      <c r="Q807" s="198"/>
    </row>
    <row r="808" spans="16:17" x14ac:dyDescent="0.2">
      <c r="P808" s="198"/>
      <c r="Q808" s="198"/>
    </row>
    <row r="809" spans="16:17" x14ac:dyDescent="0.2">
      <c r="P809" s="198"/>
      <c r="Q809" s="198"/>
    </row>
    <row r="810" spans="16:17" x14ac:dyDescent="0.2">
      <c r="P810" s="198"/>
      <c r="Q810" s="198"/>
    </row>
    <row r="811" spans="16:17" x14ac:dyDescent="0.2">
      <c r="P811" s="198"/>
      <c r="Q811" s="198"/>
    </row>
    <row r="812" spans="16:17" x14ac:dyDescent="0.2">
      <c r="P812" s="198"/>
      <c r="Q812" s="198"/>
    </row>
    <row r="813" spans="16:17" x14ac:dyDescent="0.2">
      <c r="P813" s="198"/>
      <c r="Q813" s="198"/>
    </row>
    <row r="814" spans="16:17" x14ac:dyDescent="0.2">
      <c r="P814" s="198"/>
      <c r="Q814" s="198"/>
    </row>
    <row r="815" spans="16:17" x14ac:dyDescent="0.2">
      <c r="P815" s="198"/>
      <c r="Q815" s="198"/>
    </row>
    <row r="816" spans="16:17" x14ac:dyDescent="0.2">
      <c r="P816" s="198"/>
      <c r="Q816" s="198"/>
    </row>
    <row r="817" spans="16:17" x14ac:dyDescent="0.2">
      <c r="P817" s="198"/>
      <c r="Q817" s="198"/>
    </row>
    <row r="818" spans="16:17" x14ac:dyDescent="0.2">
      <c r="P818" s="198"/>
      <c r="Q818" s="198"/>
    </row>
    <row r="819" spans="16:17" x14ac:dyDescent="0.2">
      <c r="P819" s="198"/>
      <c r="Q819" s="198"/>
    </row>
    <row r="820" spans="16:17" x14ac:dyDescent="0.2">
      <c r="P820" s="198"/>
      <c r="Q820" s="198"/>
    </row>
    <row r="821" spans="16:17" x14ac:dyDescent="0.2">
      <c r="P821" s="198"/>
      <c r="Q821" s="198"/>
    </row>
    <row r="822" spans="16:17" x14ac:dyDescent="0.2">
      <c r="P822" s="198"/>
      <c r="Q822" s="198"/>
    </row>
    <row r="823" spans="16:17" x14ac:dyDescent="0.2">
      <c r="P823" s="198"/>
      <c r="Q823" s="198"/>
    </row>
    <row r="824" spans="16:17" x14ac:dyDescent="0.2">
      <c r="P824" s="198"/>
      <c r="Q824" s="198"/>
    </row>
    <row r="825" spans="16:17" x14ac:dyDescent="0.2">
      <c r="P825" s="198"/>
      <c r="Q825" s="198"/>
    </row>
    <row r="826" spans="16:17" x14ac:dyDescent="0.2">
      <c r="P826" s="198"/>
      <c r="Q826" s="198"/>
    </row>
    <row r="827" spans="16:17" x14ac:dyDescent="0.2">
      <c r="P827" s="198"/>
      <c r="Q827" s="198"/>
    </row>
    <row r="828" spans="16:17" x14ac:dyDescent="0.2">
      <c r="P828" s="198"/>
      <c r="Q828" s="198"/>
    </row>
    <row r="829" spans="16:17" x14ac:dyDescent="0.2">
      <c r="P829" s="198"/>
      <c r="Q829" s="198"/>
    </row>
    <row r="830" spans="16:17" x14ac:dyDescent="0.2">
      <c r="P830" s="198"/>
      <c r="Q830" s="198"/>
    </row>
    <row r="831" spans="16:17" x14ac:dyDescent="0.2">
      <c r="P831" s="198"/>
      <c r="Q831" s="198"/>
    </row>
    <row r="832" spans="16:17" x14ac:dyDescent="0.2">
      <c r="P832" s="198"/>
      <c r="Q832" s="198"/>
    </row>
    <row r="833" spans="16:17" x14ac:dyDescent="0.2">
      <c r="P833" s="198"/>
      <c r="Q833" s="198"/>
    </row>
    <row r="834" spans="16:17" x14ac:dyDescent="0.2">
      <c r="P834" s="198"/>
      <c r="Q834" s="198"/>
    </row>
    <row r="835" spans="16:17" x14ac:dyDescent="0.2">
      <c r="P835" s="198"/>
      <c r="Q835" s="198"/>
    </row>
    <row r="836" spans="16:17" x14ac:dyDescent="0.2">
      <c r="P836" s="198"/>
      <c r="Q836" s="198"/>
    </row>
    <row r="837" spans="16:17" x14ac:dyDescent="0.2">
      <c r="P837" s="198"/>
      <c r="Q837" s="198"/>
    </row>
    <row r="838" spans="16:17" x14ac:dyDescent="0.2">
      <c r="P838" s="198"/>
      <c r="Q838" s="198"/>
    </row>
    <row r="839" spans="16:17" x14ac:dyDescent="0.2">
      <c r="P839" s="198"/>
      <c r="Q839" s="198"/>
    </row>
    <row r="840" spans="16:17" x14ac:dyDescent="0.2">
      <c r="P840" s="198"/>
      <c r="Q840" s="198"/>
    </row>
    <row r="841" spans="16:17" x14ac:dyDescent="0.2">
      <c r="P841" s="198"/>
      <c r="Q841" s="198"/>
    </row>
    <row r="842" spans="16:17" x14ac:dyDescent="0.2">
      <c r="P842" s="198"/>
      <c r="Q842" s="198"/>
    </row>
    <row r="843" spans="16:17" x14ac:dyDescent="0.2">
      <c r="P843" s="198"/>
      <c r="Q843" s="198"/>
    </row>
    <row r="844" spans="16:17" x14ac:dyDescent="0.2">
      <c r="P844" s="198"/>
      <c r="Q844" s="198"/>
    </row>
    <row r="845" spans="16:17" x14ac:dyDescent="0.2">
      <c r="P845" s="198"/>
      <c r="Q845" s="198"/>
    </row>
    <row r="846" spans="16:17" x14ac:dyDescent="0.2">
      <c r="P846" s="198"/>
      <c r="Q846" s="198"/>
    </row>
    <row r="847" spans="16:17" x14ac:dyDescent="0.2">
      <c r="P847" s="198"/>
      <c r="Q847" s="198"/>
    </row>
    <row r="848" spans="16:17" x14ac:dyDescent="0.2">
      <c r="P848" s="198"/>
      <c r="Q848" s="198"/>
    </row>
    <row r="849" spans="16:17" x14ac:dyDescent="0.2">
      <c r="P849" s="198"/>
      <c r="Q849" s="198"/>
    </row>
    <row r="850" spans="16:17" x14ac:dyDescent="0.2">
      <c r="P850" s="198"/>
      <c r="Q850" s="198"/>
    </row>
    <row r="851" spans="16:17" x14ac:dyDescent="0.2">
      <c r="P851" s="198"/>
      <c r="Q851" s="198"/>
    </row>
    <row r="852" spans="16:17" x14ac:dyDescent="0.2">
      <c r="P852" s="198"/>
      <c r="Q852" s="198"/>
    </row>
    <row r="853" spans="16:17" x14ac:dyDescent="0.2">
      <c r="P853" s="198"/>
      <c r="Q853" s="198"/>
    </row>
    <row r="854" spans="16:17" x14ac:dyDescent="0.2">
      <c r="P854" s="198"/>
      <c r="Q854" s="198"/>
    </row>
    <row r="855" spans="16:17" x14ac:dyDescent="0.2">
      <c r="P855" s="198"/>
      <c r="Q855" s="198"/>
    </row>
    <row r="856" spans="16:17" x14ac:dyDescent="0.2">
      <c r="P856" s="198"/>
      <c r="Q856" s="198"/>
    </row>
    <row r="857" spans="16:17" x14ac:dyDescent="0.2">
      <c r="P857" s="198"/>
      <c r="Q857" s="198"/>
    </row>
    <row r="858" spans="16:17" x14ac:dyDescent="0.2">
      <c r="P858" s="198"/>
      <c r="Q858" s="198"/>
    </row>
    <row r="859" spans="16:17" x14ac:dyDescent="0.2">
      <c r="P859" s="198"/>
      <c r="Q859" s="198"/>
    </row>
    <row r="860" spans="16:17" x14ac:dyDescent="0.2">
      <c r="P860" s="198"/>
      <c r="Q860" s="198"/>
    </row>
    <row r="861" spans="16:17" x14ac:dyDescent="0.2">
      <c r="P861" s="198"/>
      <c r="Q861" s="198"/>
    </row>
    <row r="862" spans="16:17" x14ac:dyDescent="0.2">
      <c r="P862" s="198"/>
      <c r="Q862" s="198"/>
    </row>
    <row r="863" spans="16:17" x14ac:dyDescent="0.2">
      <c r="P863" s="198"/>
      <c r="Q863" s="198"/>
    </row>
    <row r="864" spans="16:17" x14ac:dyDescent="0.2">
      <c r="P864" s="198"/>
      <c r="Q864" s="198"/>
    </row>
    <row r="865" spans="16:17" x14ac:dyDescent="0.2">
      <c r="P865" s="198"/>
      <c r="Q865" s="198"/>
    </row>
    <row r="866" spans="16:17" x14ac:dyDescent="0.2">
      <c r="P866" s="198"/>
      <c r="Q866" s="198"/>
    </row>
    <row r="867" spans="16:17" x14ac:dyDescent="0.2">
      <c r="P867" s="198"/>
      <c r="Q867" s="198"/>
    </row>
    <row r="868" spans="16:17" x14ac:dyDescent="0.2">
      <c r="P868" s="198"/>
      <c r="Q868" s="198"/>
    </row>
    <row r="869" spans="16:17" x14ac:dyDescent="0.2">
      <c r="P869" s="198"/>
      <c r="Q869" s="198"/>
    </row>
    <row r="870" spans="16:17" x14ac:dyDescent="0.2">
      <c r="P870" s="198"/>
      <c r="Q870" s="198"/>
    </row>
    <row r="871" spans="16:17" x14ac:dyDescent="0.2">
      <c r="P871" s="198"/>
      <c r="Q871" s="198"/>
    </row>
    <row r="872" spans="16:17" x14ac:dyDescent="0.2">
      <c r="P872" s="198"/>
      <c r="Q872" s="198"/>
    </row>
    <row r="873" spans="16:17" x14ac:dyDescent="0.2">
      <c r="P873" s="198"/>
      <c r="Q873" s="198"/>
    </row>
    <row r="874" spans="16:17" x14ac:dyDescent="0.2">
      <c r="P874" s="198"/>
      <c r="Q874" s="198"/>
    </row>
    <row r="875" spans="16:17" x14ac:dyDescent="0.2">
      <c r="P875" s="198"/>
      <c r="Q875" s="198"/>
    </row>
    <row r="876" spans="16:17" x14ac:dyDescent="0.2">
      <c r="P876" s="198"/>
      <c r="Q876" s="198"/>
    </row>
    <row r="877" spans="16:17" x14ac:dyDescent="0.2">
      <c r="P877" s="198"/>
      <c r="Q877" s="198"/>
    </row>
    <row r="878" spans="16:17" x14ac:dyDescent="0.2">
      <c r="P878" s="198"/>
      <c r="Q878" s="198"/>
    </row>
    <row r="879" spans="16:17" x14ac:dyDescent="0.2">
      <c r="P879" s="198"/>
      <c r="Q879" s="198"/>
    </row>
    <row r="880" spans="16:17" x14ac:dyDescent="0.2">
      <c r="P880" s="198"/>
      <c r="Q880" s="198"/>
    </row>
    <row r="881" spans="16:17" x14ac:dyDescent="0.2">
      <c r="P881" s="198"/>
      <c r="Q881" s="198"/>
    </row>
    <row r="882" spans="16:17" x14ac:dyDescent="0.2">
      <c r="P882" s="198"/>
      <c r="Q882" s="198"/>
    </row>
    <row r="883" spans="16:17" x14ac:dyDescent="0.2">
      <c r="P883" s="198"/>
      <c r="Q883" s="198"/>
    </row>
    <row r="884" spans="16:17" x14ac:dyDescent="0.2">
      <c r="P884" s="198"/>
      <c r="Q884" s="198"/>
    </row>
    <row r="885" spans="16:17" x14ac:dyDescent="0.2">
      <c r="P885" s="198"/>
      <c r="Q885" s="198"/>
    </row>
    <row r="886" spans="16:17" x14ac:dyDescent="0.2">
      <c r="P886" s="198"/>
      <c r="Q886" s="198"/>
    </row>
    <row r="887" spans="16:17" x14ac:dyDescent="0.2">
      <c r="P887" s="198"/>
      <c r="Q887" s="198"/>
    </row>
    <row r="888" spans="16:17" x14ac:dyDescent="0.2">
      <c r="P888" s="198"/>
      <c r="Q888" s="198"/>
    </row>
    <row r="889" spans="16:17" x14ac:dyDescent="0.2">
      <c r="P889" s="198"/>
      <c r="Q889" s="198"/>
    </row>
    <row r="890" spans="16:17" x14ac:dyDescent="0.2">
      <c r="P890" s="198"/>
      <c r="Q890" s="198"/>
    </row>
    <row r="891" spans="16:17" x14ac:dyDescent="0.2">
      <c r="P891" s="198"/>
      <c r="Q891" s="198"/>
    </row>
    <row r="892" spans="16:17" x14ac:dyDescent="0.2">
      <c r="P892" s="198"/>
      <c r="Q892" s="198"/>
    </row>
    <row r="893" spans="16:17" x14ac:dyDescent="0.2">
      <c r="P893" s="198"/>
      <c r="Q893" s="198"/>
    </row>
    <row r="894" spans="16:17" x14ac:dyDescent="0.2">
      <c r="P894" s="198"/>
      <c r="Q894" s="198"/>
    </row>
    <row r="895" spans="16:17" x14ac:dyDescent="0.2">
      <c r="P895" s="198"/>
      <c r="Q895" s="198"/>
    </row>
    <row r="896" spans="16:17" x14ac:dyDescent="0.2">
      <c r="P896" s="198"/>
      <c r="Q896" s="198"/>
    </row>
    <row r="897" spans="16:17" x14ac:dyDescent="0.2">
      <c r="P897" s="198"/>
      <c r="Q897" s="198"/>
    </row>
    <row r="898" spans="16:17" x14ac:dyDescent="0.2">
      <c r="P898" s="198"/>
      <c r="Q898" s="198"/>
    </row>
    <row r="899" spans="16:17" x14ac:dyDescent="0.2">
      <c r="P899" s="198"/>
      <c r="Q899" s="198"/>
    </row>
    <row r="900" spans="16:17" x14ac:dyDescent="0.2">
      <c r="P900" s="198"/>
      <c r="Q900" s="198"/>
    </row>
    <row r="901" spans="16:17" x14ac:dyDescent="0.2">
      <c r="P901" s="198"/>
      <c r="Q901" s="198"/>
    </row>
    <row r="902" spans="16:17" x14ac:dyDescent="0.2">
      <c r="P902" s="198"/>
      <c r="Q902" s="198"/>
    </row>
    <row r="903" spans="16:17" x14ac:dyDescent="0.2">
      <c r="P903" s="198"/>
      <c r="Q903" s="198"/>
    </row>
    <row r="904" spans="16:17" x14ac:dyDescent="0.2">
      <c r="P904" s="198"/>
      <c r="Q904" s="198"/>
    </row>
    <row r="905" spans="16:17" x14ac:dyDescent="0.2">
      <c r="P905" s="198"/>
      <c r="Q905" s="198"/>
    </row>
    <row r="906" spans="16:17" x14ac:dyDescent="0.2">
      <c r="P906" s="198"/>
      <c r="Q906" s="198"/>
    </row>
    <row r="907" spans="16:17" x14ac:dyDescent="0.2">
      <c r="P907" s="198"/>
      <c r="Q907" s="198"/>
    </row>
    <row r="908" spans="16:17" x14ac:dyDescent="0.2">
      <c r="P908" s="198"/>
      <c r="Q908" s="198"/>
    </row>
    <row r="909" spans="16:17" x14ac:dyDescent="0.2">
      <c r="P909" s="198"/>
      <c r="Q909" s="198"/>
    </row>
    <row r="910" spans="16:17" x14ac:dyDescent="0.2">
      <c r="P910" s="198"/>
      <c r="Q910" s="198"/>
    </row>
    <row r="911" spans="16:17" x14ac:dyDescent="0.2">
      <c r="P911" s="198"/>
      <c r="Q911" s="198"/>
    </row>
    <row r="912" spans="16:17" x14ac:dyDescent="0.2">
      <c r="P912" s="198"/>
      <c r="Q912" s="198"/>
    </row>
    <row r="913" spans="16:17" x14ac:dyDescent="0.2">
      <c r="P913" s="198"/>
      <c r="Q913" s="198"/>
    </row>
    <row r="914" spans="16:17" x14ac:dyDescent="0.2">
      <c r="P914" s="198"/>
      <c r="Q914" s="198"/>
    </row>
    <row r="915" spans="16:17" x14ac:dyDescent="0.2">
      <c r="P915" s="198"/>
      <c r="Q915" s="198"/>
    </row>
    <row r="916" spans="16:17" x14ac:dyDescent="0.2">
      <c r="P916" s="198"/>
      <c r="Q916" s="198"/>
    </row>
    <row r="917" spans="16:17" x14ac:dyDescent="0.2">
      <c r="P917" s="198"/>
      <c r="Q917" s="198"/>
    </row>
    <row r="918" spans="16:17" x14ac:dyDescent="0.2">
      <c r="P918" s="198"/>
      <c r="Q918" s="198"/>
    </row>
    <row r="919" spans="16:17" x14ac:dyDescent="0.2">
      <c r="P919" s="198"/>
      <c r="Q919" s="198"/>
    </row>
    <row r="920" spans="16:17" x14ac:dyDescent="0.2">
      <c r="P920" s="198"/>
      <c r="Q920" s="198"/>
    </row>
    <row r="921" spans="16:17" x14ac:dyDescent="0.2">
      <c r="P921" s="198"/>
      <c r="Q921" s="198"/>
    </row>
    <row r="922" spans="16:17" x14ac:dyDescent="0.2">
      <c r="P922" s="198"/>
      <c r="Q922" s="198"/>
    </row>
    <row r="923" spans="16:17" x14ac:dyDescent="0.2">
      <c r="P923" s="198"/>
      <c r="Q923" s="198"/>
    </row>
    <row r="924" spans="16:17" x14ac:dyDescent="0.2">
      <c r="P924" s="198"/>
      <c r="Q924" s="198"/>
    </row>
    <row r="925" spans="16:17" x14ac:dyDescent="0.2">
      <c r="P925" s="198"/>
      <c r="Q925" s="198"/>
    </row>
    <row r="926" spans="16:17" x14ac:dyDescent="0.2">
      <c r="P926" s="198"/>
      <c r="Q926" s="198"/>
    </row>
    <row r="927" spans="16:17" x14ac:dyDescent="0.2">
      <c r="P927" s="198"/>
      <c r="Q927" s="198"/>
    </row>
    <row r="928" spans="16:17" x14ac:dyDescent="0.2">
      <c r="P928" s="198"/>
      <c r="Q928" s="198"/>
    </row>
    <row r="929" spans="16:17" x14ac:dyDescent="0.2">
      <c r="P929" s="198"/>
      <c r="Q929" s="198"/>
    </row>
    <row r="930" spans="16:17" x14ac:dyDescent="0.2">
      <c r="P930" s="198"/>
      <c r="Q930" s="198"/>
    </row>
    <row r="931" spans="16:17" x14ac:dyDescent="0.2">
      <c r="P931" s="198"/>
      <c r="Q931" s="198"/>
    </row>
    <row r="932" spans="16:17" x14ac:dyDescent="0.2">
      <c r="P932" s="198"/>
      <c r="Q932" s="198"/>
    </row>
    <row r="933" spans="16:17" x14ac:dyDescent="0.2">
      <c r="P933" s="198"/>
      <c r="Q933" s="198"/>
    </row>
    <row r="934" spans="16:17" x14ac:dyDescent="0.2">
      <c r="P934" s="198"/>
      <c r="Q934" s="198"/>
    </row>
    <row r="935" spans="16:17" x14ac:dyDescent="0.2">
      <c r="P935" s="198"/>
      <c r="Q935" s="198"/>
    </row>
    <row r="936" spans="16:17" x14ac:dyDescent="0.2">
      <c r="P936" s="198"/>
      <c r="Q936" s="198"/>
    </row>
    <row r="937" spans="16:17" x14ac:dyDescent="0.2">
      <c r="P937" s="198"/>
      <c r="Q937" s="198"/>
    </row>
    <row r="938" spans="16:17" x14ac:dyDescent="0.2">
      <c r="P938" s="198"/>
      <c r="Q938" s="198"/>
    </row>
    <row r="939" spans="16:17" x14ac:dyDescent="0.2">
      <c r="P939" s="198"/>
      <c r="Q939" s="198"/>
    </row>
    <row r="940" spans="16:17" x14ac:dyDescent="0.2">
      <c r="P940" s="198"/>
      <c r="Q940" s="198"/>
    </row>
    <row r="941" spans="16:17" x14ac:dyDescent="0.2">
      <c r="P941" s="198"/>
      <c r="Q941" s="198"/>
    </row>
    <row r="942" spans="16:17" x14ac:dyDescent="0.2">
      <c r="P942" s="198"/>
      <c r="Q942" s="198"/>
    </row>
    <row r="943" spans="16:17" x14ac:dyDescent="0.2">
      <c r="P943" s="198"/>
      <c r="Q943" s="198"/>
    </row>
    <row r="944" spans="16:17" x14ac:dyDescent="0.2">
      <c r="P944" s="198"/>
      <c r="Q944" s="198"/>
    </row>
    <row r="945" spans="16:17" x14ac:dyDescent="0.2">
      <c r="P945" s="198"/>
      <c r="Q945" s="198"/>
    </row>
    <row r="946" spans="16:17" x14ac:dyDescent="0.2">
      <c r="P946" s="198"/>
      <c r="Q946" s="198"/>
    </row>
    <row r="947" spans="16:17" x14ac:dyDescent="0.2">
      <c r="P947" s="198"/>
      <c r="Q947" s="198"/>
    </row>
    <row r="948" spans="16:17" x14ac:dyDescent="0.2">
      <c r="P948" s="198"/>
      <c r="Q948" s="198"/>
    </row>
    <row r="949" spans="16:17" x14ac:dyDescent="0.2">
      <c r="P949" s="198"/>
      <c r="Q949" s="198"/>
    </row>
    <row r="950" spans="16:17" x14ac:dyDescent="0.2">
      <c r="P950" s="198"/>
      <c r="Q950" s="198"/>
    </row>
    <row r="951" spans="16:17" x14ac:dyDescent="0.2">
      <c r="P951" s="198"/>
      <c r="Q951" s="198"/>
    </row>
    <row r="952" spans="16:17" x14ac:dyDescent="0.2">
      <c r="P952" s="198"/>
      <c r="Q952" s="198"/>
    </row>
    <row r="953" spans="16:17" x14ac:dyDescent="0.2">
      <c r="P953" s="198"/>
      <c r="Q953" s="198"/>
    </row>
    <row r="954" spans="16:17" x14ac:dyDescent="0.2">
      <c r="P954" s="198"/>
      <c r="Q954" s="198"/>
    </row>
    <row r="955" spans="16:17" x14ac:dyDescent="0.2">
      <c r="P955" s="198"/>
      <c r="Q955" s="198"/>
    </row>
    <row r="956" spans="16:17" x14ac:dyDescent="0.2">
      <c r="P956" s="198"/>
      <c r="Q956" s="198"/>
    </row>
    <row r="957" spans="16:17" x14ac:dyDescent="0.2">
      <c r="P957" s="198"/>
      <c r="Q957" s="198"/>
    </row>
    <row r="958" spans="16:17" x14ac:dyDescent="0.2">
      <c r="P958" s="198"/>
      <c r="Q958" s="198"/>
    </row>
    <row r="959" spans="16:17" x14ac:dyDescent="0.2">
      <c r="P959" s="198"/>
      <c r="Q959" s="198"/>
    </row>
    <row r="960" spans="16:17" x14ac:dyDescent="0.2">
      <c r="P960" s="198"/>
      <c r="Q960" s="198"/>
    </row>
    <row r="961" spans="16:17" x14ac:dyDescent="0.2">
      <c r="P961" s="198"/>
      <c r="Q961" s="198"/>
    </row>
    <row r="962" spans="16:17" x14ac:dyDescent="0.2">
      <c r="P962" s="198"/>
      <c r="Q962" s="198"/>
    </row>
    <row r="963" spans="16:17" x14ac:dyDescent="0.2">
      <c r="P963" s="198"/>
      <c r="Q963" s="198"/>
    </row>
    <row r="964" spans="16:17" x14ac:dyDescent="0.2">
      <c r="P964" s="198"/>
      <c r="Q964" s="198"/>
    </row>
    <row r="965" spans="16:17" x14ac:dyDescent="0.2">
      <c r="P965" s="198"/>
      <c r="Q965" s="198"/>
    </row>
    <row r="966" spans="16:17" x14ac:dyDescent="0.2">
      <c r="P966" s="198"/>
      <c r="Q966" s="198"/>
    </row>
    <row r="967" spans="16:17" x14ac:dyDescent="0.2">
      <c r="P967" s="198"/>
      <c r="Q967" s="198"/>
    </row>
    <row r="968" spans="16:17" x14ac:dyDescent="0.2">
      <c r="P968" s="198"/>
      <c r="Q968" s="198"/>
    </row>
    <row r="969" spans="16:17" x14ac:dyDescent="0.2">
      <c r="P969" s="198"/>
      <c r="Q969" s="198"/>
    </row>
    <row r="970" spans="16:17" x14ac:dyDescent="0.2">
      <c r="P970" s="198"/>
      <c r="Q970" s="198"/>
    </row>
    <row r="971" spans="16:17" x14ac:dyDescent="0.2">
      <c r="P971" s="198"/>
      <c r="Q971" s="198"/>
    </row>
    <row r="972" spans="16:17" x14ac:dyDescent="0.2">
      <c r="P972" s="198"/>
      <c r="Q972" s="198"/>
    </row>
    <row r="973" spans="16:17" x14ac:dyDescent="0.2">
      <c r="P973" s="198"/>
      <c r="Q973" s="198"/>
    </row>
    <row r="974" spans="16:17" x14ac:dyDescent="0.2">
      <c r="P974" s="198"/>
      <c r="Q974" s="198"/>
    </row>
    <row r="975" spans="16:17" x14ac:dyDescent="0.2">
      <c r="P975" s="198"/>
      <c r="Q975" s="198"/>
    </row>
    <row r="976" spans="16:17" x14ac:dyDescent="0.2">
      <c r="P976" s="198"/>
      <c r="Q976" s="198"/>
    </row>
    <row r="977" spans="16:17" x14ac:dyDescent="0.2">
      <c r="P977" s="198"/>
      <c r="Q977" s="198"/>
    </row>
    <row r="978" spans="16:17" x14ac:dyDescent="0.2">
      <c r="P978" s="198"/>
      <c r="Q978" s="198"/>
    </row>
    <row r="979" spans="16:17" x14ac:dyDescent="0.2">
      <c r="P979" s="198"/>
      <c r="Q979" s="198"/>
    </row>
    <row r="980" spans="16:17" x14ac:dyDescent="0.2">
      <c r="P980" s="198"/>
      <c r="Q980" s="198"/>
    </row>
    <row r="981" spans="16:17" x14ac:dyDescent="0.2">
      <c r="P981" s="198"/>
      <c r="Q981" s="198"/>
    </row>
    <row r="982" spans="16:17" x14ac:dyDescent="0.2">
      <c r="P982" s="198"/>
      <c r="Q982" s="198"/>
    </row>
    <row r="983" spans="16:17" x14ac:dyDescent="0.2">
      <c r="P983" s="198"/>
      <c r="Q983" s="198"/>
    </row>
    <row r="984" spans="16:17" x14ac:dyDescent="0.2">
      <c r="P984" s="198"/>
      <c r="Q984" s="198"/>
    </row>
    <row r="985" spans="16:17" x14ac:dyDescent="0.2">
      <c r="P985" s="198"/>
      <c r="Q985" s="198"/>
    </row>
    <row r="986" spans="16:17" x14ac:dyDescent="0.2">
      <c r="P986" s="198"/>
      <c r="Q986" s="198"/>
    </row>
    <row r="987" spans="16:17" x14ac:dyDescent="0.2">
      <c r="P987" s="198"/>
      <c r="Q987" s="198"/>
    </row>
    <row r="988" spans="16:17" x14ac:dyDescent="0.2">
      <c r="P988" s="198"/>
      <c r="Q988" s="198"/>
    </row>
    <row r="989" spans="16:17" x14ac:dyDescent="0.2">
      <c r="P989" s="198"/>
      <c r="Q989" s="198"/>
    </row>
    <row r="990" spans="16:17" x14ac:dyDescent="0.2">
      <c r="P990" s="198"/>
      <c r="Q990" s="198"/>
    </row>
    <row r="991" spans="16:17" x14ac:dyDescent="0.2">
      <c r="P991" s="198"/>
      <c r="Q991" s="198"/>
    </row>
    <row r="992" spans="16:17" x14ac:dyDescent="0.2">
      <c r="P992" s="198"/>
      <c r="Q992" s="198"/>
    </row>
    <row r="993" spans="16:17" x14ac:dyDescent="0.2">
      <c r="P993" s="198"/>
      <c r="Q993" s="198"/>
    </row>
    <row r="994" spans="16:17" x14ac:dyDescent="0.2">
      <c r="P994" s="198"/>
      <c r="Q994" s="198"/>
    </row>
    <row r="995" spans="16:17" x14ac:dyDescent="0.2">
      <c r="P995" s="198"/>
      <c r="Q995" s="198"/>
    </row>
    <row r="996" spans="16:17" x14ac:dyDescent="0.2">
      <c r="P996" s="198"/>
      <c r="Q996" s="198"/>
    </row>
    <row r="997" spans="16:17" x14ac:dyDescent="0.2">
      <c r="P997" s="198"/>
      <c r="Q997" s="198"/>
    </row>
    <row r="998" spans="16:17" x14ac:dyDescent="0.2">
      <c r="P998" s="198"/>
      <c r="Q998" s="198"/>
    </row>
    <row r="999" spans="16:17" x14ac:dyDescent="0.2">
      <c r="P999" s="198"/>
      <c r="Q999" s="198"/>
    </row>
    <row r="1000" spans="16:17" x14ac:dyDescent="0.2">
      <c r="P1000" s="198"/>
      <c r="Q1000" s="198"/>
    </row>
    <row r="1001" spans="16:17" x14ac:dyDescent="0.2">
      <c r="P1001" s="198"/>
      <c r="Q1001" s="198"/>
    </row>
    <row r="1002" spans="16:17" x14ac:dyDescent="0.2">
      <c r="P1002" s="198"/>
      <c r="Q1002" s="198"/>
    </row>
    <row r="1003" spans="16:17" x14ac:dyDescent="0.2">
      <c r="P1003" s="198"/>
      <c r="Q1003" s="198"/>
    </row>
    <row r="1004" spans="16:17" x14ac:dyDescent="0.2">
      <c r="P1004" s="198"/>
      <c r="Q1004" s="198"/>
    </row>
    <row r="1005" spans="16:17" x14ac:dyDescent="0.2">
      <c r="P1005" s="198"/>
      <c r="Q1005" s="198"/>
    </row>
    <row r="1006" spans="16:17" x14ac:dyDescent="0.2">
      <c r="P1006" s="198"/>
      <c r="Q1006" s="198"/>
    </row>
    <row r="1007" spans="16:17" x14ac:dyDescent="0.2">
      <c r="P1007" s="198"/>
      <c r="Q1007" s="198"/>
    </row>
    <row r="1008" spans="16:17" x14ac:dyDescent="0.2">
      <c r="P1008" s="198"/>
      <c r="Q1008" s="198"/>
    </row>
    <row r="1009" spans="16:17" x14ac:dyDescent="0.2">
      <c r="P1009" s="198"/>
      <c r="Q1009" s="198"/>
    </row>
    <row r="1010" spans="16:17" x14ac:dyDescent="0.2">
      <c r="P1010" s="198"/>
      <c r="Q1010" s="198"/>
    </row>
    <row r="1011" spans="16:17" x14ac:dyDescent="0.2">
      <c r="P1011" s="198"/>
      <c r="Q1011" s="198"/>
    </row>
    <row r="1012" spans="16:17" x14ac:dyDescent="0.2">
      <c r="P1012" s="198"/>
      <c r="Q1012" s="198"/>
    </row>
    <row r="1013" spans="16:17" x14ac:dyDescent="0.2">
      <c r="P1013" s="198"/>
      <c r="Q1013" s="198"/>
    </row>
    <row r="1014" spans="16:17" x14ac:dyDescent="0.2">
      <c r="P1014" s="198"/>
      <c r="Q1014" s="198"/>
    </row>
    <row r="1015" spans="16:17" x14ac:dyDescent="0.2">
      <c r="P1015" s="198"/>
      <c r="Q1015" s="198"/>
    </row>
    <row r="1016" spans="16:17" x14ac:dyDescent="0.2">
      <c r="P1016" s="198"/>
      <c r="Q1016" s="198"/>
    </row>
    <row r="1017" spans="16:17" x14ac:dyDescent="0.2">
      <c r="P1017" s="198"/>
      <c r="Q1017" s="198"/>
    </row>
    <row r="1018" spans="16:17" x14ac:dyDescent="0.2">
      <c r="P1018" s="198"/>
      <c r="Q1018" s="198"/>
    </row>
    <row r="1019" spans="16:17" x14ac:dyDescent="0.2">
      <c r="P1019" s="198"/>
      <c r="Q1019" s="198"/>
    </row>
    <row r="1020" spans="16:17" x14ac:dyDescent="0.2">
      <c r="P1020" s="198"/>
      <c r="Q1020" s="198"/>
    </row>
    <row r="1021" spans="16:17" x14ac:dyDescent="0.2">
      <c r="P1021" s="198"/>
      <c r="Q1021" s="198"/>
    </row>
    <row r="1022" spans="16:17" x14ac:dyDescent="0.2">
      <c r="P1022" s="198"/>
      <c r="Q1022" s="198"/>
    </row>
    <row r="1023" spans="16:17" x14ac:dyDescent="0.2">
      <c r="P1023" s="198"/>
      <c r="Q1023" s="198"/>
    </row>
    <row r="1024" spans="16:17" x14ac:dyDescent="0.2">
      <c r="P1024" s="198"/>
      <c r="Q1024" s="198"/>
    </row>
    <row r="1025" spans="16:17" x14ac:dyDescent="0.2">
      <c r="P1025" s="198"/>
      <c r="Q1025" s="198"/>
    </row>
    <row r="1026" spans="16:17" x14ac:dyDescent="0.2">
      <c r="P1026" s="198"/>
      <c r="Q1026" s="198"/>
    </row>
    <row r="1027" spans="16:17" x14ac:dyDescent="0.2">
      <c r="P1027" s="198"/>
      <c r="Q1027" s="198"/>
    </row>
    <row r="1028" spans="16:17" x14ac:dyDescent="0.2">
      <c r="P1028" s="198"/>
      <c r="Q1028" s="198"/>
    </row>
    <row r="1029" spans="16:17" x14ac:dyDescent="0.2">
      <c r="P1029" s="198"/>
      <c r="Q1029" s="198"/>
    </row>
    <row r="1030" spans="16:17" x14ac:dyDescent="0.2">
      <c r="P1030" s="198"/>
      <c r="Q1030" s="198"/>
    </row>
    <row r="1031" spans="16:17" x14ac:dyDescent="0.2">
      <c r="P1031" s="198"/>
      <c r="Q1031" s="198"/>
    </row>
    <row r="1032" spans="16:17" x14ac:dyDescent="0.2">
      <c r="P1032" s="198"/>
      <c r="Q1032" s="198"/>
    </row>
    <row r="1033" spans="16:17" x14ac:dyDescent="0.2">
      <c r="P1033" s="198"/>
      <c r="Q1033" s="198"/>
    </row>
    <row r="1034" spans="16:17" x14ac:dyDescent="0.2">
      <c r="P1034" s="198"/>
      <c r="Q1034" s="198"/>
    </row>
    <row r="1035" spans="16:17" x14ac:dyDescent="0.2">
      <c r="P1035" s="198"/>
      <c r="Q1035" s="198"/>
    </row>
    <row r="1036" spans="16:17" x14ac:dyDescent="0.2">
      <c r="P1036" s="198"/>
      <c r="Q1036" s="198"/>
    </row>
    <row r="1037" spans="16:17" x14ac:dyDescent="0.2">
      <c r="P1037" s="198"/>
      <c r="Q1037" s="198"/>
    </row>
    <row r="1038" spans="16:17" x14ac:dyDescent="0.2">
      <c r="P1038" s="198"/>
      <c r="Q1038" s="198"/>
    </row>
    <row r="1039" spans="16:17" x14ac:dyDescent="0.2">
      <c r="P1039" s="198"/>
      <c r="Q1039" s="198"/>
    </row>
    <row r="1040" spans="16:17" x14ac:dyDescent="0.2">
      <c r="P1040" s="198"/>
      <c r="Q1040" s="198"/>
    </row>
    <row r="1041" spans="16:17" x14ac:dyDescent="0.2">
      <c r="P1041" s="198"/>
      <c r="Q1041" s="198"/>
    </row>
    <row r="1042" spans="16:17" x14ac:dyDescent="0.2">
      <c r="P1042" s="198"/>
      <c r="Q1042" s="198"/>
    </row>
    <row r="1043" spans="16:17" x14ac:dyDescent="0.2">
      <c r="P1043" s="198"/>
      <c r="Q1043" s="198"/>
    </row>
    <row r="1044" spans="16:17" x14ac:dyDescent="0.2">
      <c r="P1044" s="198"/>
      <c r="Q1044" s="198"/>
    </row>
    <row r="1045" spans="16:17" x14ac:dyDescent="0.2">
      <c r="P1045" s="198"/>
      <c r="Q1045" s="198"/>
    </row>
    <row r="1046" spans="16:17" x14ac:dyDescent="0.2">
      <c r="P1046" s="198"/>
      <c r="Q1046" s="198"/>
    </row>
    <row r="1047" spans="16:17" x14ac:dyDescent="0.2">
      <c r="P1047" s="198"/>
      <c r="Q1047" s="198"/>
    </row>
    <row r="1048" spans="16:17" x14ac:dyDescent="0.2">
      <c r="P1048" s="198"/>
      <c r="Q1048" s="198"/>
    </row>
    <row r="1049" spans="16:17" x14ac:dyDescent="0.2">
      <c r="P1049" s="198"/>
      <c r="Q1049" s="198"/>
    </row>
    <row r="1050" spans="16:17" x14ac:dyDescent="0.2">
      <c r="P1050" s="198"/>
      <c r="Q1050" s="198"/>
    </row>
    <row r="1051" spans="16:17" x14ac:dyDescent="0.2">
      <c r="P1051" s="198"/>
      <c r="Q1051" s="198"/>
    </row>
    <row r="1052" spans="16:17" x14ac:dyDescent="0.2">
      <c r="P1052" s="198"/>
      <c r="Q1052" s="198"/>
    </row>
    <row r="1053" spans="16:17" x14ac:dyDescent="0.2">
      <c r="P1053" s="198"/>
      <c r="Q1053" s="198"/>
    </row>
    <row r="1054" spans="16:17" x14ac:dyDescent="0.2">
      <c r="P1054" s="198"/>
      <c r="Q1054" s="198"/>
    </row>
    <row r="1055" spans="16:17" x14ac:dyDescent="0.2">
      <c r="P1055" s="198"/>
      <c r="Q1055" s="198"/>
    </row>
    <row r="1056" spans="16:17" x14ac:dyDescent="0.2">
      <c r="P1056" s="198"/>
      <c r="Q1056" s="198"/>
    </row>
    <row r="1057" spans="16:17" x14ac:dyDescent="0.2">
      <c r="P1057" s="198"/>
      <c r="Q1057" s="198"/>
    </row>
    <row r="1058" spans="16:17" x14ac:dyDescent="0.2">
      <c r="P1058" s="198"/>
      <c r="Q1058" s="198"/>
    </row>
    <row r="1059" spans="16:17" x14ac:dyDescent="0.2">
      <c r="P1059" s="198"/>
      <c r="Q1059" s="198"/>
    </row>
    <row r="1060" spans="16:17" x14ac:dyDescent="0.2">
      <c r="P1060" s="198"/>
      <c r="Q1060" s="198"/>
    </row>
    <row r="1061" spans="16:17" x14ac:dyDescent="0.2">
      <c r="P1061" s="198"/>
      <c r="Q1061" s="198"/>
    </row>
    <row r="1062" spans="16:17" x14ac:dyDescent="0.2">
      <c r="P1062" s="198"/>
      <c r="Q1062" s="198"/>
    </row>
    <row r="1063" spans="16:17" x14ac:dyDescent="0.2">
      <c r="P1063" s="198"/>
      <c r="Q1063" s="198"/>
    </row>
    <row r="1064" spans="16:17" x14ac:dyDescent="0.2">
      <c r="P1064" s="198"/>
      <c r="Q1064" s="198"/>
    </row>
    <row r="1065" spans="16:17" x14ac:dyDescent="0.2">
      <c r="P1065" s="198"/>
      <c r="Q1065" s="198"/>
    </row>
    <row r="1066" spans="16:17" x14ac:dyDescent="0.2">
      <c r="P1066" s="198"/>
      <c r="Q1066" s="198"/>
    </row>
    <row r="1067" spans="16:17" x14ac:dyDescent="0.2">
      <c r="P1067" s="198"/>
      <c r="Q1067" s="198"/>
    </row>
    <row r="1068" spans="16:17" x14ac:dyDescent="0.2">
      <c r="P1068" s="198"/>
      <c r="Q1068" s="198"/>
    </row>
    <row r="1069" spans="16:17" x14ac:dyDescent="0.2">
      <c r="P1069" s="198"/>
      <c r="Q1069" s="198"/>
    </row>
    <row r="1070" spans="16:17" x14ac:dyDescent="0.2">
      <c r="P1070" s="198"/>
      <c r="Q1070" s="198"/>
    </row>
    <row r="1071" spans="16:17" x14ac:dyDescent="0.2">
      <c r="P1071" s="198"/>
      <c r="Q1071" s="198"/>
    </row>
    <row r="1072" spans="16:17" x14ac:dyDescent="0.2">
      <c r="P1072" s="198"/>
      <c r="Q1072" s="198"/>
    </row>
    <row r="1073" spans="16:17" x14ac:dyDescent="0.2">
      <c r="P1073" s="198"/>
      <c r="Q1073" s="198"/>
    </row>
    <row r="1074" spans="16:17" x14ac:dyDescent="0.2">
      <c r="P1074" s="198"/>
      <c r="Q1074" s="198"/>
    </row>
    <row r="1075" spans="16:17" x14ac:dyDescent="0.2">
      <c r="P1075" s="198"/>
      <c r="Q1075" s="198"/>
    </row>
    <row r="1076" spans="16:17" x14ac:dyDescent="0.2">
      <c r="P1076" s="198"/>
      <c r="Q1076" s="198"/>
    </row>
    <row r="1077" spans="16:17" x14ac:dyDescent="0.2">
      <c r="P1077" s="198"/>
      <c r="Q1077" s="198"/>
    </row>
    <row r="1078" spans="16:17" x14ac:dyDescent="0.2">
      <c r="P1078" s="198"/>
      <c r="Q1078" s="198"/>
    </row>
    <row r="1079" spans="16:17" x14ac:dyDescent="0.2">
      <c r="P1079" s="198"/>
      <c r="Q1079" s="198"/>
    </row>
    <row r="1080" spans="16:17" x14ac:dyDescent="0.2">
      <c r="P1080" s="198"/>
      <c r="Q1080" s="198"/>
    </row>
    <row r="1081" spans="16:17" x14ac:dyDescent="0.2">
      <c r="P1081" s="198"/>
      <c r="Q1081" s="198"/>
    </row>
    <row r="1082" spans="16:17" x14ac:dyDescent="0.2">
      <c r="P1082" s="198"/>
      <c r="Q1082" s="198"/>
    </row>
    <row r="1083" spans="16:17" x14ac:dyDescent="0.2">
      <c r="P1083" s="198"/>
      <c r="Q1083" s="198"/>
    </row>
    <row r="1084" spans="16:17" x14ac:dyDescent="0.2">
      <c r="P1084" s="198"/>
      <c r="Q1084" s="198"/>
    </row>
    <row r="1085" spans="16:17" x14ac:dyDescent="0.2">
      <c r="P1085" s="198"/>
      <c r="Q1085" s="198"/>
    </row>
    <row r="1086" spans="16:17" x14ac:dyDescent="0.2">
      <c r="P1086" s="198"/>
      <c r="Q1086" s="198"/>
    </row>
    <row r="1087" spans="16:17" x14ac:dyDescent="0.2">
      <c r="P1087" s="198"/>
      <c r="Q1087" s="198"/>
    </row>
    <row r="1088" spans="16:17" x14ac:dyDescent="0.2">
      <c r="P1088" s="198"/>
      <c r="Q1088" s="198"/>
    </row>
    <row r="1089" spans="16:17" x14ac:dyDescent="0.2">
      <c r="P1089" s="198"/>
      <c r="Q1089" s="198"/>
    </row>
    <row r="1090" spans="16:17" x14ac:dyDescent="0.2">
      <c r="P1090" s="198"/>
      <c r="Q1090" s="198"/>
    </row>
    <row r="1091" spans="16:17" x14ac:dyDescent="0.2">
      <c r="P1091" s="198"/>
      <c r="Q1091" s="198"/>
    </row>
    <row r="1092" spans="16:17" x14ac:dyDescent="0.2">
      <c r="P1092" s="198"/>
      <c r="Q1092" s="198"/>
    </row>
    <row r="1093" spans="16:17" x14ac:dyDescent="0.2">
      <c r="P1093" s="198"/>
      <c r="Q1093" s="198"/>
    </row>
    <row r="1094" spans="16:17" x14ac:dyDescent="0.2">
      <c r="P1094" s="198"/>
      <c r="Q1094" s="198"/>
    </row>
    <row r="1095" spans="16:17" x14ac:dyDescent="0.2">
      <c r="P1095" s="198"/>
      <c r="Q1095" s="198"/>
    </row>
    <row r="1096" spans="16:17" x14ac:dyDescent="0.2">
      <c r="P1096" s="198"/>
      <c r="Q1096" s="198"/>
    </row>
    <row r="1097" spans="16:17" x14ac:dyDescent="0.2">
      <c r="P1097" s="198"/>
      <c r="Q1097" s="198"/>
    </row>
    <row r="1098" spans="16:17" x14ac:dyDescent="0.2">
      <c r="P1098" s="198"/>
      <c r="Q1098" s="198"/>
    </row>
    <row r="1099" spans="16:17" x14ac:dyDescent="0.2">
      <c r="P1099" s="198"/>
      <c r="Q1099" s="198"/>
    </row>
    <row r="1100" spans="16:17" x14ac:dyDescent="0.2">
      <c r="P1100" s="198"/>
      <c r="Q1100" s="198"/>
    </row>
    <row r="1101" spans="16:17" x14ac:dyDescent="0.2">
      <c r="P1101" s="198"/>
      <c r="Q1101" s="198"/>
    </row>
    <row r="1102" spans="16:17" x14ac:dyDescent="0.2">
      <c r="P1102" s="198"/>
      <c r="Q1102" s="198"/>
    </row>
    <row r="1103" spans="16:17" x14ac:dyDescent="0.2">
      <c r="P1103" s="198"/>
      <c r="Q1103" s="198"/>
    </row>
    <row r="1104" spans="16:17" x14ac:dyDescent="0.2">
      <c r="P1104" s="198"/>
      <c r="Q1104" s="198"/>
    </row>
    <row r="1105" spans="16:17" x14ac:dyDescent="0.2">
      <c r="P1105" s="198"/>
      <c r="Q1105" s="198"/>
    </row>
    <row r="1106" spans="16:17" x14ac:dyDescent="0.2">
      <c r="P1106" s="198"/>
      <c r="Q1106" s="198"/>
    </row>
  </sheetData>
  <autoFilter ref="A27:M27"/>
  <mergeCells count="4">
    <mergeCell ref="A3:A4"/>
    <mergeCell ref="B3:B4"/>
    <mergeCell ref="C3:L3"/>
    <mergeCell ref="C10:L10"/>
  </mergeCells>
  <phoneticPr fontId="5"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M64"/>
  <sheetViews>
    <sheetView topLeftCell="A2" zoomScale="85" zoomScaleNormal="85" workbookViewId="0">
      <selection activeCell="B10" sqref="B10"/>
    </sheetView>
  </sheetViews>
  <sheetFormatPr defaultRowHeight="12.75" x14ac:dyDescent="0.2"/>
  <cols>
    <col min="1" max="1" width="12" customWidth="1"/>
    <col min="2" max="2" width="29.140625" bestFit="1" customWidth="1"/>
    <col min="4" max="4" width="26.140625" bestFit="1" customWidth="1"/>
    <col min="5" max="5" width="16.42578125" bestFit="1" customWidth="1"/>
    <col min="8" max="8" width="14.85546875" customWidth="1"/>
    <col min="9" max="9" width="45.7109375" style="24" customWidth="1"/>
    <col min="10" max="10" width="46.28515625" style="24" customWidth="1"/>
    <col min="13" max="13" width="86.28515625" customWidth="1"/>
  </cols>
  <sheetData>
    <row r="2" spans="1:13" x14ac:dyDescent="0.2">
      <c r="G2" s="79"/>
    </row>
    <row r="4" spans="1:13" ht="13.5" thickBot="1" x14ac:dyDescent="0.25">
      <c r="A4" s="6"/>
      <c r="H4" s="6" t="s">
        <v>211</v>
      </c>
    </row>
    <row r="5" spans="1:13" ht="13.5" thickBot="1" x14ac:dyDescent="0.25">
      <c r="A5" s="4" t="s">
        <v>0</v>
      </c>
      <c r="B5" s="4" t="s">
        <v>1</v>
      </c>
      <c r="D5" s="4" t="s">
        <v>362</v>
      </c>
      <c r="E5" s="4" t="s">
        <v>1</v>
      </c>
      <c r="H5" s="16" t="s">
        <v>0</v>
      </c>
      <c r="I5" s="17" t="s">
        <v>78</v>
      </c>
      <c r="J5" s="17" t="s">
        <v>78</v>
      </c>
      <c r="L5" s="25" t="s">
        <v>193</v>
      </c>
      <c r="M5" s="26" t="s">
        <v>194</v>
      </c>
    </row>
    <row r="6" spans="1:13" ht="25.5" x14ac:dyDescent="0.2">
      <c r="A6" s="3" t="s">
        <v>55</v>
      </c>
      <c r="B6" s="9" t="s">
        <v>52</v>
      </c>
      <c r="D6" s="179" t="s">
        <v>363</v>
      </c>
      <c r="E6" s="3" t="s">
        <v>43</v>
      </c>
      <c r="H6" s="18" t="s">
        <v>79</v>
      </c>
      <c r="I6" s="21" t="s">
        <v>254</v>
      </c>
      <c r="J6" s="19" t="s">
        <v>80</v>
      </c>
      <c r="L6" s="20" t="s">
        <v>195</v>
      </c>
      <c r="M6" s="27" t="s">
        <v>196</v>
      </c>
    </row>
    <row r="7" spans="1:13" ht="25.5" x14ac:dyDescent="0.2">
      <c r="A7" s="3" t="s">
        <v>45</v>
      </c>
      <c r="B7" s="2" t="s">
        <v>44</v>
      </c>
      <c r="D7" s="179" t="s">
        <v>364</v>
      </c>
      <c r="E7" s="3" t="s">
        <v>365</v>
      </c>
      <c r="H7" s="20" t="s">
        <v>81</v>
      </c>
      <c r="I7" s="21" t="s">
        <v>254</v>
      </c>
      <c r="J7" s="21" t="s">
        <v>82</v>
      </c>
      <c r="L7" s="20" t="s">
        <v>197</v>
      </c>
      <c r="M7" s="27" t="s">
        <v>198</v>
      </c>
    </row>
    <row r="8" spans="1:13" ht="25.5" x14ac:dyDescent="0.2">
      <c r="A8" s="3" t="s">
        <v>54</v>
      </c>
      <c r="B8" s="9" t="s">
        <v>7</v>
      </c>
      <c r="D8" s="179" t="s">
        <v>366</v>
      </c>
      <c r="E8" s="3" t="s">
        <v>367</v>
      </c>
      <c r="H8" s="20" t="s">
        <v>83</v>
      </c>
      <c r="I8" s="21" t="s">
        <v>254</v>
      </c>
      <c r="J8" s="21" t="s">
        <v>84</v>
      </c>
      <c r="L8" s="20" t="s">
        <v>199</v>
      </c>
      <c r="M8" s="27" t="s">
        <v>200</v>
      </c>
    </row>
    <row r="9" spans="1:13" ht="25.5" x14ac:dyDescent="0.2">
      <c r="A9" s="3" t="s">
        <v>58</v>
      </c>
      <c r="B9" s="9" t="s">
        <v>48</v>
      </c>
      <c r="D9" s="179" t="s">
        <v>254</v>
      </c>
      <c r="E9" s="3" t="s">
        <v>29</v>
      </c>
      <c r="H9" s="20" t="s">
        <v>85</v>
      </c>
      <c r="I9" s="21" t="s">
        <v>254</v>
      </c>
      <c r="J9" s="21" t="s">
        <v>86</v>
      </c>
      <c r="L9" s="20" t="s">
        <v>201</v>
      </c>
      <c r="M9" s="27" t="s">
        <v>202</v>
      </c>
    </row>
    <row r="10" spans="1:13" ht="25.5" x14ac:dyDescent="0.2">
      <c r="A10" s="3" t="s">
        <v>60</v>
      </c>
      <c r="B10" s="400" t="s">
        <v>460</v>
      </c>
      <c r="D10" s="179" t="s">
        <v>368</v>
      </c>
      <c r="E10" s="3" t="s">
        <v>369</v>
      </c>
      <c r="H10" s="20" t="s">
        <v>87</v>
      </c>
      <c r="I10" s="21" t="s">
        <v>254</v>
      </c>
      <c r="J10" s="21" t="s">
        <v>88</v>
      </c>
      <c r="L10" s="20" t="s">
        <v>203</v>
      </c>
      <c r="M10" s="27" t="s">
        <v>204</v>
      </c>
    </row>
    <row r="11" spans="1:13" ht="25.5" x14ac:dyDescent="0.2">
      <c r="A11" s="3" t="s">
        <v>56</v>
      </c>
      <c r="B11" s="9" t="s">
        <v>260</v>
      </c>
      <c r="D11" s="179" t="s">
        <v>370</v>
      </c>
      <c r="E11" s="3" t="s">
        <v>371</v>
      </c>
      <c r="H11" s="20" t="s">
        <v>89</v>
      </c>
      <c r="I11" s="21" t="s">
        <v>254</v>
      </c>
      <c r="J11" s="21" t="s">
        <v>90</v>
      </c>
      <c r="L11" s="20" t="s">
        <v>205</v>
      </c>
      <c r="M11" s="27" t="s">
        <v>206</v>
      </c>
    </row>
    <row r="12" spans="1:13" ht="25.5" x14ac:dyDescent="0.2">
      <c r="A12" s="3" t="s">
        <v>284</v>
      </c>
      <c r="B12" s="9" t="s">
        <v>285</v>
      </c>
      <c r="D12" s="179" t="s">
        <v>372</v>
      </c>
      <c r="E12" s="3" t="s">
        <v>373</v>
      </c>
      <c r="H12" s="20" t="s">
        <v>91</v>
      </c>
      <c r="I12" s="21" t="s">
        <v>254</v>
      </c>
      <c r="J12" s="21" t="s">
        <v>92</v>
      </c>
      <c r="L12" s="20" t="s">
        <v>207</v>
      </c>
      <c r="M12" s="27" t="s">
        <v>208</v>
      </c>
    </row>
    <row r="13" spans="1:13" ht="26.25" thickBot="1" x14ac:dyDescent="0.25">
      <c r="A13" s="3" t="s">
        <v>261</v>
      </c>
      <c r="B13" s="9" t="s">
        <v>262</v>
      </c>
      <c r="D13" s="179" t="s">
        <v>374</v>
      </c>
      <c r="E13" s="3" t="s">
        <v>375</v>
      </c>
      <c r="H13" s="20" t="s">
        <v>93</v>
      </c>
      <c r="I13" s="21" t="s">
        <v>257</v>
      </c>
      <c r="J13" s="21" t="s">
        <v>94</v>
      </c>
      <c r="L13" s="22" t="s">
        <v>209</v>
      </c>
      <c r="M13" s="28" t="s">
        <v>210</v>
      </c>
    </row>
    <row r="14" spans="1:13" ht="25.5" x14ac:dyDescent="0.2">
      <c r="A14" s="3" t="s">
        <v>263</v>
      </c>
      <c r="B14" s="9" t="s">
        <v>264</v>
      </c>
      <c r="D14" s="179" t="s">
        <v>376</v>
      </c>
      <c r="E14" s="3" t="s">
        <v>282</v>
      </c>
      <c r="H14" s="20" t="s">
        <v>95</v>
      </c>
      <c r="I14" s="21" t="s">
        <v>217</v>
      </c>
      <c r="J14" s="21" t="s">
        <v>96</v>
      </c>
    </row>
    <row r="15" spans="1:13" ht="25.5" x14ac:dyDescent="0.2">
      <c r="A15" s="3" t="s">
        <v>61</v>
      </c>
      <c r="B15" s="9" t="s">
        <v>49</v>
      </c>
      <c r="D15" s="179" t="s">
        <v>377</v>
      </c>
      <c r="E15" s="3" t="s">
        <v>276</v>
      </c>
      <c r="H15" s="20" t="s">
        <v>97</v>
      </c>
      <c r="I15" s="21" t="s">
        <v>218</v>
      </c>
      <c r="J15" s="21" t="s">
        <v>98</v>
      </c>
    </row>
    <row r="16" spans="1:13" ht="25.5" x14ac:dyDescent="0.2">
      <c r="A16" s="3" t="s">
        <v>272</v>
      </c>
      <c r="B16" s="9" t="s">
        <v>273</v>
      </c>
      <c r="D16" s="179" t="s">
        <v>271</v>
      </c>
      <c r="E16" s="111" t="s">
        <v>281</v>
      </c>
      <c r="H16" s="20" t="s">
        <v>99</v>
      </c>
      <c r="I16" s="21" t="s">
        <v>219</v>
      </c>
      <c r="J16" s="21" t="s">
        <v>100</v>
      </c>
    </row>
    <row r="17" spans="1:10" ht="25.5" x14ac:dyDescent="0.2">
      <c r="A17" s="3" t="s">
        <v>62</v>
      </c>
      <c r="B17" s="9" t="s">
        <v>50</v>
      </c>
      <c r="D17" s="179" t="s">
        <v>378</v>
      </c>
      <c r="E17" s="111" t="s">
        <v>379</v>
      </c>
      <c r="H17" s="20" t="s">
        <v>101</v>
      </c>
      <c r="I17" s="21" t="s">
        <v>220</v>
      </c>
      <c r="J17" s="21" t="s">
        <v>102</v>
      </c>
    </row>
    <row r="18" spans="1:10" ht="38.25" x14ac:dyDescent="0.2">
      <c r="A18" s="3" t="s">
        <v>63</v>
      </c>
      <c r="B18" s="9" t="s">
        <v>51</v>
      </c>
      <c r="D18" s="179" t="s">
        <v>380</v>
      </c>
      <c r="E18" s="111" t="s">
        <v>381</v>
      </c>
      <c r="H18" s="20" t="s">
        <v>103</v>
      </c>
      <c r="I18" s="21" t="s">
        <v>221</v>
      </c>
      <c r="J18" s="21" t="s">
        <v>104</v>
      </c>
    </row>
    <row r="19" spans="1:10" ht="38.25" x14ac:dyDescent="0.2">
      <c r="A19" s="3" t="s">
        <v>265</v>
      </c>
      <c r="B19" s="9" t="s">
        <v>266</v>
      </c>
      <c r="D19" s="179" t="s">
        <v>53</v>
      </c>
      <c r="E19" s="3" t="s">
        <v>45</v>
      </c>
      <c r="H19" s="20" t="s">
        <v>105</v>
      </c>
      <c r="I19" s="21" t="s">
        <v>222</v>
      </c>
      <c r="J19" s="21" t="s">
        <v>106</v>
      </c>
    </row>
    <row r="20" spans="1:10" ht="38.25" x14ac:dyDescent="0.2">
      <c r="A20" s="3" t="s">
        <v>267</v>
      </c>
      <c r="B20" s="9" t="s">
        <v>268</v>
      </c>
      <c r="D20" s="179" t="s">
        <v>382</v>
      </c>
      <c r="E20" s="3" t="s">
        <v>383</v>
      </c>
      <c r="H20" s="20" t="s">
        <v>107</v>
      </c>
      <c r="I20" s="21" t="s">
        <v>223</v>
      </c>
      <c r="J20" s="21" t="s">
        <v>108</v>
      </c>
    </row>
    <row r="21" spans="1:10" ht="25.5" x14ac:dyDescent="0.2">
      <c r="A21" s="3" t="s">
        <v>65</v>
      </c>
      <c r="B21" s="9" t="s">
        <v>6</v>
      </c>
      <c r="D21" s="179" t="s">
        <v>384</v>
      </c>
      <c r="E21" s="3" t="s">
        <v>385</v>
      </c>
      <c r="H21" s="20" t="s">
        <v>109</v>
      </c>
      <c r="I21" s="21" t="s">
        <v>224</v>
      </c>
      <c r="J21" s="21" t="s">
        <v>110</v>
      </c>
    </row>
    <row r="22" spans="1:10" ht="25.5" x14ac:dyDescent="0.2">
      <c r="A22" s="3" t="s">
        <v>66</v>
      </c>
      <c r="B22" s="9" t="s">
        <v>5</v>
      </c>
      <c r="D22" s="179" t="s">
        <v>264</v>
      </c>
      <c r="E22" s="3" t="s">
        <v>263</v>
      </c>
      <c r="H22" s="20" t="s">
        <v>111</v>
      </c>
      <c r="I22" s="21" t="s">
        <v>254</v>
      </c>
      <c r="J22" s="21" t="s">
        <v>112</v>
      </c>
    </row>
    <row r="23" spans="1:10" ht="25.5" x14ac:dyDescent="0.2">
      <c r="A23" s="3" t="s">
        <v>276</v>
      </c>
      <c r="B23" s="9" t="s">
        <v>277</v>
      </c>
      <c r="D23" s="179" t="s">
        <v>386</v>
      </c>
      <c r="E23" s="3" t="s">
        <v>56</v>
      </c>
      <c r="H23" s="20" t="s">
        <v>113</v>
      </c>
      <c r="I23" s="21" t="s">
        <v>225</v>
      </c>
      <c r="J23" s="21" t="s">
        <v>114</v>
      </c>
    </row>
    <row r="24" spans="1:10" ht="25.5" x14ac:dyDescent="0.2">
      <c r="A24" s="3" t="s">
        <v>278</v>
      </c>
      <c r="B24" s="9" t="s">
        <v>279</v>
      </c>
      <c r="D24" s="179" t="s">
        <v>52</v>
      </c>
      <c r="E24" s="3" t="s">
        <v>55</v>
      </c>
      <c r="H24" s="20" t="s">
        <v>115</v>
      </c>
      <c r="I24" s="47" t="s">
        <v>257</v>
      </c>
      <c r="J24" s="21" t="s">
        <v>116</v>
      </c>
    </row>
    <row r="25" spans="1:10" ht="38.25" x14ac:dyDescent="0.2">
      <c r="A25" s="3" t="s">
        <v>282</v>
      </c>
      <c r="B25" s="9" t="s">
        <v>4</v>
      </c>
      <c r="D25" s="179" t="s">
        <v>387</v>
      </c>
      <c r="E25" s="3" t="s">
        <v>388</v>
      </c>
      <c r="H25" s="20" t="s">
        <v>117</v>
      </c>
      <c r="I25" s="21" t="s">
        <v>226</v>
      </c>
      <c r="J25" s="21" t="s">
        <v>118</v>
      </c>
    </row>
    <row r="26" spans="1:10" ht="38.25" x14ac:dyDescent="0.2">
      <c r="A26" s="3" t="s">
        <v>57</v>
      </c>
      <c r="B26" s="9" t="s">
        <v>259</v>
      </c>
      <c r="D26" s="179" t="s">
        <v>389</v>
      </c>
      <c r="E26" s="3" t="s">
        <v>390</v>
      </c>
      <c r="H26" s="20" t="s">
        <v>119</v>
      </c>
      <c r="I26" s="21" t="s">
        <v>227</v>
      </c>
      <c r="J26" s="21" t="s">
        <v>120</v>
      </c>
    </row>
    <row r="27" spans="1:10" ht="38.25" x14ac:dyDescent="0.2">
      <c r="A27" s="3" t="s">
        <v>59</v>
      </c>
      <c r="B27" s="9" t="s">
        <v>47</v>
      </c>
      <c r="D27" s="179" t="s">
        <v>391</v>
      </c>
      <c r="E27" s="3" t="s">
        <v>57</v>
      </c>
      <c r="H27" s="20" t="s">
        <v>121</v>
      </c>
      <c r="I27" s="21" t="s">
        <v>228</v>
      </c>
      <c r="J27" s="21" t="s">
        <v>122</v>
      </c>
    </row>
    <row r="28" spans="1:10" ht="38.25" x14ac:dyDescent="0.2">
      <c r="A28" s="12" t="s">
        <v>67</v>
      </c>
      <c r="B28" s="9" t="s">
        <v>68</v>
      </c>
      <c r="D28" s="179" t="s">
        <v>392</v>
      </c>
      <c r="E28" s="3" t="s">
        <v>278</v>
      </c>
      <c r="H28" s="20" t="s">
        <v>123</v>
      </c>
      <c r="I28" s="21" t="s">
        <v>229</v>
      </c>
      <c r="J28" s="21" t="s">
        <v>124</v>
      </c>
    </row>
    <row r="29" spans="1:10" ht="25.5" x14ac:dyDescent="0.2">
      <c r="A29" s="3" t="s">
        <v>29</v>
      </c>
      <c r="B29" s="2" t="s">
        <v>28</v>
      </c>
      <c r="D29" s="179" t="s">
        <v>393</v>
      </c>
      <c r="E29" s="3" t="s">
        <v>284</v>
      </c>
      <c r="H29" s="20" t="s">
        <v>125</v>
      </c>
      <c r="I29" s="21" t="s">
        <v>230</v>
      </c>
      <c r="J29" s="21" t="s">
        <v>126</v>
      </c>
    </row>
    <row r="30" spans="1:10" ht="25.5" x14ac:dyDescent="0.2">
      <c r="A30" s="111" t="s">
        <v>270</v>
      </c>
      <c r="B30" s="9" t="s">
        <v>269</v>
      </c>
      <c r="D30" s="179" t="s">
        <v>394</v>
      </c>
      <c r="E30" s="3" t="s">
        <v>395</v>
      </c>
      <c r="H30" s="20" t="s">
        <v>127</v>
      </c>
      <c r="I30" s="21" t="s">
        <v>231</v>
      </c>
      <c r="J30" s="21" t="s">
        <v>128</v>
      </c>
    </row>
    <row r="31" spans="1:10" ht="38.25" x14ac:dyDescent="0.2">
      <c r="A31" s="111" t="s">
        <v>281</v>
      </c>
      <c r="B31" s="9" t="s">
        <v>271</v>
      </c>
      <c r="D31" s="179" t="s">
        <v>396</v>
      </c>
      <c r="E31" s="3" t="s">
        <v>397</v>
      </c>
      <c r="H31" s="20" t="s">
        <v>129</v>
      </c>
      <c r="I31" s="21" t="s">
        <v>241</v>
      </c>
      <c r="J31" s="21" t="s">
        <v>130</v>
      </c>
    </row>
    <row r="32" spans="1:10" ht="38.25" x14ac:dyDescent="0.2">
      <c r="A32" s="3" t="s">
        <v>43</v>
      </c>
      <c r="B32" s="2" t="s">
        <v>42</v>
      </c>
      <c r="D32" s="179" t="s">
        <v>398</v>
      </c>
      <c r="E32" s="3" t="s">
        <v>399</v>
      </c>
      <c r="H32" s="20" t="s">
        <v>131</v>
      </c>
      <c r="I32" s="21" t="s">
        <v>241</v>
      </c>
      <c r="J32" s="21" t="s">
        <v>132</v>
      </c>
    </row>
    <row r="33" spans="1:10" ht="25.5" x14ac:dyDescent="0.2">
      <c r="A33" s="20" t="s">
        <v>283</v>
      </c>
      <c r="B33" s="2" t="s">
        <v>212</v>
      </c>
      <c r="D33" s="179" t="s">
        <v>400</v>
      </c>
      <c r="E33" s="3" t="s">
        <v>401</v>
      </c>
      <c r="H33" s="20" t="s">
        <v>133</v>
      </c>
      <c r="I33" s="21" t="s">
        <v>232</v>
      </c>
      <c r="J33" s="21" t="s">
        <v>134</v>
      </c>
    </row>
    <row r="34" spans="1:10" ht="25.5" x14ac:dyDescent="0.2">
      <c r="A34" s="12" t="s">
        <v>74</v>
      </c>
      <c r="B34" s="9" t="s">
        <v>75</v>
      </c>
      <c r="D34" s="179" t="s">
        <v>402</v>
      </c>
      <c r="E34" s="3" t="s">
        <v>403</v>
      </c>
      <c r="H34" s="20" t="s">
        <v>135</v>
      </c>
      <c r="I34" s="21" t="s">
        <v>233</v>
      </c>
      <c r="J34" s="21" t="s">
        <v>136</v>
      </c>
    </row>
    <row r="35" spans="1:10" ht="25.5" x14ac:dyDescent="0.2">
      <c r="D35" s="179" t="s">
        <v>404</v>
      </c>
      <c r="E35" s="3" t="s">
        <v>54</v>
      </c>
      <c r="H35" s="20" t="s">
        <v>137</v>
      </c>
      <c r="I35" s="21" t="s">
        <v>234</v>
      </c>
      <c r="J35" s="21" t="s">
        <v>138</v>
      </c>
    </row>
    <row r="36" spans="1:10" ht="38.25" x14ac:dyDescent="0.2">
      <c r="D36" s="2" t="s">
        <v>405</v>
      </c>
      <c r="E36" s="3" t="s">
        <v>272</v>
      </c>
      <c r="H36" s="20" t="s">
        <v>139</v>
      </c>
      <c r="I36" s="21" t="s">
        <v>241</v>
      </c>
      <c r="J36" s="21" t="s">
        <v>140</v>
      </c>
    </row>
    <row r="37" spans="1:10" ht="51" x14ac:dyDescent="0.2">
      <c r="A37" s="13"/>
      <c r="D37" s="2" t="s">
        <v>212</v>
      </c>
      <c r="E37" s="180" t="s">
        <v>283</v>
      </c>
      <c r="H37" s="20" t="s">
        <v>141</v>
      </c>
      <c r="I37" s="21" t="s">
        <v>241</v>
      </c>
      <c r="J37" s="21" t="s">
        <v>142</v>
      </c>
    </row>
    <row r="38" spans="1:10" ht="51" x14ac:dyDescent="0.2">
      <c r="A38" s="5" t="s">
        <v>64</v>
      </c>
      <c r="H38" s="20" t="s">
        <v>143</v>
      </c>
      <c r="I38" s="21" t="s">
        <v>241</v>
      </c>
      <c r="J38" s="21" t="s">
        <v>144</v>
      </c>
    </row>
    <row r="39" spans="1:10" ht="38.25" x14ac:dyDescent="0.2">
      <c r="A39" s="4" t="s">
        <v>0</v>
      </c>
      <c r="B39" s="4" t="s">
        <v>1</v>
      </c>
      <c r="H39" s="20" t="s">
        <v>145</v>
      </c>
      <c r="I39" s="21" t="s">
        <v>241</v>
      </c>
      <c r="J39" s="21" t="s">
        <v>146</v>
      </c>
    </row>
    <row r="40" spans="1:10" ht="38.25" x14ac:dyDescent="0.2">
      <c r="A40" s="3" t="s">
        <v>39</v>
      </c>
      <c r="B40" s="2" t="s">
        <v>38</v>
      </c>
      <c r="H40" s="20" t="s">
        <v>147</v>
      </c>
      <c r="I40" s="21" t="s">
        <v>235</v>
      </c>
      <c r="J40" s="21" t="s">
        <v>148</v>
      </c>
    </row>
    <row r="41" spans="1:10" ht="25.5" x14ac:dyDescent="0.2">
      <c r="A41" s="3" t="s">
        <v>37</v>
      </c>
      <c r="B41" s="2" t="s">
        <v>36</v>
      </c>
      <c r="H41" s="20" t="s">
        <v>149</v>
      </c>
      <c r="I41" s="21" t="s">
        <v>236</v>
      </c>
      <c r="J41" s="21" t="s">
        <v>150</v>
      </c>
    </row>
    <row r="42" spans="1:10" ht="25.5" x14ac:dyDescent="0.2">
      <c r="A42" s="3" t="s">
        <v>35</v>
      </c>
      <c r="B42" s="2" t="s">
        <v>34</v>
      </c>
      <c r="H42" s="20" t="s">
        <v>151</v>
      </c>
      <c r="I42" s="21" t="s">
        <v>237</v>
      </c>
      <c r="J42" s="21" t="s">
        <v>152</v>
      </c>
    </row>
    <row r="43" spans="1:10" ht="38.25" x14ac:dyDescent="0.2">
      <c r="A43" s="3" t="s">
        <v>33</v>
      </c>
      <c r="B43" s="2" t="s">
        <v>32</v>
      </c>
      <c r="H43" s="20" t="s">
        <v>153</v>
      </c>
      <c r="I43" s="21" t="s">
        <v>238</v>
      </c>
      <c r="J43" s="21" t="s">
        <v>154</v>
      </c>
    </row>
    <row r="44" spans="1:10" ht="25.5" x14ac:dyDescent="0.2">
      <c r="A44" s="3" t="s">
        <v>31</v>
      </c>
      <c r="B44" s="2" t="s">
        <v>30</v>
      </c>
      <c r="H44" s="20" t="s">
        <v>155</v>
      </c>
      <c r="I44" s="21" t="s">
        <v>239</v>
      </c>
      <c r="J44" s="21" t="s">
        <v>156</v>
      </c>
    </row>
    <row r="45" spans="1:10" ht="38.25" x14ac:dyDescent="0.2">
      <c r="A45" s="3" t="s">
        <v>27</v>
      </c>
      <c r="B45" s="2" t="s">
        <v>26</v>
      </c>
      <c r="H45" s="20" t="s">
        <v>157</v>
      </c>
      <c r="I45" s="21" t="s">
        <v>240</v>
      </c>
      <c r="J45" s="21" t="s">
        <v>158</v>
      </c>
    </row>
    <row r="46" spans="1:10" ht="25.5" x14ac:dyDescent="0.2">
      <c r="A46" s="3" t="s">
        <v>25</v>
      </c>
      <c r="B46" s="2" t="s">
        <v>24</v>
      </c>
      <c r="H46" s="20" t="s">
        <v>159</v>
      </c>
      <c r="I46" s="21" t="s">
        <v>244</v>
      </c>
      <c r="J46" s="21" t="s">
        <v>160</v>
      </c>
    </row>
    <row r="47" spans="1:10" ht="25.5" x14ac:dyDescent="0.2">
      <c r="A47" s="3" t="s">
        <v>23</v>
      </c>
      <c r="B47" s="2" t="s">
        <v>22</v>
      </c>
      <c r="H47" s="20" t="s">
        <v>161</v>
      </c>
      <c r="I47" s="21" t="s">
        <v>244</v>
      </c>
      <c r="J47" s="21" t="s">
        <v>162</v>
      </c>
    </row>
    <row r="48" spans="1:10" ht="25.5" x14ac:dyDescent="0.2">
      <c r="A48" s="3" t="s">
        <v>21</v>
      </c>
      <c r="B48" s="2" t="s">
        <v>20</v>
      </c>
      <c r="H48" s="20" t="s">
        <v>163</v>
      </c>
      <c r="I48" s="21" t="s">
        <v>244</v>
      </c>
      <c r="J48" s="21" t="s">
        <v>164</v>
      </c>
    </row>
    <row r="49" spans="1:10" ht="25.5" x14ac:dyDescent="0.2">
      <c r="A49" s="3" t="s">
        <v>19</v>
      </c>
      <c r="B49" s="2" t="s">
        <v>18</v>
      </c>
      <c r="H49" s="20" t="s">
        <v>165</v>
      </c>
      <c r="I49" s="21" t="s">
        <v>243</v>
      </c>
      <c r="J49" s="21" t="s">
        <v>166</v>
      </c>
    </row>
    <row r="50" spans="1:10" ht="25.5" x14ac:dyDescent="0.2">
      <c r="A50" s="3" t="s">
        <v>17</v>
      </c>
      <c r="B50" s="2" t="s">
        <v>16</v>
      </c>
      <c r="H50" s="20" t="s">
        <v>167</v>
      </c>
      <c r="I50" s="47" t="s">
        <v>257</v>
      </c>
      <c r="J50" s="21" t="s">
        <v>168</v>
      </c>
    </row>
    <row r="51" spans="1:10" ht="25.5" x14ac:dyDescent="0.2">
      <c r="A51" s="3" t="s">
        <v>15</v>
      </c>
      <c r="B51" s="2" t="s">
        <v>14</v>
      </c>
      <c r="H51" s="20" t="s">
        <v>169</v>
      </c>
      <c r="I51" s="47" t="s">
        <v>257</v>
      </c>
      <c r="J51" s="21" t="s">
        <v>168</v>
      </c>
    </row>
    <row r="52" spans="1:10" ht="25.5" x14ac:dyDescent="0.2">
      <c r="A52" s="3" t="s">
        <v>41</v>
      </c>
      <c r="B52" s="2" t="s">
        <v>40</v>
      </c>
      <c r="H52" s="20" t="s">
        <v>170</v>
      </c>
      <c r="I52" s="47" t="s">
        <v>257</v>
      </c>
      <c r="J52" s="21" t="s">
        <v>168</v>
      </c>
    </row>
    <row r="53" spans="1:10" ht="25.5" x14ac:dyDescent="0.2">
      <c r="A53" s="3" t="s">
        <v>13</v>
      </c>
      <c r="B53" s="2" t="s">
        <v>12</v>
      </c>
      <c r="H53" s="20" t="s">
        <v>171</v>
      </c>
      <c r="I53" s="47" t="s">
        <v>257</v>
      </c>
      <c r="J53" s="21" t="s">
        <v>168</v>
      </c>
    </row>
    <row r="54" spans="1:10" ht="25.5" x14ac:dyDescent="0.2">
      <c r="A54" s="3" t="s">
        <v>29</v>
      </c>
      <c r="B54" s="2" t="s">
        <v>28</v>
      </c>
      <c r="H54" s="20" t="s">
        <v>172</v>
      </c>
      <c r="I54" s="47" t="s">
        <v>257</v>
      </c>
      <c r="J54" s="21" t="s">
        <v>168</v>
      </c>
    </row>
    <row r="55" spans="1:10" ht="25.5" x14ac:dyDescent="0.2">
      <c r="A55" s="3" t="s">
        <v>43</v>
      </c>
      <c r="B55" s="2" t="s">
        <v>42</v>
      </c>
      <c r="H55" s="20" t="s">
        <v>173</v>
      </c>
      <c r="I55" s="47" t="s">
        <v>257</v>
      </c>
      <c r="J55" s="21" t="s">
        <v>174</v>
      </c>
    </row>
    <row r="56" spans="1:10" ht="51" x14ac:dyDescent="0.2">
      <c r="A56" s="3" t="s">
        <v>11</v>
      </c>
      <c r="B56" s="2" t="s">
        <v>10</v>
      </c>
      <c r="H56" s="20" t="s">
        <v>175</v>
      </c>
      <c r="I56" s="21" t="s">
        <v>242</v>
      </c>
      <c r="J56" s="21" t="s">
        <v>176</v>
      </c>
    </row>
    <row r="57" spans="1:10" ht="51" x14ac:dyDescent="0.2">
      <c r="A57" s="3" t="s">
        <v>9</v>
      </c>
      <c r="B57" s="2" t="s">
        <v>8</v>
      </c>
      <c r="H57" s="20" t="s">
        <v>177</v>
      </c>
      <c r="I57" s="21" t="s">
        <v>242</v>
      </c>
      <c r="J57" s="21" t="s">
        <v>178</v>
      </c>
    </row>
    <row r="58" spans="1:10" ht="51" x14ac:dyDescent="0.2">
      <c r="H58" s="20" t="s">
        <v>179</v>
      </c>
      <c r="I58" s="21" t="s">
        <v>242</v>
      </c>
      <c r="J58" s="21" t="s">
        <v>180</v>
      </c>
    </row>
    <row r="59" spans="1:10" ht="51" x14ac:dyDescent="0.2">
      <c r="H59" s="20" t="s">
        <v>181</v>
      </c>
      <c r="I59" s="21" t="s">
        <v>242</v>
      </c>
      <c r="J59" s="21" t="s">
        <v>182</v>
      </c>
    </row>
    <row r="60" spans="1:10" ht="51" x14ac:dyDescent="0.2">
      <c r="H60" s="20" t="s">
        <v>183</v>
      </c>
      <c r="I60" s="21" t="s">
        <v>242</v>
      </c>
      <c r="J60" s="21" t="s">
        <v>184</v>
      </c>
    </row>
    <row r="61" spans="1:10" ht="51" x14ac:dyDescent="0.2">
      <c r="H61" s="20" t="s">
        <v>185</v>
      </c>
      <c r="I61" s="21" t="s">
        <v>242</v>
      </c>
      <c r="J61" s="21" t="s">
        <v>186</v>
      </c>
    </row>
    <row r="62" spans="1:10" ht="51" x14ac:dyDescent="0.2">
      <c r="H62" s="20" t="s">
        <v>187</v>
      </c>
      <c r="I62" s="21" t="s">
        <v>242</v>
      </c>
      <c r="J62" s="21" t="s">
        <v>188</v>
      </c>
    </row>
    <row r="63" spans="1:10" ht="51" x14ac:dyDescent="0.2">
      <c r="H63" s="20" t="s">
        <v>189</v>
      </c>
      <c r="I63" s="21" t="s">
        <v>242</v>
      </c>
      <c r="J63" s="21" t="s">
        <v>190</v>
      </c>
    </row>
    <row r="64" spans="1:10" ht="51.75" thickBot="1" x14ac:dyDescent="0.25">
      <c r="H64" s="22" t="s">
        <v>191</v>
      </c>
      <c r="I64" s="21" t="s">
        <v>242</v>
      </c>
      <c r="J64" s="23" t="s">
        <v>192</v>
      </c>
    </row>
  </sheetData>
  <autoFilter ref="H5:J64"/>
  <phoneticPr fontId="5"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J28"/>
  <sheetViews>
    <sheetView workbookViewId="0">
      <selection activeCell="S28" sqref="S28"/>
    </sheetView>
  </sheetViews>
  <sheetFormatPr defaultRowHeight="12.75" x14ac:dyDescent="0.2"/>
  <sheetData>
    <row r="2" spans="1:10" x14ac:dyDescent="0.2">
      <c r="A2" s="79"/>
    </row>
    <row r="5" spans="1:10" x14ac:dyDescent="0.2">
      <c r="A5" s="212">
        <v>56007</v>
      </c>
      <c r="B5" s="212" t="s">
        <v>258</v>
      </c>
      <c r="C5" s="11"/>
      <c r="D5" s="11"/>
      <c r="E5" s="11"/>
      <c r="H5" s="13"/>
      <c r="I5" s="13"/>
      <c r="J5" s="13"/>
    </row>
    <row r="6" spans="1:10" x14ac:dyDescent="0.2">
      <c r="A6" s="212">
        <v>49009</v>
      </c>
      <c r="B6" s="90" t="s">
        <v>427</v>
      </c>
      <c r="C6" s="11"/>
      <c r="D6" s="11"/>
      <c r="E6" s="11"/>
      <c r="H6" s="13"/>
      <c r="I6" s="13"/>
      <c r="J6" s="13"/>
    </row>
    <row r="7" spans="1:10" x14ac:dyDescent="0.2">
      <c r="A7" s="212">
        <v>49043</v>
      </c>
      <c r="B7" s="90" t="s">
        <v>428</v>
      </c>
      <c r="C7" s="11"/>
      <c r="D7" s="11"/>
      <c r="E7" s="11"/>
      <c r="H7" s="13"/>
      <c r="I7" s="13"/>
      <c r="J7" s="13"/>
    </row>
    <row r="8" spans="1:10" x14ac:dyDescent="0.2">
      <c r="A8" s="212">
        <v>56001</v>
      </c>
      <c r="B8" s="90" t="s">
        <v>429</v>
      </c>
      <c r="C8" s="11"/>
      <c r="D8" s="11"/>
      <c r="E8" s="11"/>
      <c r="H8" s="13"/>
      <c r="I8" s="13"/>
      <c r="J8" s="13"/>
    </row>
    <row r="9" spans="1:10" x14ac:dyDescent="0.2">
      <c r="A9" s="212">
        <v>56023</v>
      </c>
      <c r="B9" s="90" t="s">
        <v>430</v>
      </c>
      <c r="C9" s="11"/>
      <c r="D9" s="11"/>
      <c r="E9" s="11"/>
      <c r="H9" s="13"/>
      <c r="I9" s="13"/>
      <c r="J9" s="13"/>
    </row>
    <row r="10" spans="1:10" x14ac:dyDescent="0.2">
      <c r="A10" s="212">
        <v>56035</v>
      </c>
      <c r="B10" s="90" t="s">
        <v>431</v>
      </c>
      <c r="C10" s="11"/>
      <c r="D10" s="11"/>
      <c r="E10" s="11"/>
      <c r="H10" s="13"/>
      <c r="I10" s="13"/>
      <c r="J10" s="13"/>
    </row>
    <row r="11" spans="1:10" x14ac:dyDescent="0.2">
      <c r="A11" s="212">
        <v>56037</v>
      </c>
      <c r="B11" s="90" t="s">
        <v>432</v>
      </c>
      <c r="C11" s="11"/>
      <c r="D11" s="11"/>
      <c r="E11" s="11"/>
      <c r="H11" s="13"/>
      <c r="I11" s="13"/>
      <c r="J11" s="13"/>
    </row>
    <row r="12" spans="1:10" x14ac:dyDescent="0.2">
      <c r="A12" s="212">
        <v>56041</v>
      </c>
      <c r="B12" s="90" t="s">
        <v>433</v>
      </c>
      <c r="C12" s="11"/>
      <c r="D12" s="11"/>
      <c r="E12" s="11"/>
      <c r="H12" s="13"/>
      <c r="I12" s="13"/>
      <c r="J12" s="13"/>
    </row>
    <row r="13" spans="1:10" x14ac:dyDescent="0.2">
      <c r="A13" s="198" t="s">
        <v>445</v>
      </c>
      <c r="B13" s="198" t="s">
        <v>463</v>
      </c>
      <c r="C13" s="13"/>
      <c r="D13" s="11"/>
      <c r="E13" s="11"/>
      <c r="H13" s="13"/>
      <c r="I13" s="13"/>
      <c r="J13" s="13"/>
    </row>
    <row r="14" spans="1:10" x14ac:dyDescent="0.2">
      <c r="A14" s="198" t="s">
        <v>439</v>
      </c>
      <c r="B14" s="198" t="s">
        <v>464</v>
      </c>
      <c r="C14" s="13"/>
      <c r="D14" s="11"/>
      <c r="E14" s="11"/>
      <c r="H14" s="13"/>
      <c r="I14" s="13"/>
      <c r="J14" s="13"/>
    </row>
    <row r="15" spans="1:10" x14ac:dyDescent="0.2">
      <c r="A15" s="198" t="s">
        <v>441</v>
      </c>
      <c r="B15" s="198" t="s">
        <v>465</v>
      </c>
      <c r="C15" s="13"/>
      <c r="D15" s="11"/>
      <c r="E15" s="11"/>
      <c r="H15" s="13"/>
      <c r="I15" s="13"/>
      <c r="J15" s="13"/>
    </row>
    <row r="16" spans="1:10" x14ac:dyDescent="0.2">
      <c r="A16" s="198" t="s">
        <v>443</v>
      </c>
      <c r="B16" s="198" t="s">
        <v>466</v>
      </c>
      <c r="C16" s="13"/>
      <c r="D16" s="11"/>
      <c r="E16" s="11"/>
      <c r="H16" s="13"/>
      <c r="I16" s="13"/>
      <c r="J16" s="13"/>
    </row>
    <row r="17" spans="1:10" x14ac:dyDescent="0.2">
      <c r="A17" s="198" t="s">
        <v>447</v>
      </c>
      <c r="B17" s="198" t="s">
        <v>467</v>
      </c>
      <c r="C17" s="13"/>
      <c r="D17" s="11"/>
      <c r="E17" s="11"/>
      <c r="H17" s="13"/>
      <c r="I17" s="13"/>
      <c r="J17" s="13"/>
    </row>
    <row r="18" spans="1:10" x14ac:dyDescent="0.2">
      <c r="A18" s="198" t="s">
        <v>449</v>
      </c>
      <c r="B18" s="198" t="s">
        <v>468</v>
      </c>
      <c r="C18" s="13"/>
      <c r="D18" s="11"/>
      <c r="E18" s="11"/>
      <c r="H18" s="13"/>
      <c r="I18" s="13"/>
      <c r="J18" s="13"/>
    </row>
    <row r="19" spans="1:10" x14ac:dyDescent="0.2">
      <c r="A19" s="198" t="s">
        <v>451</v>
      </c>
      <c r="B19" s="198" t="s">
        <v>469</v>
      </c>
      <c r="C19" s="13"/>
      <c r="D19" s="11"/>
      <c r="E19" s="11"/>
      <c r="H19" s="13"/>
      <c r="I19" s="13"/>
      <c r="J19" s="13"/>
    </row>
    <row r="20" spans="1:10" x14ac:dyDescent="0.2">
      <c r="A20" s="198" t="s">
        <v>453</v>
      </c>
      <c r="B20" s="198" t="s">
        <v>470</v>
      </c>
      <c r="C20" s="13"/>
      <c r="D20" s="11"/>
      <c r="E20" s="11"/>
      <c r="H20" s="13"/>
      <c r="I20" s="13"/>
      <c r="J20" s="13"/>
    </row>
    <row r="21" spans="1:10" x14ac:dyDescent="0.2">
      <c r="A21" s="198" t="s">
        <v>446</v>
      </c>
      <c r="B21" s="198" t="s">
        <v>471</v>
      </c>
      <c r="C21" s="13"/>
      <c r="D21" s="11"/>
      <c r="E21" s="11"/>
      <c r="H21" s="13"/>
      <c r="I21" s="13"/>
      <c r="J21" s="13"/>
    </row>
    <row r="22" spans="1:10" x14ac:dyDescent="0.2">
      <c r="A22" s="198" t="s">
        <v>440</v>
      </c>
      <c r="B22" s="198" t="s">
        <v>472</v>
      </c>
      <c r="C22" s="13"/>
      <c r="D22" s="11"/>
      <c r="E22" s="11"/>
      <c r="H22" s="13"/>
      <c r="I22" s="13"/>
      <c r="J22" s="13"/>
    </row>
    <row r="23" spans="1:10" x14ac:dyDescent="0.2">
      <c r="A23" s="198" t="s">
        <v>442</v>
      </c>
      <c r="B23" s="198" t="s">
        <v>473</v>
      </c>
      <c r="C23" s="13"/>
      <c r="D23" s="11"/>
      <c r="E23" s="11"/>
      <c r="H23" s="13"/>
      <c r="I23" s="13"/>
      <c r="J23" s="13"/>
    </row>
    <row r="24" spans="1:10" x14ac:dyDescent="0.2">
      <c r="A24" s="198" t="s">
        <v>444</v>
      </c>
      <c r="B24" s="198" t="s">
        <v>474</v>
      </c>
      <c r="C24" s="13"/>
      <c r="D24" s="11"/>
      <c r="E24" s="11"/>
      <c r="H24" s="13"/>
      <c r="I24" s="13"/>
      <c r="J24" s="13"/>
    </row>
    <row r="25" spans="1:10" x14ac:dyDescent="0.2">
      <c r="A25" s="198" t="s">
        <v>448</v>
      </c>
      <c r="B25" s="198" t="s">
        <v>475</v>
      </c>
      <c r="C25" s="13"/>
      <c r="D25" s="11"/>
      <c r="E25" s="11"/>
      <c r="H25" s="13"/>
      <c r="I25" s="13"/>
      <c r="J25" s="13"/>
    </row>
    <row r="26" spans="1:10" x14ac:dyDescent="0.2">
      <c r="A26" s="198" t="s">
        <v>450</v>
      </c>
      <c r="B26" s="198" t="s">
        <v>476</v>
      </c>
      <c r="C26" s="13"/>
      <c r="D26" s="11"/>
    </row>
    <row r="27" spans="1:10" x14ac:dyDescent="0.2">
      <c r="A27" s="198" t="s">
        <v>452</v>
      </c>
      <c r="B27" s="198" t="s">
        <v>477</v>
      </c>
      <c r="C27" s="13"/>
      <c r="D27" s="11"/>
    </row>
    <row r="28" spans="1:10" x14ac:dyDescent="0.2">
      <c r="A28" s="198" t="s">
        <v>454</v>
      </c>
      <c r="B28" s="198" t="s">
        <v>478</v>
      </c>
      <c r="C28" s="13"/>
      <c r="D28" s="11"/>
    </row>
  </sheetData>
  <phoneticPr fontId="5"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zoomScale="85" zoomScaleNormal="85" workbookViewId="0">
      <selection sqref="A1:I1"/>
    </sheetView>
  </sheetViews>
  <sheetFormatPr defaultRowHeight="12.75" x14ac:dyDescent="0.2"/>
  <cols>
    <col min="1" max="1" width="23.85546875" style="198" customWidth="1"/>
    <col min="2" max="8" width="9.140625" style="198"/>
    <col min="9" max="9" width="27.140625" style="198" customWidth="1"/>
    <col min="10" max="10" width="9.140625" style="198"/>
  </cols>
  <sheetData>
    <row r="1" spans="1:9" ht="12.75" customHeight="1" x14ac:dyDescent="0.2">
      <c r="A1" s="454" t="s">
        <v>516</v>
      </c>
      <c r="B1" s="455"/>
      <c r="C1" s="455"/>
      <c r="D1" s="455"/>
      <c r="E1" s="455"/>
      <c r="F1" s="455"/>
      <c r="G1" s="455"/>
      <c r="H1" s="455"/>
      <c r="I1" s="455"/>
    </row>
    <row r="2" spans="1:9" ht="12.75" customHeight="1" x14ac:dyDescent="0.2">
      <c r="A2" s="456" t="s">
        <v>517</v>
      </c>
      <c r="B2" s="457"/>
      <c r="C2" s="457"/>
      <c r="D2" s="457"/>
      <c r="E2" s="457"/>
      <c r="F2" s="457"/>
      <c r="G2" s="457"/>
      <c r="H2" s="457"/>
      <c r="I2" s="457"/>
    </row>
    <row r="3" spans="1:9" x14ac:dyDescent="0.2">
      <c r="A3" s="456"/>
      <c r="B3" s="457"/>
      <c r="C3" s="457"/>
      <c r="D3" s="457"/>
      <c r="E3" s="457"/>
      <c r="F3" s="457"/>
      <c r="G3" s="457"/>
      <c r="H3" s="457"/>
      <c r="I3" s="457"/>
    </row>
    <row r="4" spans="1:9" s="11" customFormat="1" x14ac:dyDescent="0.2">
      <c r="A4" s="279"/>
      <c r="B4" s="124"/>
      <c r="C4" s="124"/>
      <c r="D4" s="124"/>
      <c r="E4" s="124"/>
      <c r="F4" s="124"/>
      <c r="G4" s="124"/>
      <c r="H4" s="124"/>
      <c r="I4" s="124"/>
    </row>
    <row r="5" spans="1:9" ht="12.75" customHeight="1" x14ac:dyDescent="0.2">
      <c r="A5" s="458" t="s">
        <v>516</v>
      </c>
      <c r="B5" s="453"/>
      <c r="C5" s="453"/>
      <c r="D5" s="453"/>
      <c r="E5" s="453"/>
      <c r="F5" s="453"/>
      <c r="G5" s="453"/>
      <c r="H5" s="453"/>
      <c r="I5" s="453"/>
    </row>
    <row r="6" spans="1:9" ht="33" customHeight="1" x14ac:dyDescent="0.2">
      <c r="A6" s="452" t="s">
        <v>518</v>
      </c>
      <c r="B6" s="453"/>
      <c r="C6" s="453"/>
      <c r="D6" s="453"/>
      <c r="E6" s="453"/>
      <c r="F6" s="453"/>
      <c r="G6" s="453"/>
      <c r="H6" s="453"/>
      <c r="I6" s="453"/>
    </row>
    <row r="7" spans="1:9" ht="15" x14ac:dyDescent="0.2">
      <c r="A7" s="119"/>
      <c r="B7" s="120"/>
      <c r="C7" s="120"/>
    </row>
    <row r="8" spans="1:9" ht="15" x14ac:dyDescent="0.2">
      <c r="A8" s="120"/>
      <c r="B8" s="120"/>
      <c r="C8" s="120"/>
    </row>
    <row r="9" spans="1:9" ht="15" x14ac:dyDescent="0.2">
      <c r="A9" s="120"/>
      <c r="B9" s="120"/>
      <c r="C9" s="120"/>
    </row>
    <row r="10" spans="1:9" ht="15" x14ac:dyDescent="0.2">
      <c r="A10" s="121"/>
      <c r="B10" s="120"/>
      <c r="C10" s="120"/>
    </row>
    <row r="11" spans="1:9" ht="15" x14ac:dyDescent="0.2">
      <c r="A11" s="280"/>
      <c r="B11" s="120"/>
      <c r="C11" s="120"/>
    </row>
    <row r="12" spans="1:9" x14ac:dyDescent="0.2">
      <c r="A12" s="122"/>
      <c r="B12" s="122"/>
      <c r="C12" s="122"/>
    </row>
    <row r="13" spans="1:9" x14ac:dyDescent="0.2">
      <c r="A13" s="122"/>
      <c r="B13" s="122"/>
      <c r="C13" s="122"/>
    </row>
    <row r="14" spans="1:9" x14ac:dyDescent="0.2">
      <c r="A14" s="122"/>
      <c r="B14" s="122"/>
      <c r="C14" s="122"/>
    </row>
    <row r="15" spans="1:9" x14ac:dyDescent="0.2">
      <c r="A15" s="122"/>
      <c r="B15" s="122"/>
      <c r="C15" s="122"/>
    </row>
    <row r="16" spans="1:9" x14ac:dyDescent="0.2">
      <c r="A16" s="122"/>
      <c r="B16" s="122"/>
      <c r="C16" s="122"/>
    </row>
    <row r="17" spans="1:3" x14ac:dyDescent="0.2">
      <c r="A17" s="122"/>
      <c r="B17" s="122"/>
      <c r="C17" s="122"/>
    </row>
    <row r="18" spans="1:3" x14ac:dyDescent="0.2">
      <c r="A18" s="122"/>
      <c r="B18" s="122"/>
      <c r="C18" s="122"/>
    </row>
    <row r="19" spans="1:3" x14ac:dyDescent="0.2">
      <c r="A19" s="122"/>
      <c r="B19" s="122"/>
      <c r="C19" s="122"/>
    </row>
    <row r="20" spans="1:3" x14ac:dyDescent="0.2">
      <c r="A20" s="122"/>
      <c r="B20" s="122"/>
      <c r="C20" s="122"/>
    </row>
    <row r="21" spans="1:3" x14ac:dyDescent="0.2">
      <c r="A21" s="122"/>
      <c r="B21" s="122"/>
      <c r="C21" s="122"/>
    </row>
    <row r="22" spans="1:3" x14ac:dyDescent="0.2">
      <c r="A22" s="122"/>
      <c r="B22" s="122"/>
      <c r="C22" s="122"/>
    </row>
    <row r="23" spans="1:3" x14ac:dyDescent="0.2">
      <c r="A23" s="122"/>
      <c r="B23" s="122"/>
      <c r="C23" s="122"/>
    </row>
    <row r="24" spans="1:3" ht="15" x14ac:dyDescent="0.2">
      <c r="A24" s="120"/>
      <c r="B24" s="120"/>
      <c r="C24" s="120"/>
    </row>
    <row r="25" spans="1:3" ht="18" x14ac:dyDescent="0.25">
      <c r="A25" s="118"/>
      <c r="B25" s="118"/>
      <c r="C25" s="118"/>
    </row>
    <row r="26" spans="1:3" ht="15" x14ac:dyDescent="0.2">
      <c r="A26" s="120"/>
      <c r="B26" s="120"/>
      <c r="C26" s="120"/>
    </row>
    <row r="27" spans="1:3" ht="15" x14ac:dyDescent="0.2">
      <c r="A27" s="120"/>
      <c r="B27" s="120"/>
      <c r="C27" s="120"/>
    </row>
    <row r="28" spans="1:3" ht="15" x14ac:dyDescent="0.2">
      <c r="A28" s="120"/>
      <c r="B28" s="120"/>
      <c r="C28" s="120"/>
    </row>
    <row r="29" spans="1:3" ht="15" x14ac:dyDescent="0.2">
      <c r="A29" s="120"/>
      <c r="B29" s="120"/>
      <c r="C29" s="120"/>
    </row>
    <row r="30" spans="1:3" ht="15" x14ac:dyDescent="0.2">
      <c r="A30" s="120"/>
      <c r="B30" s="120"/>
      <c r="C30" s="120"/>
    </row>
    <row r="31" spans="1:3" x14ac:dyDescent="0.2">
      <c r="A31" s="122"/>
      <c r="B31" s="122"/>
      <c r="C31" s="122"/>
    </row>
    <row r="32" spans="1:3" x14ac:dyDescent="0.2">
      <c r="A32" s="122"/>
      <c r="B32" s="122"/>
      <c r="C32" s="122"/>
    </row>
    <row r="33" spans="1:3" x14ac:dyDescent="0.2">
      <c r="A33" s="122"/>
      <c r="B33" s="122"/>
      <c r="C33" s="122"/>
    </row>
    <row r="34" spans="1:3" x14ac:dyDescent="0.2">
      <c r="A34" s="122"/>
      <c r="B34" s="122"/>
      <c r="C34" s="122"/>
    </row>
    <row r="35" spans="1:3" x14ac:dyDescent="0.2">
      <c r="A35" s="122"/>
      <c r="B35" s="122"/>
      <c r="C35" s="122"/>
    </row>
    <row r="36" spans="1:3" x14ac:dyDescent="0.2">
      <c r="A36" s="122"/>
      <c r="B36" s="122"/>
      <c r="C36" s="122"/>
    </row>
  </sheetData>
  <mergeCells count="4">
    <mergeCell ref="A6:I6"/>
    <mergeCell ref="A1:I1"/>
    <mergeCell ref="A2:I3"/>
    <mergeCell ref="A5:I5"/>
  </mergeCells>
  <phoneticPr fontId="5"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zoomScale="70" zoomScaleNormal="70" workbookViewId="0">
      <pane xSplit="1" topLeftCell="B1" activePane="topRight" state="frozen"/>
      <selection pane="topRight" activeCell="B1" sqref="B1"/>
    </sheetView>
  </sheetViews>
  <sheetFormatPr defaultColWidth="9.140625" defaultRowHeight="12" x14ac:dyDescent="0.2"/>
  <cols>
    <col min="1" max="1" width="27.7109375" style="324" customWidth="1"/>
    <col min="2" max="2" width="24.42578125" style="324" customWidth="1"/>
    <col min="3" max="3" width="14" style="302" customWidth="1"/>
    <col min="4" max="4" width="15.7109375" style="302" customWidth="1"/>
    <col min="5" max="5" width="16.7109375" style="302" customWidth="1"/>
    <col min="6" max="6" width="13.28515625" style="302" customWidth="1"/>
    <col min="7" max="7" width="12.85546875" style="302" bestFit="1" customWidth="1"/>
    <col min="8" max="8" width="17.28515625" style="302" customWidth="1"/>
    <col min="9" max="9" width="17.85546875" style="302" customWidth="1"/>
    <col min="10" max="10" width="14.5703125" style="302" customWidth="1"/>
    <col min="11" max="11" width="14.140625" style="302" customWidth="1"/>
    <col min="12" max="17" width="16.7109375" style="302" customWidth="1"/>
    <col min="18" max="18" width="14.5703125" style="302" customWidth="1"/>
    <col min="19" max="28" width="11.42578125" style="302" customWidth="1"/>
    <col min="29" max="16384" width="9.140625" style="302"/>
  </cols>
  <sheetData>
    <row r="1" spans="1:22" ht="15" x14ac:dyDescent="0.25">
      <c r="A1" s="301" t="s">
        <v>527</v>
      </c>
      <c r="B1" s="302"/>
      <c r="N1" s="303"/>
    </row>
    <row r="2" spans="1:22" x14ac:dyDescent="0.2">
      <c r="A2" s="302"/>
      <c r="B2" s="302"/>
    </row>
    <row r="3" spans="1:22" ht="24" customHeight="1" x14ac:dyDescent="0.2">
      <c r="A3" s="470" t="s">
        <v>528</v>
      </c>
      <c r="B3" s="304" t="s">
        <v>500</v>
      </c>
      <c r="G3" s="464" t="s">
        <v>46</v>
      </c>
      <c r="H3" s="468" t="s">
        <v>529</v>
      </c>
      <c r="I3" s="469"/>
      <c r="J3" s="471" t="s">
        <v>530</v>
      </c>
      <c r="K3" s="472"/>
      <c r="L3" s="468" t="s">
        <v>531</v>
      </c>
      <c r="M3" s="469"/>
      <c r="N3" s="468" t="s">
        <v>532</v>
      </c>
      <c r="O3" s="469"/>
      <c r="P3" s="468" t="s">
        <v>533</v>
      </c>
      <c r="Q3" s="469"/>
      <c r="R3" s="468" t="s">
        <v>534</v>
      </c>
      <c r="S3" s="469"/>
    </row>
    <row r="4" spans="1:22" ht="12.75" customHeight="1" x14ac:dyDescent="0.2">
      <c r="A4" s="470"/>
      <c r="B4" s="305" t="s">
        <v>535</v>
      </c>
      <c r="G4" s="464"/>
      <c r="H4" s="306">
        <v>2006</v>
      </c>
      <c r="I4" s="306">
        <v>2008</v>
      </c>
      <c r="J4" s="306">
        <v>2006</v>
      </c>
      <c r="K4" s="306">
        <v>2008</v>
      </c>
      <c r="L4" s="306">
        <v>2006</v>
      </c>
      <c r="M4" s="306">
        <v>2008</v>
      </c>
      <c r="N4" s="306">
        <v>2006</v>
      </c>
      <c r="O4" s="306">
        <v>2008</v>
      </c>
      <c r="P4" s="306">
        <v>2006</v>
      </c>
      <c r="Q4" s="306">
        <v>2008</v>
      </c>
      <c r="R4" s="306">
        <v>2006</v>
      </c>
      <c r="S4" s="306">
        <v>2008</v>
      </c>
    </row>
    <row r="5" spans="1:22" x14ac:dyDescent="0.2">
      <c r="A5" s="307" t="s">
        <v>536</v>
      </c>
      <c r="B5" s="307"/>
      <c r="G5" s="308" t="s">
        <v>500</v>
      </c>
      <c r="H5" s="309">
        <v>1468167385</v>
      </c>
      <c r="I5" s="309">
        <v>1735260915</v>
      </c>
      <c r="J5" s="309">
        <v>16109922</v>
      </c>
      <c r="K5" s="309">
        <v>17334716</v>
      </c>
      <c r="L5" s="309">
        <v>9173</v>
      </c>
      <c r="M5" s="309">
        <v>11072</v>
      </c>
      <c r="N5" s="309">
        <v>1146</v>
      </c>
      <c r="O5" s="309">
        <v>1418</v>
      </c>
      <c r="P5" s="309">
        <v>9785073</v>
      </c>
      <c r="Q5" s="309">
        <v>11785880</v>
      </c>
      <c r="R5" s="309">
        <v>6324849</v>
      </c>
      <c r="S5" s="309">
        <v>5548836</v>
      </c>
    </row>
    <row r="6" spans="1:22" s="314" customFormat="1" ht="12.75" x14ac:dyDescent="0.2">
      <c r="A6" s="310" t="s">
        <v>537</v>
      </c>
      <c r="B6" s="311">
        <f>IF(AND($I5&gt;0,$H5=0),100%,IF($H5&lt;&gt;0,($I5-$H5)/$H5,""))</f>
        <v>0.18192307820541864</v>
      </c>
      <c r="C6" s="302"/>
      <c r="D6" s="302"/>
      <c r="E6" s="302"/>
      <c r="F6" s="302"/>
      <c r="G6" s="312"/>
      <c r="H6" s="313"/>
      <c r="I6" s="313"/>
      <c r="J6" s="313"/>
      <c r="K6" s="313"/>
      <c r="L6" s="313"/>
      <c r="M6" s="313"/>
      <c r="N6" s="313"/>
      <c r="O6" s="313"/>
      <c r="P6" s="313"/>
      <c r="Q6" s="313"/>
      <c r="R6" s="313"/>
      <c r="S6" s="313"/>
      <c r="T6" s="313"/>
      <c r="U6" s="313"/>
      <c r="V6" s="313"/>
    </row>
    <row r="7" spans="1:22" s="314" customFormat="1" ht="12.75" x14ac:dyDescent="0.2">
      <c r="A7" s="310" t="s">
        <v>538</v>
      </c>
      <c r="B7" s="311">
        <f>IF(AND($K5&gt;0,$J5=0),100%,IF($J5&lt;&gt;0,($K5-$J5)/$J5,""))</f>
        <v>7.6027307891372783E-2</v>
      </c>
      <c r="C7" s="302"/>
      <c r="D7" s="302"/>
      <c r="E7" s="302"/>
      <c r="F7" s="302"/>
      <c r="G7" s="312"/>
      <c r="H7" s="313"/>
      <c r="I7" s="313"/>
      <c r="J7" s="313"/>
      <c r="K7" s="313"/>
      <c r="L7" s="313"/>
      <c r="M7" s="313"/>
      <c r="N7" s="313"/>
      <c r="O7" s="313"/>
      <c r="P7" s="313"/>
      <c r="Q7" s="313"/>
      <c r="R7" s="313"/>
      <c r="S7" s="313"/>
      <c r="T7" s="313"/>
      <c r="U7" s="313"/>
      <c r="V7" s="313"/>
    </row>
    <row r="8" spans="1:22" ht="12.75" x14ac:dyDescent="0.2">
      <c r="A8" s="310" t="s">
        <v>531</v>
      </c>
      <c r="B8" s="311">
        <f>IF(AND($M5&gt;0,$L5=0),100%,IF($L5&lt;&gt;0,($M5-$L5)/$L5,""))</f>
        <v>0.20702060394636432</v>
      </c>
    </row>
    <row r="9" spans="1:22" ht="12.75" x14ac:dyDescent="0.2">
      <c r="A9" s="310" t="s">
        <v>532</v>
      </c>
      <c r="B9" s="311">
        <f>IF(AND($O5&gt;0,$N5=0),100%,IF($N5&lt;&gt;0,($O5-$N5)/$N5,""))</f>
        <v>0.23734729493891799</v>
      </c>
    </row>
    <row r="10" spans="1:22" ht="12.75" x14ac:dyDescent="0.2">
      <c r="A10" s="310" t="s">
        <v>539</v>
      </c>
      <c r="B10" s="311">
        <f>IF(AND($Q5&gt;0,$P5=0),100%,IF($P5&lt;&gt;0,($Q5-$P5)/$P5,""))</f>
        <v>0.20447542905402954</v>
      </c>
    </row>
    <row r="11" spans="1:22" ht="12.75" x14ac:dyDescent="0.2">
      <c r="A11" s="310" t="s">
        <v>540</v>
      </c>
      <c r="B11" s="311">
        <f>IF(AND($S5&gt;0,$R5=0),100%,IF($R5&lt;&gt;0,($S5-$R5)/$R5,""))</f>
        <v>-0.12269273147864874</v>
      </c>
    </row>
    <row r="12" spans="1:22" x14ac:dyDescent="0.2">
      <c r="A12" s="315" t="s">
        <v>541</v>
      </c>
      <c r="B12" s="315"/>
    </row>
    <row r="13" spans="1:22" ht="12.75" x14ac:dyDescent="0.2">
      <c r="A13" s="310" t="s">
        <v>529</v>
      </c>
      <c r="B13" s="316">
        <f>($I5-$H5)</f>
        <v>267093530</v>
      </c>
    </row>
    <row r="14" spans="1:22" ht="12.75" x14ac:dyDescent="0.2">
      <c r="A14" s="310" t="s">
        <v>530</v>
      </c>
      <c r="B14" s="316">
        <f>($K5-$J5)</f>
        <v>1224794</v>
      </c>
    </row>
    <row r="15" spans="1:22" ht="12.75" x14ac:dyDescent="0.2">
      <c r="A15" s="310" t="s">
        <v>531</v>
      </c>
      <c r="B15" s="316">
        <f>$M5-$L5</f>
        <v>1899</v>
      </c>
    </row>
    <row r="16" spans="1:22" ht="12.75" x14ac:dyDescent="0.2">
      <c r="A16" s="310" t="s">
        <v>532</v>
      </c>
      <c r="B16" s="316">
        <f>$O5-$N5</f>
        <v>272</v>
      </c>
    </row>
    <row r="17" spans="1:23" ht="12.75" x14ac:dyDescent="0.2">
      <c r="A17" s="310" t="s">
        <v>539</v>
      </c>
      <c r="B17" s="316">
        <f>$Q5-$P5</f>
        <v>2000807</v>
      </c>
    </row>
    <row r="18" spans="1:23" ht="12.75" x14ac:dyDescent="0.2">
      <c r="A18" s="310" t="s">
        <v>540</v>
      </c>
      <c r="B18" s="316">
        <f>$S5-$R5</f>
        <v>-776013</v>
      </c>
      <c r="E18" s="317"/>
      <c r="L18" s="318"/>
      <c r="M18" s="318"/>
      <c r="N18" s="318"/>
      <c r="O18" s="318"/>
      <c r="P18" s="318"/>
      <c r="Q18" s="318"/>
      <c r="R18" s="319"/>
      <c r="S18" s="319"/>
      <c r="T18" s="319"/>
    </row>
    <row r="19" spans="1:23" ht="12.75" x14ac:dyDescent="0.2">
      <c r="A19" s="320"/>
      <c r="B19" s="321"/>
      <c r="E19" s="317"/>
      <c r="L19" s="318"/>
      <c r="M19" s="318"/>
      <c r="N19" s="318"/>
      <c r="O19" s="318"/>
      <c r="P19" s="318"/>
      <c r="Q19" s="318"/>
      <c r="R19" s="319"/>
      <c r="S19" s="319"/>
      <c r="T19" s="319"/>
    </row>
    <row r="20" spans="1:23" ht="15" x14ac:dyDescent="0.25">
      <c r="A20" s="301" t="s">
        <v>542</v>
      </c>
      <c r="B20" s="301"/>
      <c r="G20" s="322"/>
      <c r="H20" s="322"/>
      <c r="I20" s="323"/>
      <c r="J20" s="323"/>
      <c r="K20" s="323"/>
    </row>
    <row r="21" spans="1:23" ht="15" x14ac:dyDescent="0.25">
      <c r="C21" s="324"/>
      <c r="D21" s="324"/>
      <c r="E21" s="324"/>
      <c r="F21" s="324"/>
      <c r="G21" s="324"/>
      <c r="H21" s="323"/>
      <c r="I21" s="323"/>
      <c r="K21" s="323"/>
      <c r="L21" s="323"/>
      <c r="M21" s="301" t="s">
        <v>543</v>
      </c>
    </row>
    <row r="22" spans="1:23" ht="15" x14ac:dyDescent="0.25">
      <c r="A22" s="325" t="s">
        <v>544</v>
      </c>
      <c r="C22" s="324"/>
      <c r="D22" s="324"/>
      <c r="E22" s="324"/>
      <c r="F22" s="324"/>
      <c r="G22" s="326"/>
      <c r="H22" s="323"/>
    </row>
    <row r="23" spans="1:23" ht="25.5" customHeight="1" x14ac:dyDescent="0.2">
      <c r="A23" s="466" t="s">
        <v>46</v>
      </c>
      <c r="B23" s="462" t="s">
        <v>545</v>
      </c>
      <c r="C23" s="462"/>
      <c r="D23" s="462"/>
      <c r="E23" s="462"/>
      <c r="F23" s="462"/>
      <c r="G23" s="465" t="s">
        <v>546</v>
      </c>
      <c r="H23" s="462"/>
      <c r="I23" s="462"/>
      <c r="J23" s="462"/>
      <c r="K23" s="462"/>
      <c r="M23" s="464" t="s">
        <v>46</v>
      </c>
      <c r="N23" s="459" t="s">
        <v>547</v>
      </c>
      <c r="O23" s="467"/>
      <c r="P23" s="459" t="s">
        <v>548</v>
      </c>
      <c r="Q23" s="461"/>
      <c r="R23" s="459" t="s">
        <v>549</v>
      </c>
      <c r="S23" s="461"/>
      <c r="T23" s="459" t="s">
        <v>550</v>
      </c>
      <c r="U23" s="461"/>
      <c r="V23" s="462" t="s">
        <v>551</v>
      </c>
      <c r="W23" s="463"/>
    </row>
    <row r="24" spans="1:23" x14ac:dyDescent="0.2">
      <c r="A24" s="466"/>
      <c r="B24" s="327" t="s">
        <v>552</v>
      </c>
      <c r="C24" s="327" t="s">
        <v>340</v>
      </c>
      <c r="D24" s="327" t="s">
        <v>307</v>
      </c>
      <c r="E24" s="327" t="s">
        <v>553</v>
      </c>
      <c r="F24" s="327" t="s">
        <v>507</v>
      </c>
      <c r="G24" s="327" t="s">
        <v>552</v>
      </c>
      <c r="H24" s="327" t="s">
        <v>340</v>
      </c>
      <c r="I24" s="327" t="s">
        <v>307</v>
      </c>
      <c r="J24" s="327" t="s">
        <v>553</v>
      </c>
      <c r="K24" s="327" t="s">
        <v>507</v>
      </c>
      <c r="M24" s="464"/>
      <c r="N24" s="306">
        <v>2006</v>
      </c>
      <c r="O24" s="306">
        <v>2008</v>
      </c>
      <c r="P24" s="306">
        <v>2006</v>
      </c>
      <c r="Q24" s="306">
        <v>2008</v>
      </c>
      <c r="R24" s="306">
        <v>2006</v>
      </c>
      <c r="S24" s="306">
        <v>2008</v>
      </c>
      <c r="T24" s="306">
        <v>2006</v>
      </c>
      <c r="U24" s="306">
        <v>2008</v>
      </c>
      <c r="V24" s="306">
        <v>2006</v>
      </c>
      <c r="W24" s="306">
        <v>2008</v>
      </c>
    </row>
    <row r="25" spans="1:23" ht="12.75" x14ac:dyDescent="0.2">
      <c r="A25" s="308" t="str">
        <f>M25</f>
        <v>Lincoln</v>
      </c>
      <c r="B25" s="311">
        <f>IF(AND(N25=0,O25=0),0,(O25-N25)/N25)</f>
        <v>6.3379979407425791E-2</v>
      </c>
      <c r="C25" s="311">
        <f>IF(AND(P25=0,Q25=0),0,(Q25-P25)/P25)</f>
        <v>6.3746508047568956E-2</v>
      </c>
      <c r="D25" s="311">
        <f t="shared" ref="D25:D33" si="0">IF(AND(R25=0,S25=0),0,(S25-R25)/R25)</f>
        <v>0.11472375231074025</v>
      </c>
      <c r="E25" s="311">
        <f t="shared" ref="E25:E33" si="1">IF(AND(T25=0,U25=0),0,(U25-T25)/T25)</f>
        <v>0.18030338853714317</v>
      </c>
      <c r="F25" s="311">
        <f t="shared" ref="F25:F33" si="2">IF(AND(V25=0,W25=0),0,(W25-V25)/V25)</f>
        <v>0.14075978940500417</v>
      </c>
      <c r="G25" s="316">
        <f t="shared" ref="G25:G33" si="3">(O25-N25)</f>
        <v>77.822686800220026</v>
      </c>
      <c r="H25" s="316">
        <f t="shared" ref="H25:H33" si="4">Q25-P25</f>
        <v>965.06504515809502</v>
      </c>
      <c r="I25" s="316">
        <f t="shared" ref="I25:I33" si="5">S25-R25</f>
        <v>109.80946639479612</v>
      </c>
      <c r="J25" s="316">
        <f t="shared" ref="J25:J33" si="6">U25-T25</f>
        <v>402.45352364537666</v>
      </c>
      <c r="K25" s="316">
        <f t="shared" ref="K25:K33" si="7">W25-V25</f>
        <v>13.119685352043803</v>
      </c>
      <c r="M25" s="308" t="str">
        <f>by_cnty_allpol!B5</f>
        <v>Lincoln</v>
      </c>
      <c r="N25" s="328">
        <v>1227.8749145680865</v>
      </c>
      <c r="O25" s="329">
        <f>by_cnty_allpol!C5</f>
        <v>1305.6976013683066</v>
      </c>
      <c r="P25" s="328">
        <v>15139.104473580632</v>
      </c>
      <c r="Q25" s="329">
        <f>by_cnty_allpol!D5</f>
        <v>16104.169518738727</v>
      </c>
      <c r="R25" s="328">
        <v>957.1641807649969</v>
      </c>
      <c r="S25" s="329">
        <f>by_cnty_allpol!E5</f>
        <v>1066.973647159793</v>
      </c>
      <c r="T25" s="328">
        <v>2232.0907383416688</v>
      </c>
      <c r="U25" s="329">
        <f>by_cnty_allpol!F5</f>
        <v>2634.5442619870455</v>
      </c>
      <c r="V25" s="328">
        <v>93.206201909658319</v>
      </c>
      <c r="W25" s="329">
        <f>by_cnty_allpol!G5</f>
        <v>106.32588726170212</v>
      </c>
    </row>
    <row r="26" spans="1:23" ht="12.75" x14ac:dyDescent="0.2">
      <c r="A26" s="308" t="str">
        <f t="shared" ref="A26:A33" si="8">M26</f>
        <v>Sublette</v>
      </c>
      <c r="B26" s="311">
        <f t="shared" ref="B26:B32" si="9">IF(AND(N26=0,O26=0),0,(O26-N26)/N26)</f>
        <v>0.20029951430752241</v>
      </c>
      <c r="C26" s="311">
        <f t="shared" ref="C26:C32" si="10">IF(AND(P26=0,Q26=0),0,(Q26-P26)/P26)</f>
        <v>-0.38520132472778618</v>
      </c>
      <c r="D26" s="311">
        <f t="shared" si="0"/>
        <v>0.37285567548773657</v>
      </c>
      <c r="E26" s="311">
        <f t="shared" si="1"/>
        <v>-0.50799495343560608</v>
      </c>
      <c r="F26" s="311">
        <f t="shared" si="2"/>
        <v>0.45075957777135445</v>
      </c>
      <c r="G26" s="316">
        <f t="shared" si="3"/>
        <v>1294.7359850948387</v>
      </c>
      <c r="H26" s="316">
        <f t="shared" si="4"/>
        <v>-9555.7460929530389</v>
      </c>
      <c r="I26" s="316">
        <f t="shared" si="5"/>
        <v>1514.9942793890218</v>
      </c>
      <c r="J26" s="316">
        <f t="shared" si="6"/>
        <v>-133.00914138456301</v>
      </c>
      <c r="K26" s="316">
        <f t="shared" si="7"/>
        <v>77.367612068199406</v>
      </c>
      <c r="M26" s="308" t="str">
        <f>by_cnty_allpol!B6</f>
        <v>Sublette</v>
      </c>
      <c r="N26" s="328">
        <v>6463.9996236187271</v>
      </c>
      <c r="O26" s="329">
        <f>by_cnty_allpol!C6</f>
        <v>7758.7356087135659</v>
      </c>
      <c r="P26" s="328">
        <v>24807.147534359825</v>
      </c>
      <c r="Q26" s="329">
        <f>by_cnty_allpol!D6</f>
        <v>15251.401441406786</v>
      </c>
      <c r="R26" s="328">
        <v>4063.2190388606564</v>
      </c>
      <c r="S26" s="329">
        <f>by_cnty_allpol!E6</f>
        <v>5578.2133182496782</v>
      </c>
      <c r="T26" s="328">
        <v>261.83161955647927</v>
      </c>
      <c r="U26" s="329">
        <f>by_cnty_allpol!F6</f>
        <v>128.82247817191626</v>
      </c>
      <c r="V26" s="328">
        <v>171.63830982964436</v>
      </c>
      <c r="W26" s="329">
        <f>by_cnty_allpol!G6</f>
        <v>249.00592189784376</v>
      </c>
    </row>
    <row r="27" spans="1:23" ht="12.75" x14ac:dyDescent="0.2">
      <c r="A27" s="308" t="str">
        <f t="shared" si="8"/>
        <v>Sweetwater</v>
      </c>
      <c r="B27" s="311">
        <f t="shared" si="9"/>
        <v>4.8453530837854787E-2</v>
      </c>
      <c r="C27" s="311">
        <f t="shared" si="10"/>
        <v>9.0434857381028619E-2</v>
      </c>
      <c r="D27" s="311">
        <f t="shared" si="0"/>
        <v>0.13198420715323544</v>
      </c>
      <c r="E27" s="311">
        <f t="shared" si="1"/>
        <v>0.15409601687660013</v>
      </c>
      <c r="F27" s="311">
        <f t="shared" si="2"/>
        <v>0.13271967536177623</v>
      </c>
      <c r="G27" s="316">
        <f t="shared" si="3"/>
        <v>295.81356415250775</v>
      </c>
      <c r="H27" s="316">
        <f t="shared" si="4"/>
        <v>2383.0364672930264</v>
      </c>
      <c r="I27" s="316">
        <f t="shared" si="5"/>
        <v>509.59014889140417</v>
      </c>
      <c r="J27" s="316">
        <f t="shared" si="6"/>
        <v>34.578641890236668</v>
      </c>
      <c r="K27" s="316">
        <f t="shared" si="7"/>
        <v>18.032272853145713</v>
      </c>
      <c r="M27" s="308" t="str">
        <f>by_cnty_allpol!B7</f>
        <v>Sweetwater</v>
      </c>
      <c r="N27" s="328">
        <v>6105.0982051735346</v>
      </c>
      <c r="O27" s="329">
        <f>by_cnty_allpol!C7</f>
        <v>6400.9117693260423</v>
      </c>
      <c r="P27" s="328">
        <v>26350.862226194418</v>
      </c>
      <c r="Q27" s="329">
        <f>by_cnty_allpol!D7</f>
        <v>28733.898693487445</v>
      </c>
      <c r="R27" s="328">
        <v>3860.9933709702336</v>
      </c>
      <c r="S27" s="329">
        <f>by_cnty_allpol!E7</f>
        <v>4370.5835198616378</v>
      </c>
      <c r="T27" s="328">
        <v>224.39672738541447</v>
      </c>
      <c r="U27" s="329">
        <f>by_cnty_allpol!F7</f>
        <v>258.97536927565113</v>
      </c>
      <c r="V27" s="328">
        <v>135.8673670952866</v>
      </c>
      <c r="W27" s="329">
        <f>by_cnty_allpol!G7</f>
        <v>153.89963994843231</v>
      </c>
    </row>
    <row r="28" spans="1:23" ht="12.75" x14ac:dyDescent="0.2">
      <c r="A28" s="308" t="str">
        <f t="shared" si="8"/>
        <v>Uinta</v>
      </c>
      <c r="B28" s="311">
        <f t="shared" si="9"/>
        <v>6.5525610107769694E-2</v>
      </c>
      <c r="C28" s="311">
        <f t="shared" si="10"/>
        <v>-0.1765876182025615</v>
      </c>
      <c r="D28" s="311">
        <f t="shared" si="0"/>
        <v>0.15345335027426046</v>
      </c>
      <c r="E28" s="311">
        <f t="shared" si="1"/>
        <v>0.18154644002705531</v>
      </c>
      <c r="F28" s="311">
        <f t="shared" si="2"/>
        <v>0.1187002521641754</v>
      </c>
      <c r="G28" s="316">
        <f t="shared" si="3"/>
        <v>159.01555323343928</v>
      </c>
      <c r="H28" s="316">
        <f t="shared" si="4"/>
        <v>-2134.6268266909428</v>
      </c>
      <c r="I28" s="316">
        <f t="shared" si="5"/>
        <v>380.34599383022305</v>
      </c>
      <c r="J28" s="316">
        <f t="shared" si="6"/>
        <v>448.03376525697468</v>
      </c>
      <c r="K28" s="316">
        <f t="shared" si="7"/>
        <v>3.7042372817111975</v>
      </c>
      <c r="M28" s="308" t="str">
        <f>by_cnty_allpol!B8</f>
        <v>Uinta</v>
      </c>
      <c r="N28" s="328">
        <v>2426.7695176268799</v>
      </c>
      <c r="O28" s="329">
        <f>by_cnty_allpol!C8</f>
        <v>2585.7850708603191</v>
      </c>
      <c r="P28" s="328">
        <v>12088.202153801851</v>
      </c>
      <c r="Q28" s="329">
        <f>by_cnty_allpol!D8</f>
        <v>9953.5753271109079</v>
      </c>
      <c r="R28" s="328">
        <v>2478.5773210584671</v>
      </c>
      <c r="S28" s="329">
        <f>by_cnty_allpol!E8</f>
        <v>2858.9233148886901</v>
      </c>
      <c r="T28" s="328">
        <v>2467.8741438840971</v>
      </c>
      <c r="U28" s="329">
        <f>by_cnty_allpol!F8</f>
        <v>2915.9079091410717</v>
      </c>
      <c r="V28" s="328">
        <v>31.206650484514835</v>
      </c>
      <c r="W28" s="329">
        <f>by_cnty_allpol!G8</f>
        <v>34.910887766226033</v>
      </c>
    </row>
    <row r="29" spans="1:23" ht="12.75" x14ac:dyDescent="0.2">
      <c r="A29" s="308" t="str">
        <f t="shared" si="8"/>
        <v>Albany</v>
      </c>
      <c r="B29" s="311">
        <f t="shared" si="9"/>
        <v>1.3578881838929793E-2</v>
      </c>
      <c r="C29" s="311">
        <f t="shared" si="10"/>
        <v>9.7842103730946914E-2</v>
      </c>
      <c r="D29" s="311">
        <f t="shared" si="0"/>
        <v>0.11216395923106377</v>
      </c>
      <c r="E29" s="311">
        <f t="shared" si="1"/>
        <v>-0.83356476252541112</v>
      </c>
      <c r="F29" s="311">
        <f t="shared" si="2"/>
        <v>0.15704076779235357</v>
      </c>
      <c r="G29" s="316">
        <f t="shared" si="3"/>
        <v>25.052234160457147</v>
      </c>
      <c r="H29" s="316">
        <f t="shared" si="4"/>
        <v>24.386253359283501</v>
      </c>
      <c r="I29" s="316">
        <f t="shared" si="5"/>
        <v>23.096778452759679</v>
      </c>
      <c r="J29" s="316">
        <f t="shared" si="6"/>
        <v>-0.50367228240098283</v>
      </c>
      <c r="K29" s="316">
        <f t="shared" si="7"/>
        <v>2.5906327582781614</v>
      </c>
      <c r="M29" s="308" t="str">
        <f>by_cnty_allpol!B9</f>
        <v>Albany</v>
      </c>
      <c r="N29" s="328">
        <v>1844.9408764007342</v>
      </c>
      <c r="O29" s="329">
        <f>by_cnty_allpol!C9</f>
        <v>1869.9931105611913</v>
      </c>
      <c r="P29" s="328">
        <v>249.24089353538977</v>
      </c>
      <c r="Q29" s="329">
        <f>by_cnty_allpol!D9</f>
        <v>273.62714689467327</v>
      </c>
      <c r="R29" s="328">
        <v>205.91978574132781</v>
      </c>
      <c r="S29" s="329">
        <f>by_cnty_allpol!E9</f>
        <v>229.01656419408749</v>
      </c>
      <c r="T29" s="328">
        <v>0.60423893264757389</v>
      </c>
      <c r="U29" s="329">
        <f>by_cnty_allpol!F9</f>
        <v>0.10056665024659105</v>
      </c>
      <c r="V29" s="328">
        <v>16.496561973662875</v>
      </c>
      <c r="W29" s="329">
        <f>by_cnty_allpol!G9</f>
        <v>19.087194731941036</v>
      </c>
    </row>
    <row r="30" spans="1:23" ht="12.75" x14ac:dyDescent="0.2">
      <c r="A30" s="308" t="str">
        <f t="shared" si="8"/>
        <v>Carbon</v>
      </c>
      <c r="B30" s="311">
        <f t="shared" si="9"/>
        <v>0.11525776179904258</v>
      </c>
      <c r="C30" s="311">
        <f t="shared" si="10"/>
        <v>0.1820180247255492</v>
      </c>
      <c r="D30" s="311">
        <f t="shared" si="0"/>
        <v>0.21407717152353833</v>
      </c>
      <c r="E30" s="311">
        <f t="shared" si="1"/>
        <v>0.26679181031093729</v>
      </c>
      <c r="F30" s="311">
        <f t="shared" si="2"/>
        <v>0.25256986618180449</v>
      </c>
      <c r="G30" s="316">
        <f t="shared" si="3"/>
        <v>400.41649309662353</v>
      </c>
      <c r="H30" s="316">
        <f t="shared" si="4"/>
        <v>2361.6417529828796</v>
      </c>
      <c r="I30" s="316">
        <f t="shared" si="5"/>
        <v>334.65879029298026</v>
      </c>
      <c r="J30" s="316">
        <f t="shared" si="6"/>
        <v>19.147769569710988</v>
      </c>
      <c r="K30" s="316">
        <f t="shared" si="7"/>
        <v>22.858284478581623</v>
      </c>
      <c r="M30" s="308" t="str">
        <f>by_cnty_allpol!B10</f>
        <v>Carbon</v>
      </c>
      <c r="N30" s="328">
        <v>3474.0956864559703</v>
      </c>
      <c r="O30" s="329">
        <f>by_cnty_allpol!C10</f>
        <v>3874.5121795525938</v>
      </c>
      <c r="P30" s="328">
        <v>12974.768606262018</v>
      </c>
      <c r="Q30" s="329">
        <f>by_cnty_allpol!D10</f>
        <v>15336.410359244897</v>
      </c>
      <c r="R30" s="328">
        <v>1563.2623876300779</v>
      </c>
      <c r="S30" s="329">
        <f>by_cnty_allpol!E10</f>
        <v>1897.9211779230582</v>
      </c>
      <c r="T30" s="328">
        <v>71.770454825411903</v>
      </c>
      <c r="U30" s="329">
        <f>by_cnty_allpol!F10</f>
        <v>90.918224395122891</v>
      </c>
      <c r="V30" s="328">
        <v>90.502817395198704</v>
      </c>
      <c r="W30" s="329">
        <f>by_cnty_allpol!G10</f>
        <v>113.36110187378033</v>
      </c>
    </row>
    <row r="31" spans="1:23" ht="12.75" x14ac:dyDescent="0.2">
      <c r="A31" s="308" t="str">
        <f t="shared" si="8"/>
        <v>Daggett</v>
      </c>
      <c r="B31" s="311">
        <f t="shared" si="9"/>
        <v>-4.0296472152438825E-3</v>
      </c>
      <c r="C31" s="311">
        <f t="shared" si="10"/>
        <v>-5.5708690009951215E-3</v>
      </c>
      <c r="D31" s="311">
        <f t="shared" si="0"/>
        <v>-3.735373049320177E-3</v>
      </c>
      <c r="E31" s="311">
        <f t="shared" si="1"/>
        <v>-2.0042029079537529E-2</v>
      </c>
      <c r="F31" s="311">
        <f t="shared" si="2"/>
        <v>-4.1368848015801186E-3</v>
      </c>
      <c r="G31" s="316">
        <f t="shared" si="3"/>
        <v>-1.9387617868323659E-2</v>
      </c>
      <c r="H31" s="316">
        <f t="shared" si="4"/>
        <v>-0.60708270402625431</v>
      </c>
      <c r="I31" s="316">
        <f t="shared" si="5"/>
        <v>-1.5103747873128626E-2</v>
      </c>
      <c r="J31" s="316">
        <f t="shared" si="6"/>
        <v>-1.1726169953926516E-3</v>
      </c>
      <c r="K31" s="316">
        <f t="shared" si="7"/>
        <v>-1.4929802015115623E-3</v>
      </c>
      <c r="M31" s="308" t="str">
        <f>by_cnty_allpol!B11</f>
        <v>Daggett</v>
      </c>
      <c r="N31" s="328">
        <v>4.8112444670048564</v>
      </c>
      <c r="O31" s="329">
        <f>by_cnty_allpol!C11</f>
        <v>4.7918568491365328</v>
      </c>
      <c r="P31" s="328">
        <v>108.97450719408613</v>
      </c>
      <c r="Q31" s="329">
        <f>by_cnty_allpol!D11</f>
        <v>108.36742449005988</v>
      </c>
      <c r="R31" s="328">
        <v>4.0434376094985875</v>
      </c>
      <c r="S31" s="329">
        <f>by_cnty_allpol!E11</f>
        <v>4.0283338616254589</v>
      </c>
      <c r="T31" s="328">
        <v>5.8507898114461263E-2</v>
      </c>
      <c r="U31" s="329">
        <f>by_cnty_allpol!F11</f>
        <v>5.7335281119068611E-2</v>
      </c>
      <c r="V31" s="328">
        <v>0.36089479720133993</v>
      </c>
      <c r="W31" s="329">
        <f>by_cnty_allpol!G11</f>
        <v>0.35940181699982837</v>
      </c>
    </row>
    <row r="32" spans="1:23" ht="12.75" x14ac:dyDescent="0.2">
      <c r="A32" s="308" t="str">
        <f t="shared" si="8"/>
        <v>Summit</v>
      </c>
      <c r="B32" s="311">
        <f t="shared" si="9"/>
        <v>7.8875175440087181E-2</v>
      </c>
      <c r="C32" s="311">
        <f t="shared" si="10"/>
        <v>-0.29713580087655811</v>
      </c>
      <c r="D32" s="311">
        <f t="shared" si="0"/>
        <v>8.340182075998788E-2</v>
      </c>
      <c r="E32" s="311">
        <f t="shared" si="1"/>
        <v>3.5467570573320693E-2</v>
      </c>
      <c r="F32" s="311">
        <f t="shared" si="2"/>
        <v>8.9983979009765722E-2</v>
      </c>
      <c r="G32" s="316">
        <f t="shared" si="3"/>
        <v>1.7210853233476264</v>
      </c>
      <c r="H32" s="316">
        <f t="shared" si="4"/>
        <v>-681.75877889053913</v>
      </c>
      <c r="I32" s="316">
        <f t="shared" si="5"/>
        <v>1.4376890616402811</v>
      </c>
      <c r="J32" s="316">
        <f t="shared" si="6"/>
        <v>2.2279541162816274E-2</v>
      </c>
      <c r="K32" s="316">
        <f t="shared" si="7"/>
        <v>0.12926965855088479</v>
      </c>
      <c r="M32" s="308" t="str">
        <f>by_cnty_allpol!B12</f>
        <v>Summit</v>
      </c>
      <c r="N32" s="328">
        <v>21.820367609260611</v>
      </c>
      <c r="O32" s="329">
        <f>by_cnty_allpol!C12</f>
        <v>23.541452932608237</v>
      </c>
      <c r="P32" s="328">
        <v>2294.4349919442002</v>
      </c>
      <c r="Q32" s="329">
        <f>by_cnty_allpol!D12</f>
        <v>1612.6762130536611</v>
      </c>
      <c r="R32" s="328">
        <v>17.238101621038158</v>
      </c>
      <c r="S32" s="329">
        <f>by_cnty_allpol!E12</f>
        <v>18.675790682678439</v>
      </c>
      <c r="T32" s="328">
        <v>0.62816654207422151</v>
      </c>
      <c r="U32" s="329">
        <f>by_cnty_allpol!F12</f>
        <v>0.65044608323703779</v>
      </c>
      <c r="V32" s="328">
        <v>1.436585267438057</v>
      </c>
      <c r="W32" s="329">
        <f>by_cnty_allpol!G12</f>
        <v>1.5658549259889418</v>
      </c>
    </row>
    <row r="33" spans="1:23" ht="12.75" x14ac:dyDescent="0.2">
      <c r="A33" s="330" t="str">
        <f t="shared" si="8"/>
        <v>Totals</v>
      </c>
      <c r="B33" s="331">
        <f t="shared" ref="B33" si="11">IF(AND(N33=0,O33=0),0,(O33-N33)/N33)</f>
        <v>0.10452572271001818</v>
      </c>
      <c r="C33" s="331">
        <f t="shared" ref="C33" si="12">IF(AND(P33=0,Q33=0),0,(Q33-P33)/P33)</f>
        <v>-7.0613935815468612E-2</v>
      </c>
      <c r="D33" s="331">
        <f t="shared" si="0"/>
        <v>0.21854196001075549</v>
      </c>
      <c r="E33" s="331">
        <f t="shared" si="1"/>
        <v>0.14654586108181902</v>
      </c>
      <c r="F33" s="331">
        <f t="shared" si="2"/>
        <v>0.25484849208417348</v>
      </c>
      <c r="G33" s="332">
        <f t="shared" si="3"/>
        <v>2254.5582142435669</v>
      </c>
      <c r="H33" s="332">
        <f t="shared" si="4"/>
        <v>-6638.6092624452431</v>
      </c>
      <c r="I33" s="332">
        <f t="shared" si="5"/>
        <v>2873.9180425649538</v>
      </c>
      <c r="J33" s="332">
        <f t="shared" si="6"/>
        <v>770.72199361950243</v>
      </c>
      <c r="K33" s="332">
        <f t="shared" si="7"/>
        <v>137.80050147030909</v>
      </c>
      <c r="M33" s="333" t="str">
        <f>by_cnty_allpol!B13</f>
        <v>Totals</v>
      </c>
      <c r="N33" s="334">
        <v>21569.410435920196</v>
      </c>
      <c r="O33" s="335">
        <f>by_cnty_allpol!C13</f>
        <v>23823.968650163763</v>
      </c>
      <c r="P33" s="334">
        <v>94012.735386872417</v>
      </c>
      <c r="Q33" s="335">
        <f>by_cnty_allpol!D13</f>
        <v>87374.126124427174</v>
      </c>
      <c r="R33" s="334">
        <v>13150.417624256297</v>
      </c>
      <c r="S33" s="335">
        <f>by_cnty_allpol!E13</f>
        <v>16024.335666821251</v>
      </c>
      <c r="T33" s="334">
        <v>5259.254597365908</v>
      </c>
      <c r="U33" s="335">
        <f>by_cnty_allpol!F13</f>
        <v>6029.9765909854104</v>
      </c>
      <c r="V33" s="334">
        <v>540.71538875260512</v>
      </c>
      <c r="W33" s="335">
        <f>by_cnty_allpol!G13</f>
        <v>678.51589022291421</v>
      </c>
    </row>
    <row r="34" spans="1:23" ht="24" customHeight="1" x14ac:dyDescent="0.2">
      <c r="N34" s="336"/>
      <c r="O34" s="336"/>
      <c r="P34" s="336"/>
      <c r="Q34" s="336"/>
      <c r="R34" s="336"/>
      <c r="S34" s="336"/>
      <c r="T34" s="336"/>
      <c r="U34" s="336"/>
      <c r="V34" s="336"/>
      <c r="W34" s="336"/>
    </row>
    <row r="35" spans="1:23" ht="15" x14ac:dyDescent="0.25">
      <c r="A35" s="301" t="s">
        <v>554</v>
      </c>
      <c r="B35" s="301"/>
      <c r="K35" s="322"/>
      <c r="L35" s="322"/>
      <c r="M35" s="323"/>
      <c r="N35" s="323"/>
      <c r="O35" s="323"/>
    </row>
    <row r="36" spans="1:23" ht="15" x14ac:dyDescent="0.25">
      <c r="C36" s="324"/>
      <c r="D36" s="324"/>
      <c r="E36" s="324"/>
      <c r="F36" s="324"/>
      <c r="G36" s="324"/>
      <c r="H36" s="324"/>
      <c r="I36" s="324"/>
      <c r="J36" s="324"/>
      <c r="K36" s="323"/>
      <c r="L36" s="323"/>
      <c r="M36" s="301" t="s">
        <v>555</v>
      </c>
      <c r="N36" s="323"/>
      <c r="O36" s="323"/>
    </row>
    <row r="37" spans="1:23" ht="15" x14ac:dyDescent="0.25">
      <c r="A37" s="337" t="s">
        <v>556</v>
      </c>
      <c r="C37" s="324"/>
      <c r="D37" s="324"/>
      <c r="E37" s="324"/>
      <c r="F37" s="324"/>
      <c r="G37" s="326"/>
      <c r="H37" s="323"/>
    </row>
    <row r="38" spans="1:23" ht="25.5" customHeight="1" x14ac:dyDescent="0.2">
      <c r="A38" s="464" t="s">
        <v>557</v>
      </c>
      <c r="B38" s="462" t="s">
        <v>545</v>
      </c>
      <c r="C38" s="462"/>
      <c r="D38" s="462"/>
      <c r="E38" s="462"/>
      <c r="F38" s="462"/>
      <c r="G38" s="465" t="s">
        <v>546</v>
      </c>
      <c r="H38" s="462"/>
      <c r="I38" s="462"/>
      <c r="J38" s="462"/>
      <c r="K38" s="462"/>
      <c r="M38" s="466" t="s">
        <v>557</v>
      </c>
      <c r="N38" s="459" t="s">
        <v>547</v>
      </c>
      <c r="O38" s="467"/>
      <c r="P38" s="459" t="s">
        <v>548</v>
      </c>
      <c r="Q38" s="461"/>
      <c r="R38" s="459" t="s">
        <v>549</v>
      </c>
      <c r="S38" s="461"/>
      <c r="T38" s="459" t="s">
        <v>550</v>
      </c>
      <c r="U38" s="461"/>
      <c r="V38" s="459" t="s">
        <v>551</v>
      </c>
      <c r="W38" s="460"/>
    </row>
    <row r="39" spans="1:23" x14ac:dyDescent="0.2">
      <c r="A39" s="464"/>
      <c r="B39" s="327" t="s">
        <v>552</v>
      </c>
      <c r="C39" s="327" t="s">
        <v>340</v>
      </c>
      <c r="D39" s="327" t="s">
        <v>307</v>
      </c>
      <c r="E39" s="327" t="s">
        <v>553</v>
      </c>
      <c r="F39" s="327" t="s">
        <v>507</v>
      </c>
      <c r="G39" s="327" t="s">
        <v>552</v>
      </c>
      <c r="H39" s="327" t="s">
        <v>340</v>
      </c>
      <c r="I39" s="327" t="s">
        <v>307</v>
      </c>
      <c r="J39" s="327" t="s">
        <v>553</v>
      </c>
      <c r="K39" s="327" t="s">
        <v>507</v>
      </c>
      <c r="M39" s="466"/>
      <c r="N39" s="338">
        <v>2006</v>
      </c>
      <c r="O39" s="338">
        <v>2008</v>
      </c>
      <c r="P39" s="338">
        <v>2006</v>
      </c>
      <c r="Q39" s="338">
        <v>2008</v>
      </c>
      <c r="R39" s="338">
        <v>2006</v>
      </c>
      <c r="S39" s="338">
        <v>2008</v>
      </c>
      <c r="T39" s="338">
        <v>2006</v>
      </c>
      <c r="U39" s="338">
        <v>2008</v>
      </c>
      <c r="V39" s="338">
        <v>2006</v>
      </c>
      <c r="W39" s="338">
        <v>2008</v>
      </c>
    </row>
    <row r="40" spans="1:23" ht="12.75" x14ac:dyDescent="0.2">
      <c r="A40" s="308" t="str">
        <f>M40</f>
        <v>Compressor Engines</v>
      </c>
      <c r="B40" s="311">
        <f>IF(AND(N40=0,O40=0),0,(O40-N40)/N40)</f>
        <v>1.2393641670560021E-2</v>
      </c>
      <c r="C40" s="311">
        <f>IF(AND(P40=0,Q40=0),0,(Q40-P40)/P40)</f>
        <v>0.42845498878126476</v>
      </c>
      <c r="D40" s="311">
        <f>IF(AND(R40=0,S40=0),0,(S40-R40)/R40)</f>
        <v>8.5444520153205347E-2</v>
      </c>
      <c r="E40" s="311">
        <f>IF(AND(T40=0,U40=0),0,(U40-T40)/T40)</f>
        <v>-0.63131967519184262</v>
      </c>
      <c r="F40" s="311">
        <f>IF(AND(V40=0,W40=0),0,(W40-V40)/V40)</f>
        <v>6.4757998740050129E-2</v>
      </c>
      <c r="G40" s="316">
        <f t="shared" ref="G40:G52" si="13">(O40-N40)</f>
        <v>144.67897783223816</v>
      </c>
      <c r="H40" s="316">
        <f>Q40-P40</f>
        <v>665.51025487378229</v>
      </c>
      <c r="I40" s="316">
        <f>S40-R40</f>
        <v>527.98861144519196</v>
      </c>
      <c r="J40" s="316">
        <f>U40-T40</f>
        <v>-8.597546187681683</v>
      </c>
      <c r="K40" s="316">
        <f>W40-V40</f>
        <v>9.1884135775351581</v>
      </c>
      <c r="M40" s="308" t="str">
        <f>by_src_allpol!C5</f>
        <v>Compressor Engines</v>
      </c>
      <c r="N40" s="329">
        <v>11673.645380268661</v>
      </c>
      <c r="O40" s="329">
        <f>by_src_allpol!D5</f>
        <v>11818.324358100899</v>
      </c>
      <c r="P40" s="329">
        <v>1553.2792762358035</v>
      </c>
      <c r="Q40" s="329">
        <f>by_src_allpol!E5</f>
        <v>2218.7895311095858</v>
      </c>
      <c r="R40" s="329">
        <v>6179.315074840234</v>
      </c>
      <c r="S40" s="329">
        <f>by_src_allpol!F5</f>
        <v>6707.303686285426</v>
      </c>
      <c r="T40" s="329">
        <v>13.618371999999999</v>
      </c>
      <c r="U40" s="329">
        <f>by_src_allpol!G5</f>
        <v>5.0208258123183152</v>
      </c>
      <c r="V40" s="329">
        <v>141.88847333622905</v>
      </c>
      <c r="W40" s="329">
        <f>by_src_allpol!H5</f>
        <v>151.07688691376421</v>
      </c>
    </row>
    <row r="41" spans="1:23" ht="12.75" x14ac:dyDescent="0.2">
      <c r="A41" s="308" t="str">
        <f t="shared" ref="A41:A51" si="14">M41</f>
        <v>Drill rigs</v>
      </c>
      <c r="B41" s="311">
        <f>IF(AND(N41=0,O41=0),0,(O41-N41)/N41)</f>
        <v>-5.6776152205831008E-2</v>
      </c>
      <c r="C41" s="311">
        <f t="shared" ref="C41:C52" si="15">IF(AND(P41=0,Q41=0),0,(Q41-P41)/P41)</f>
        <v>-5.8571540431000435E-2</v>
      </c>
      <c r="D41" s="311">
        <f t="shared" ref="D41:D52" si="16">IF(AND(R41=0,S41=0),0,(S41-R41)/R41)</f>
        <v>-4.5894643333398683E-2</v>
      </c>
      <c r="E41" s="311">
        <f t="shared" ref="E41:E52" si="17">IF(AND(T41=0,U41=0),0,(U41-T41)/T41)</f>
        <v>-0.35959656451775995</v>
      </c>
      <c r="F41" s="311">
        <f t="shared" ref="F41:F52" si="18">IF(AND(V41=0,W41=0),0,(W41-V41)/V41)</f>
        <v>-3.0706948579218893E-2</v>
      </c>
      <c r="G41" s="316">
        <f t="shared" si="13"/>
        <v>-290.41979712927878</v>
      </c>
      <c r="H41" s="316">
        <f t="shared" ref="H41:H52" si="19">Q41-P41</f>
        <v>-34.905533393363385</v>
      </c>
      <c r="I41" s="316">
        <f t="shared" ref="I41:I52" si="20">S41-R41</f>
        <v>-116.42949949098193</v>
      </c>
      <c r="J41" s="316">
        <f t="shared" ref="J41:J52" si="21">U41-T41</f>
        <v>-117.70764966184865</v>
      </c>
      <c r="K41" s="316">
        <f t="shared" ref="K41:K52" si="22">W41-V41</f>
        <v>-3.902954831209783</v>
      </c>
      <c r="M41" s="308" t="str">
        <f>by_src_allpol!C6</f>
        <v>Drill rigs</v>
      </c>
      <c r="N41" s="329">
        <v>5115.1722307002719</v>
      </c>
      <c r="O41" s="329">
        <f>by_src_allpol!D6</f>
        <v>4824.7524335709932</v>
      </c>
      <c r="P41" s="329">
        <v>595.94699296808608</v>
      </c>
      <c r="Q41" s="329">
        <f>by_src_allpol!E6</f>
        <v>561.04145957472269</v>
      </c>
      <c r="R41" s="329">
        <v>2536.886465054044</v>
      </c>
      <c r="S41" s="329">
        <f>by_src_allpol!F6</f>
        <v>2420.4569655630621</v>
      </c>
      <c r="T41" s="329">
        <v>327.33252004145675</v>
      </c>
      <c r="U41" s="329">
        <f>by_src_allpol!G6</f>
        <v>209.6248703796081</v>
      </c>
      <c r="V41" s="329">
        <v>127.10331087248215</v>
      </c>
      <c r="W41" s="329">
        <f>by_src_allpol!H6</f>
        <v>123.20035604127237</v>
      </c>
    </row>
    <row r="42" spans="1:23" ht="12.75" x14ac:dyDescent="0.2">
      <c r="A42" s="308" t="str">
        <f t="shared" si="14"/>
        <v>Heaters</v>
      </c>
      <c r="B42" s="311">
        <f t="shared" ref="B42:B52" si="23">IF(AND(N42=0,O42=0),0,(O42-N42)/N42)</f>
        <v>0.28485838942653113</v>
      </c>
      <c r="C42" s="311">
        <f t="shared" si="15"/>
        <v>0.46354989803303914</v>
      </c>
      <c r="D42" s="311">
        <f t="shared" si="16"/>
        <v>0.18256626026862316</v>
      </c>
      <c r="E42" s="311">
        <f t="shared" si="17"/>
        <v>0.38299989428218539</v>
      </c>
      <c r="F42" s="311">
        <f t="shared" si="18"/>
        <v>0.12297510195194675</v>
      </c>
      <c r="G42" s="316">
        <f t="shared" si="13"/>
        <v>675.85842434383494</v>
      </c>
      <c r="H42" s="316">
        <f t="shared" si="19"/>
        <v>60.490322007380058</v>
      </c>
      <c r="I42" s="316">
        <f t="shared" si="20"/>
        <v>363.83775311398404</v>
      </c>
      <c r="J42" s="316">
        <f t="shared" si="21"/>
        <v>5.4459432445057381</v>
      </c>
      <c r="K42" s="316">
        <f t="shared" si="22"/>
        <v>22.174687111243742</v>
      </c>
      <c r="M42" s="308" t="str">
        <f>by_src_allpol!C7</f>
        <v>Heaters</v>
      </c>
      <c r="N42" s="329">
        <v>2372.6119694226104</v>
      </c>
      <c r="O42" s="329">
        <f>by_src_allpol!D7</f>
        <v>3048.4703937664453</v>
      </c>
      <c r="P42" s="329">
        <v>130.49365831824358</v>
      </c>
      <c r="Q42" s="329">
        <f>by_src_allpol!E7</f>
        <v>190.98398032562363</v>
      </c>
      <c r="R42" s="329">
        <v>1992.9079588892428</v>
      </c>
      <c r="S42" s="329">
        <f>by_src_allpol!F7</f>
        <v>2356.7457120032268</v>
      </c>
      <c r="T42" s="329">
        <v>14.21917688701317</v>
      </c>
      <c r="U42" s="329">
        <f>by_src_allpol!G7</f>
        <v>19.665120131518908</v>
      </c>
      <c r="V42" s="329">
        <v>180.31850967611828</v>
      </c>
      <c r="W42" s="329">
        <f>by_src_allpol!H7</f>
        <v>202.49319678736202</v>
      </c>
    </row>
    <row r="43" spans="1:23" ht="12.75" x14ac:dyDescent="0.2">
      <c r="A43" s="308" t="str">
        <f t="shared" si="14"/>
        <v>Pneumatic devices</v>
      </c>
      <c r="B43" s="311">
        <f t="shared" si="23"/>
        <v>0</v>
      </c>
      <c r="C43" s="311">
        <f t="shared" si="15"/>
        <v>-0.14263336513988034</v>
      </c>
      <c r="D43" s="311">
        <f t="shared" si="16"/>
        <v>0</v>
      </c>
      <c r="E43" s="311">
        <f t="shared" si="17"/>
        <v>0</v>
      </c>
      <c r="F43" s="311">
        <f t="shared" si="18"/>
        <v>0</v>
      </c>
      <c r="G43" s="316">
        <f t="shared" si="13"/>
        <v>0</v>
      </c>
      <c r="H43" s="316">
        <f t="shared" si="19"/>
        <v>-2326.2025653111887</v>
      </c>
      <c r="I43" s="316">
        <f t="shared" si="20"/>
        <v>0</v>
      </c>
      <c r="J43" s="316">
        <f t="shared" si="21"/>
        <v>0</v>
      </c>
      <c r="K43" s="316">
        <f t="shared" si="22"/>
        <v>0</v>
      </c>
      <c r="M43" s="308" t="str">
        <f>by_src_allpol!C8</f>
        <v>Pneumatic devices</v>
      </c>
      <c r="N43" s="329">
        <v>0</v>
      </c>
      <c r="O43" s="329">
        <f>by_src_allpol!D8</f>
        <v>0</v>
      </c>
      <c r="P43" s="329">
        <v>16308.965037948064</v>
      </c>
      <c r="Q43" s="329">
        <f>by_src_allpol!E8</f>
        <v>13982.762472636876</v>
      </c>
      <c r="R43" s="329">
        <v>0</v>
      </c>
      <c r="S43" s="329">
        <f>by_src_allpol!F8</f>
        <v>0</v>
      </c>
      <c r="T43" s="329">
        <v>0</v>
      </c>
      <c r="U43" s="329">
        <f>by_src_allpol!G8</f>
        <v>0</v>
      </c>
      <c r="V43" s="329">
        <v>0</v>
      </c>
      <c r="W43" s="329">
        <f>by_src_allpol!H8</f>
        <v>0</v>
      </c>
    </row>
    <row r="44" spans="1:23" ht="12.75" x14ac:dyDescent="0.2">
      <c r="A44" s="308" t="str">
        <f t="shared" si="14"/>
        <v>Pneumatic pumps</v>
      </c>
      <c r="B44" s="311">
        <f t="shared" si="23"/>
        <v>0</v>
      </c>
      <c r="C44" s="311">
        <f t="shared" si="15"/>
        <v>0.3475536675236075</v>
      </c>
      <c r="D44" s="311">
        <f t="shared" si="16"/>
        <v>0</v>
      </c>
      <c r="E44" s="311">
        <f t="shared" si="17"/>
        <v>0</v>
      </c>
      <c r="F44" s="311">
        <f t="shared" si="18"/>
        <v>0</v>
      </c>
      <c r="G44" s="316">
        <f t="shared" si="13"/>
        <v>0</v>
      </c>
      <c r="H44" s="316">
        <f t="shared" si="19"/>
        <v>2082.9860428875018</v>
      </c>
      <c r="I44" s="316">
        <f t="shared" si="20"/>
        <v>0</v>
      </c>
      <c r="J44" s="316">
        <f t="shared" si="21"/>
        <v>0</v>
      </c>
      <c r="K44" s="316">
        <f t="shared" si="22"/>
        <v>0</v>
      </c>
      <c r="M44" s="308" t="str">
        <f>by_src_allpol!C9</f>
        <v>Pneumatic pumps</v>
      </c>
      <c r="N44" s="329">
        <v>0</v>
      </c>
      <c r="O44" s="329">
        <f>by_src_allpol!D9</f>
        <v>0</v>
      </c>
      <c r="P44" s="329">
        <v>5993.2788444708767</v>
      </c>
      <c r="Q44" s="329">
        <f>by_src_allpol!E9</f>
        <v>8076.2648873583785</v>
      </c>
      <c r="R44" s="329">
        <v>0</v>
      </c>
      <c r="S44" s="329">
        <f>by_src_allpol!F9</f>
        <v>0</v>
      </c>
      <c r="T44" s="329">
        <v>0</v>
      </c>
      <c r="U44" s="329">
        <f>by_src_allpol!G9</f>
        <v>0</v>
      </c>
      <c r="V44" s="329">
        <v>0</v>
      </c>
      <c r="W44" s="329">
        <f>by_src_allpol!H9</f>
        <v>0</v>
      </c>
    </row>
    <row r="45" spans="1:23" ht="12.75" x14ac:dyDescent="0.2">
      <c r="A45" s="308" t="str">
        <f t="shared" si="14"/>
        <v>Fugitives</v>
      </c>
      <c r="B45" s="311">
        <f t="shared" si="23"/>
        <v>0</v>
      </c>
      <c r="C45" s="311">
        <f t="shared" si="15"/>
        <v>-1.5609575459256548E-2</v>
      </c>
      <c r="D45" s="311">
        <f t="shared" si="16"/>
        <v>0</v>
      </c>
      <c r="E45" s="311">
        <f t="shared" si="17"/>
        <v>0</v>
      </c>
      <c r="F45" s="311">
        <f t="shared" si="18"/>
        <v>1.2600842865743529</v>
      </c>
      <c r="G45" s="316">
        <f t="shared" si="13"/>
        <v>0</v>
      </c>
      <c r="H45" s="316">
        <f t="shared" si="19"/>
        <v>-356.25800155662</v>
      </c>
      <c r="I45" s="316">
        <f t="shared" si="20"/>
        <v>0</v>
      </c>
      <c r="J45" s="316">
        <f t="shared" si="21"/>
        <v>0</v>
      </c>
      <c r="K45" s="316">
        <f t="shared" si="22"/>
        <v>3.0547652797016518</v>
      </c>
      <c r="M45" s="308" t="str">
        <f>by_src_allpol!C10</f>
        <v>Fugitives</v>
      </c>
      <c r="N45" s="329">
        <v>0</v>
      </c>
      <c r="O45" s="329">
        <f>by_src_allpol!D10</f>
        <v>0</v>
      </c>
      <c r="P45" s="329">
        <v>22823.042336193546</v>
      </c>
      <c r="Q45" s="329">
        <f>by_src_allpol!E10</f>
        <v>22466.784334636926</v>
      </c>
      <c r="R45" s="329">
        <v>0</v>
      </c>
      <c r="S45" s="329">
        <f>by_src_allpol!F10</f>
        <v>0</v>
      </c>
      <c r="T45" s="329">
        <v>0</v>
      </c>
      <c r="U45" s="329">
        <f>by_src_allpol!G10</f>
        <v>0</v>
      </c>
      <c r="V45" s="329">
        <v>2.4242547202983484</v>
      </c>
      <c r="W45" s="329">
        <f>by_src_allpol!H10</f>
        <v>5.4790200000000002</v>
      </c>
    </row>
    <row r="46" spans="1:23" ht="12.75" x14ac:dyDescent="0.2">
      <c r="A46" s="308" t="str">
        <f t="shared" si="14"/>
        <v>Dehydrator</v>
      </c>
      <c r="B46" s="311">
        <f t="shared" si="23"/>
        <v>-0.35767946825558733</v>
      </c>
      <c r="C46" s="311">
        <f t="shared" si="15"/>
        <v>-0.14744141554038626</v>
      </c>
      <c r="D46" s="311">
        <f t="shared" si="16"/>
        <v>-0.42060767378448882</v>
      </c>
      <c r="E46" s="311">
        <f t="shared" si="17"/>
        <v>-0.35841752225112783</v>
      </c>
      <c r="F46" s="311">
        <f t="shared" si="18"/>
        <v>-0.54108337282016694</v>
      </c>
      <c r="G46" s="316">
        <f t="shared" si="13"/>
        <v>-129.52713850392033</v>
      </c>
      <c r="H46" s="316">
        <f t="shared" si="19"/>
        <v>-1416.9192939898585</v>
      </c>
      <c r="I46" s="316">
        <f t="shared" si="20"/>
        <v>-121.83983249054285</v>
      </c>
      <c r="J46" s="316">
        <f t="shared" si="21"/>
        <v>-4.6449031317225025</v>
      </c>
      <c r="K46" s="316">
        <f t="shared" si="22"/>
        <v>-12.015264513377449</v>
      </c>
      <c r="M46" s="308" t="str">
        <f>by_src_allpol!C11</f>
        <v>Dehydrator</v>
      </c>
      <c r="N46" s="329">
        <v>362.13188063499359</v>
      </c>
      <c r="O46" s="329">
        <f>by_src_allpol!D11</f>
        <v>232.60474213107327</v>
      </c>
      <c r="P46" s="329">
        <v>9610.0494477533321</v>
      </c>
      <c r="Q46" s="329">
        <f>by_src_allpol!E11</f>
        <v>8193.1301537634736</v>
      </c>
      <c r="R46" s="329">
        <v>289.67572415944841</v>
      </c>
      <c r="S46" s="329">
        <f>by_src_allpol!F11</f>
        <v>167.83589166890556</v>
      </c>
      <c r="T46" s="329">
        <v>12.959475593015281</v>
      </c>
      <c r="U46" s="329">
        <f>by_src_allpol!G11</f>
        <v>8.3145724612927783</v>
      </c>
      <c r="V46" s="329">
        <v>22.205939263579644</v>
      </c>
      <c r="W46" s="329">
        <f>by_src_allpol!H11</f>
        <v>10.190674750202195</v>
      </c>
    </row>
    <row r="47" spans="1:23" ht="12.75" x14ac:dyDescent="0.2">
      <c r="A47" s="308" t="str">
        <f t="shared" si="14"/>
        <v xml:space="preserve">Condensate tank </v>
      </c>
      <c r="B47" s="311" t="s">
        <v>1673</v>
      </c>
      <c r="C47" s="311">
        <f t="shared" si="15"/>
        <v>-0.15893126741851579</v>
      </c>
      <c r="D47" s="311" t="s">
        <v>1673</v>
      </c>
      <c r="E47" s="311">
        <f t="shared" si="17"/>
        <v>0</v>
      </c>
      <c r="F47" s="311">
        <f t="shared" si="18"/>
        <v>0</v>
      </c>
      <c r="G47" s="316">
        <f t="shared" si="13"/>
        <v>6.0345933512567296</v>
      </c>
      <c r="H47" s="316">
        <f t="shared" si="19"/>
        <v>-4883.2266057565139</v>
      </c>
      <c r="I47" s="316">
        <f t="shared" si="20"/>
        <v>3.4053068946796774</v>
      </c>
      <c r="J47" s="316">
        <f t="shared" si="21"/>
        <v>0</v>
      </c>
      <c r="K47" s="316">
        <f t="shared" si="22"/>
        <v>0</v>
      </c>
      <c r="M47" s="308" t="str">
        <f>by_src_allpol!C12</f>
        <v xml:space="preserve">Condensate tank </v>
      </c>
      <c r="N47" s="329">
        <v>0</v>
      </c>
      <c r="O47" s="329">
        <f>by_src_allpol!D12</f>
        <v>6.0345933512567296</v>
      </c>
      <c r="P47" s="329">
        <v>30725.399004699619</v>
      </c>
      <c r="Q47" s="329">
        <f>by_src_allpol!E12</f>
        <v>25842.172398943105</v>
      </c>
      <c r="R47" s="329">
        <v>0</v>
      </c>
      <c r="S47" s="329">
        <f>by_src_allpol!F12</f>
        <v>3.4053068946796774</v>
      </c>
      <c r="T47" s="329">
        <v>0</v>
      </c>
      <c r="U47" s="329">
        <f>by_src_allpol!G12</f>
        <v>0</v>
      </c>
      <c r="V47" s="329">
        <v>0</v>
      </c>
      <c r="W47" s="329">
        <f>by_src_allpol!H12</f>
        <v>0</v>
      </c>
    </row>
    <row r="48" spans="1:23" ht="12.75" x14ac:dyDescent="0.2">
      <c r="A48" s="308" t="str">
        <f t="shared" si="14"/>
        <v>Oil Tank</v>
      </c>
      <c r="B48" s="311">
        <f t="shared" si="23"/>
        <v>0</v>
      </c>
      <c r="C48" s="311">
        <f t="shared" si="15"/>
        <v>-0.30763159353487779</v>
      </c>
      <c r="D48" s="311">
        <f t="shared" si="16"/>
        <v>0</v>
      </c>
      <c r="E48" s="311">
        <f t="shared" si="17"/>
        <v>0</v>
      </c>
      <c r="F48" s="311">
        <f t="shared" si="18"/>
        <v>0</v>
      </c>
      <c r="G48" s="316">
        <f t="shared" si="13"/>
        <v>0</v>
      </c>
      <c r="H48" s="316">
        <f t="shared" si="19"/>
        <v>-510.40107094450354</v>
      </c>
      <c r="I48" s="316">
        <f t="shared" si="20"/>
        <v>0</v>
      </c>
      <c r="J48" s="316">
        <f t="shared" si="21"/>
        <v>0</v>
      </c>
      <c r="K48" s="316">
        <f t="shared" si="22"/>
        <v>0</v>
      </c>
      <c r="M48" s="308" t="str">
        <f>by_src_allpol!C13</f>
        <v>Oil Tank</v>
      </c>
      <c r="N48" s="329">
        <v>0</v>
      </c>
      <c r="O48" s="329">
        <f>by_src_allpol!D13</f>
        <v>0</v>
      </c>
      <c r="P48" s="329">
        <v>1659.1308619497715</v>
      </c>
      <c r="Q48" s="329">
        <f>by_src_allpol!E13</f>
        <v>1148.729791005268</v>
      </c>
      <c r="R48" s="329">
        <v>0</v>
      </c>
      <c r="S48" s="329">
        <f>by_src_allpol!F13</f>
        <v>0</v>
      </c>
      <c r="T48" s="329">
        <v>0</v>
      </c>
      <c r="U48" s="329">
        <f>by_src_allpol!G13</f>
        <v>0</v>
      </c>
      <c r="V48" s="329">
        <v>0</v>
      </c>
      <c r="W48" s="329">
        <f>by_src_allpol!H13</f>
        <v>0</v>
      </c>
    </row>
    <row r="49" spans="1:23" ht="12.75" x14ac:dyDescent="0.2">
      <c r="A49" s="308" t="str">
        <f t="shared" si="14"/>
        <v>Venting - initial completions</v>
      </c>
      <c r="B49" s="311">
        <f t="shared" si="23"/>
        <v>-1</v>
      </c>
      <c r="C49" s="311">
        <f t="shared" si="15"/>
        <v>0.12832214886055235</v>
      </c>
      <c r="D49" s="311">
        <f t="shared" si="16"/>
        <v>-1</v>
      </c>
      <c r="E49" s="311">
        <f t="shared" si="17"/>
        <v>-1</v>
      </c>
      <c r="F49" s="311">
        <f t="shared" si="18"/>
        <v>-1</v>
      </c>
      <c r="G49" s="316">
        <f t="shared" si="13"/>
        <v>-398.65470355277779</v>
      </c>
      <c r="H49" s="316">
        <f t="shared" si="19"/>
        <v>95.788482439290647</v>
      </c>
      <c r="I49" s="316">
        <f t="shared" si="20"/>
        <v>-135.51525451912312</v>
      </c>
      <c r="J49" s="316">
        <f t="shared" si="21"/>
        <v>-17.166737458896701</v>
      </c>
      <c r="K49" s="316">
        <f t="shared" si="22"/>
        <v>-7.1724802532560155</v>
      </c>
      <c r="M49" s="308" t="str">
        <f>by_src_allpol!C14</f>
        <v>Venting - initial completions</v>
      </c>
      <c r="N49" s="329">
        <v>398.65470355277779</v>
      </c>
      <c r="O49" s="329">
        <f>by_src_allpol!D14</f>
        <v>0</v>
      </c>
      <c r="P49" s="329">
        <v>746.46881532029181</v>
      </c>
      <c r="Q49" s="329">
        <f>by_src_allpol!E14</f>
        <v>842.25729775958246</v>
      </c>
      <c r="R49" s="329">
        <v>135.51525451912312</v>
      </c>
      <c r="S49" s="329">
        <f>by_src_allpol!F14</f>
        <v>0</v>
      </c>
      <c r="T49" s="329">
        <v>17.166737458896701</v>
      </c>
      <c r="U49" s="329">
        <f>by_src_allpol!G14</f>
        <v>0</v>
      </c>
      <c r="V49" s="329">
        <v>7.1724802532560155</v>
      </c>
      <c r="W49" s="329">
        <f>by_src_allpol!H14</f>
        <v>0</v>
      </c>
    </row>
    <row r="50" spans="1:23" ht="12.75" x14ac:dyDescent="0.2">
      <c r="A50" s="308" t="str">
        <f t="shared" si="14"/>
        <v>Venting - recompletions</v>
      </c>
      <c r="B50" s="311">
        <f t="shared" si="23"/>
        <v>0</v>
      </c>
      <c r="C50" s="311">
        <f t="shared" si="15"/>
        <v>8.1095854414006172E-2</v>
      </c>
      <c r="D50" s="311">
        <f t="shared" si="16"/>
        <v>0</v>
      </c>
      <c r="E50" s="311">
        <f t="shared" si="17"/>
        <v>0</v>
      </c>
      <c r="F50" s="311">
        <f t="shared" si="18"/>
        <v>0</v>
      </c>
      <c r="G50" s="316">
        <f t="shared" si="13"/>
        <v>0</v>
      </c>
      <c r="H50" s="316">
        <f t="shared" si="19"/>
        <v>41.175844274910332</v>
      </c>
      <c r="I50" s="316">
        <f t="shared" si="20"/>
        <v>0</v>
      </c>
      <c r="J50" s="316">
        <f t="shared" si="21"/>
        <v>0</v>
      </c>
      <c r="K50" s="316">
        <f t="shared" si="22"/>
        <v>0</v>
      </c>
      <c r="M50" s="308" t="str">
        <f>by_src_allpol!C15</f>
        <v>Venting - recompletions</v>
      </c>
      <c r="N50" s="329">
        <v>0</v>
      </c>
      <c r="O50" s="329">
        <f>by_src_allpol!D15</f>
        <v>0</v>
      </c>
      <c r="P50" s="329">
        <v>507.74289971348765</v>
      </c>
      <c r="Q50" s="329">
        <f>by_src_allpol!E15</f>
        <v>548.91874398839798</v>
      </c>
      <c r="R50" s="329">
        <v>0</v>
      </c>
      <c r="S50" s="329">
        <f>by_src_allpol!F15</f>
        <v>0</v>
      </c>
      <c r="T50" s="329">
        <v>0</v>
      </c>
      <c r="U50" s="329">
        <f>by_src_allpol!G15</f>
        <v>0</v>
      </c>
      <c r="V50" s="329">
        <v>0</v>
      </c>
      <c r="W50" s="329">
        <f>by_src_allpol!H15</f>
        <v>0</v>
      </c>
    </row>
    <row r="51" spans="1:23" ht="12.75" x14ac:dyDescent="0.2">
      <c r="A51" s="308" t="str">
        <f t="shared" si="14"/>
        <v>Other Categories</v>
      </c>
      <c r="B51" s="311">
        <f t="shared" si="23"/>
        <v>1.3638876099741821</v>
      </c>
      <c r="C51" s="311">
        <f t="shared" si="15"/>
        <v>-1.6864596611365905E-2</v>
      </c>
      <c r="D51" s="311">
        <f t="shared" si="16"/>
        <v>1.1668324736746489</v>
      </c>
      <c r="E51" s="311">
        <f t="shared" si="17"/>
        <v>0.18740268744848684</v>
      </c>
      <c r="F51" s="311">
        <f t="shared" si="18"/>
        <v>2.1219496416669319</v>
      </c>
      <c r="G51" s="316">
        <f t="shared" si="13"/>
        <v>2246.5878579022478</v>
      </c>
      <c r="H51" s="316">
        <f t="shared" si="19"/>
        <v>-56.647137976099657</v>
      </c>
      <c r="I51" s="316">
        <f t="shared" si="20"/>
        <v>2352.4709576117521</v>
      </c>
      <c r="J51" s="316">
        <f t="shared" si="21"/>
        <v>913.39288681514699</v>
      </c>
      <c r="K51" s="316">
        <f t="shared" si="22"/>
        <v>126.47333509967184</v>
      </c>
      <c r="M51" s="308" t="str">
        <f>by_src_allpol!C16</f>
        <v>Other Categories</v>
      </c>
      <c r="N51" s="329">
        <v>1647.1942713408584</v>
      </c>
      <c r="O51" s="329">
        <f>by_src_allpol!D16</f>
        <v>3893.7821292431063</v>
      </c>
      <c r="P51" s="329">
        <v>3358.9382113013176</v>
      </c>
      <c r="Q51" s="329">
        <f>by_src_allpol!E16</f>
        <v>3302.2910733252179</v>
      </c>
      <c r="R51" s="329">
        <v>2016.1171467942004</v>
      </c>
      <c r="S51" s="329">
        <f>by_src_allpol!F16</f>
        <v>4368.5881044059524</v>
      </c>
      <c r="T51" s="329">
        <v>4873.9583153855247</v>
      </c>
      <c r="U51" s="329">
        <f>by_src_allpol!G16</f>
        <v>5787.3512022006717</v>
      </c>
      <c r="V51" s="329">
        <v>59.602420630641674</v>
      </c>
      <c r="W51" s="329">
        <f>by_src_allpol!H16</f>
        <v>186.07575573031352</v>
      </c>
    </row>
    <row r="52" spans="1:23" ht="12.75" x14ac:dyDescent="0.2">
      <c r="A52" s="330" t="s">
        <v>248</v>
      </c>
      <c r="B52" s="331">
        <f t="shared" si="23"/>
        <v>0.10452572271002</v>
      </c>
      <c r="C52" s="331">
        <f t="shared" si="15"/>
        <v>-7.0613935815468751E-2</v>
      </c>
      <c r="D52" s="331">
        <f t="shared" si="16"/>
        <v>0.21854196001075599</v>
      </c>
      <c r="E52" s="331">
        <f t="shared" si="17"/>
        <v>0.14654586108181925</v>
      </c>
      <c r="F52" s="331">
        <f t="shared" si="18"/>
        <v>0.25484849208417343</v>
      </c>
      <c r="G52" s="332">
        <f t="shared" si="13"/>
        <v>2254.5582142436033</v>
      </c>
      <c r="H52" s="332">
        <f t="shared" si="19"/>
        <v>-6638.6092624452576</v>
      </c>
      <c r="I52" s="332">
        <f t="shared" si="20"/>
        <v>2873.9180425649593</v>
      </c>
      <c r="J52" s="332">
        <f t="shared" si="21"/>
        <v>770.72199361950334</v>
      </c>
      <c r="K52" s="332">
        <f t="shared" si="22"/>
        <v>137.80050147030909</v>
      </c>
      <c r="M52" s="333" t="str">
        <f>by_src_allpol!C17</f>
        <v>Total</v>
      </c>
      <c r="N52" s="335">
        <v>21569.41043592017</v>
      </c>
      <c r="O52" s="335">
        <f>by_src_allpol!D17</f>
        <v>23823.968650163773</v>
      </c>
      <c r="P52" s="335">
        <v>94012.735386872431</v>
      </c>
      <c r="Q52" s="335">
        <f>by_src_allpol!E17</f>
        <v>87374.126124427174</v>
      </c>
      <c r="R52" s="335">
        <v>13150.417624256292</v>
      </c>
      <c r="S52" s="335">
        <f>by_src_allpol!F17</f>
        <v>16024.335666821251</v>
      </c>
      <c r="T52" s="335">
        <v>5259.2545973659062</v>
      </c>
      <c r="U52" s="335">
        <f>by_src_allpol!G17</f>
        <v>6029.9765909854095</v>
      </c>
      <c r="V52" s="335">
        <v>540.71538875260524</v>
      </c>
      <c r="W52" s="335">
        <f>by_src_allpol!H17</f>
        <v>678.51589022291432</v>
      </c>
    </row>
    <row r="53" spans="1:23" ht="24" customHeight="1" x14ac:dyDescent="0.2">
      <c r="A53" s="451" t="s">
        <v>1674</v>
      </c>
    </row>
  </sheetData>
  <mergeCells count="26">
    <mergeCell ref="P3:Q3"/>
    <mergeCell ref="R3:S3"/>
    <mergeCell ref="A23:A24"/>
    <mergeCell ref="B23:F23"/>
    <mergeCell ref="G23:K23"/>
    <mergeCell ref="M23:M24"/>
    <mergeCell ref="N23:O23"/>
    <mergeCell ref="P23:Q23"/>
    <mergeCell ref="R23:S23"/>
    <mergeCell ref="A3:A4"/>
    <mergeCell ref="G3:G4"/>
    <mergeCell ref="H3:I3"/>
    <mergeCell ref="J3:K3"/>
    <mergeCell ref="L3:M3"/>
    <mergeCell ref="N3:O3"/>
    <mergeCell ref="V38:W38"/>
    <mergeCell ref="T23:U23"/>
    <mergeCell ref="V23:W23"/>
    <mergeCell ref="A38:A39"/>
    <mergeCell ref="B38:F38"/>
    <mergeCell ref="G38:K38"/>
    <mergeCell ref="M38:M39"/>
    <mergeCell ref="N38:O38"/>
    <mergeCell ref="P38:Q38"/>
    <mergeCell ref="R38:S38"/>
    <mergeCell ref="T38:U3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8"/>
  <sheetViews>
    <sheetView topLeftCell="B1" zoomScale="85" workbookViewId="0">
      <selection activeCell="B1" sqref="B1"/>
    </sheetView>
  </sheetViews>
  <sheetFormatPr defaultRowHeight="12.75" x14ac:dyDescent="0.2"/>
  <cols>
    <col min="1" max="1" width="7.5703125" hidden="1" customWidth="1"/>
    <col min="2" max="2" width="7.42578125" customWidth="1"/>
    <col min="3" max="3" width="20.85546875" customWidth="1"/>
    <col min="4" max="4" width="21.140625" customWidth="1"/>
    <col min="5" max="5" width="19.85546875" customWidth="1"/>
    <col min="6" max="6" width="20.85546875" customWidth="1"/>
    <col min="7" max="7" width="22.140625" customWidth="1"/>
    <col min="8" max="9" width="14.7109375" customWidth="1"/>
    <col min="10" max="10" width="11.140625" bestFit="1" customWidth="1"/>
    <col min="11" max="11" width="15.42578125" bestFit="1" customWidth="1"/>
    <col min="12" max="12" width="16" bestFit="1" customWidth="1"/>
    <col min="13" max="13" width="14.5703125" bestFit="1" customWidth="1"/>
    <col min="14" max="14" width="15.42578125" bestFit="1" customWidth="1"/>
    <col min="15" max="15" width="14.7109375" bestFit="1" customWidth="1"/>
  </cols>
  <sheetData>
    <row r="1" spans="1:21" x14ac:dyDescent="0.2">
      <c r="B1" s="29" t="s">
        <v>252</v>
      </c>
      <c r="H1" s="76"/>
      <c r="K1" s="11"/>
      <c r="L1" s="11"/>
      <c r="M1" s="11"/>
      <c r="N1" s="11"/>
      <c r="O1" s="11"/>
      <c r="P1" s="11"/>
      <c r="Q1" s="11"/>
    </row>
    <row r="2" spans="1:21" x14ac:dyDescent="0.2">
      <c r="G2" s="11"/>
      <c r="H2" s="66"/>
      <c r="M2" s="11"/>
      <c r="N2" s="11"/>
      <c r="O2" s="11"/>
      <c r="P2" s="11"/>
      <c r="Q2" s="11"/>
      <c r="R2" s="11"/>
      <c r="S2" s="11"/>
      <c r="T2" s="11"/>
      <c r="U2" s="11"/>
    </row>
    <row r="3" spans="1:21" x14ac:dyDescent="0.2">
      <c r="B3" s="6" t="s">
        <v>249</v>
      </c>
      <c r="H3" s="69"/>
      <c r="J3" s="78"/>
      <c r="K3" s="78"/>
      <c r="L3" s="78"/>
      <c r="M3" s="100"/>
      <c r="N3" s="100"/>
      <c r="O3" s="102"/>
      <c r="P3" s="11"/>
      <c r="Q3" s="11"/>
      <c r="R3" s="11"/>
      <c r="S3" s="11"/>
      <c r="T3" s="11"/>
      <c r="U3" s="11"/>
    </row>
    <row r="4" spans="1:21" x14ac:dyDescent="0.2">
      <c r="A4" s="5"/>
      <c r="B4" s="5" t="str">
        <f>B16</f>
        <v>FIPS</v>
      </c>
      <c r="C4" s="5" t="str">
        <f>RIGHT(C16,LEN(C16)-7)</f>
        <v>NOx (tons/year)</v>
      </c>
      <c r="D4" s="5" t="str">
        <f>RIGHT(D16,LEN(D16)-7)</f>
        <v>VOC (tons/year)</v>
      </c>
      <c r="E4" s="5" t="str">
        <f>RIGHT(E16,LEN(E16)-7)</f>
        <v>CO (tons/year)</v>
      </c>
      <c r="F4" s="5" t="str">
        <f>RIGHT(F16,LEN(F16)-7)</f>
        <v>SOx (tons/year)</v>
      </c>
      <c r="G4" s="5" t="str">
        <f>RIGHT(G16,LEN(G16)-7)</f>
        <v>PM10 (tons/year)</v>
      </c>
      <c r="H4" s="5"/>
      <c r="I4" s="5"/>
      <c r="J4" s="103"/>
      <c r="K4" s="103"/>
      <c r="L4" s="103"/>
      <c r="M4" s="103"/>
      <c r="N4" s="103"/>
      <c r="O4" s="103"/>
      <c r="P4" s="88"/>
      <c r="Q4" s="88"/>
      <c r="R4" s="88"/>
      <c r="S4" s="88"/>
      <c r="T4" s="88"/>
      <c r="U4" s="11"/>
    </row>
    <row r="5" spans="1:21" s="75" customFormat="1" x14ac:dyDescent="0.2">
      <c r="B5" s="75" t="str">
        <f>PROPER(VLOOKUP(B17,fips_xref!$A$5:$B$28,2,FALSE))</f>
        <v>Lincoln</v>
      </c>
      <c r="C5" s="77">
        <f>C17</f>
        <v>1305.6976013683066</v>
      </c>
      <c r="D5" s="77">
        <f t="shared" ref="D5:G5" si="0">D17</f>
        <v>16104.169518738727</v>
      </c>
      <c r="E5" s="77">
        <f t="shared" si="0"/>
        <v>1066.973647159793</v>
      </c>
      <c r="F5" s="77">
        <f t="shared" si="0"/>
        <v>2634.5442619870455</v>
      </c>
      <c r="G5" s="77">
        <f t="shared" si="0"/>
        <v>106.32588726170212</v>
      </c>
      <c r="H5" s="300"/>
      <c r="I5" s="300"/>
      <c r="J5" s="300"/>
      <c r="K5" s="300"/>
      <c r="L5" s="300"/>
      <c r="M5" s="78"/>
      <c r="N5" s="78"/>
      <c r="O5" s="78"/>
      <c r="P5" s="108"/>
      <c r="Q5" s="108"/>
      <c r="R5" s="108"/>
      <c r="S5" s="108"/>
      <c r="T5" s="108"/>
      <c r="U5" s="74"/>
    </row>
    <row r="6" spans="1:21" s="75" customFormat="1" x14ac:dyDescent="0.2">
      <c r="B6" s="75" t="str">
        <f>PROPER(VLOOKUP(B18,fips_xref!$A$5:$B$28,2,FALSE))</f>
        <v>Sublette</v>
      </c>
      <c r="C6" s="77">
        <f t="shared" ref="C6:G12" si="1">C18</f>
        <v>7758.7356087135659</v>
      </c>
      <c r="D6" s="77">
        <f t="shared" si="1"/>
        <v>15251.401441406786</v>
      </c>
      <c r="E6" s="77">
        <f t="shared" si="1"/>
        <v>5578.2133182496782</v>
      </c>
      <c r="F6" s="77">
        <f t="shared" si="1"/>
        <v>128.82247817191626</v>
      </c>
      <c r="G6" s="77">
        <f t="shared" si="1"/>
        <v>249.00592189784376</v>
      </c>
      <c r="H6" s="300"/>
      <c r="I6" s="300"/>
      <c r="J6" s="300"/>
      <c r="K6" s="300"/>
      <c r="L6" s="300"/>
      <c r="M6" s="78"/>
      <c r="N6" s="78"/>
      <c r="O6" s="78"/>
      <c r="P6" s="108"/>
      <c r="Q6" s="108"/>
      <c r="R6" s="108"/>
      <c r="S6" s="108"/>
      <c r="T6" s="108"/>
      <c r="U6" s="74"/>
    </row>
    <row r="7" spans="1:21" s="75" customFormat="1" x14ac:dyDescent="0.2">
      <c r="B7" s="75" t="str">
        <f>PROPER(VLOOKUP(B19,fips_xref!$A$5:$B$28,2,FALSE))</f>
        <v>Sweetwater</v>
      </c>
      <c r="C7" s="77">
        <f t="shared" si="1"/>
        <v>6400.9117693260423</v>
      </c>
      <c r="D7" s="77">
        <f t="shared" si="1"/>
        <v>28733.898693487445</v>
      </c>
      <c r="E7" s="77">
        <f t="shared" si="1"/>
        <v>4370.5835198616378</v>
      </c>
      <c r="F7" s="77">
        <f t="shared" si="1"/>
        <v>258.97536927565113</v>
      </c>
      <c r="G7" s="77">
        <f t="shared" si="1"/>
        <v>153.89963994843231</v>
      </c>
      <c r="H7" s="300"/>
      <c r="I7" s="300"/>
      <c r="J7" s="300"/>
      <c r="K7" s="300"/>
      <c r="L7" s="300"/>
      <c r="M7" s="78"/>
      <c r="N7" s="78"/>
      <c r="O7" s="78"/>
      <c r="P7" s="108"/>
      <c r="Q7" s="108"/>
      <c r="R7" s="108"/>
      <c r="S7" s="108"/>
      <c r="T7" s="108"/>
      <c r="U7" s="74"/>
    </row>
    <row r="8" spans="1:21" s="75" customFormat="1" x14ac:dyDescent="0.2">
      <c r="B8" s="75" t="str">
        <f>PROPER(VLOOKUP(B20,fips_xref!$A$5:$B$28,2,FALSE))</f>
        <v>Uinta</v>
      </c>
      <c r="C8" s="77">
        <f t="shared" si="1"/>
        <v>2585.7850708603191</v>
      </c>
      <c r="D8" s="77">
        <f t="shared" si="1"/>
        <v>9953.5753271109079</v>
      </c>
      <c r="E8" s="77">
        <f t="shared" si="1"/>
        <v>2858.9233148886901</v>
      </c>
      <c r="F8" s="77">
        <f t="shared" si="1"/>
        <v>2915.9079091410717</v>
      </c>
      <c r="G8" s="77">
        <f t="shared" si="1"/>
        <v>34.910887766226033</v>
      </c>
      <c r="H8" s="300"/>
      <c r="I8" s="300"/>
      <c r="J8" s="300"/>
      <c r="K8" s="300"/>
      <c r="L8" s="300"/>
      <c r="M8" s="78"/>
      <c r="N8" s="78"/>
      <c r="O8" s="78"/>
      <c r="P8" s="108"/>
      <c r="Q8" s="108"/>
      <c r="R8" s="108"/>
      <c r="S8" s="108"/>
      <c r="T8" s="108"/>
      <c r="U8" s="74"/>
    </row>
    <row r="9" spans="1:21" s="75" customFormat="1" x14ac:dyDescent="0.2">
      <c r="B9" s="75" t="str">
        <f>PROPER(VLOOKUP(B21,fips_xref!$A$5:$B$28,2,FALSE))</f>
        <v>Albany</v>
      </c>
      <c r="C9" s="77">
        <f t="shared" si="1"/>
        <v>1869.9931105611913</v>
      </c>
      <c r="D9" s="77">
        <f t="shared" si="1"/>
        <v>273.62714689467327</v>
      </c>
      <c r="E9" s="77">
        <f t="shared" si="1"/>
        <v>229.01656419408749</v>
      </c>
      <c r="F9" s="77">
        <f t="shared" si="1"/>
        <v>0.10056665024659105</v>
      </c>
      <c r="G9" s="77">
        <f t="shared" si="1"/>
        <v>19.087194731941036</v>
      </c>
      <c r="H9" s="300"/>
      <c r="I9" s="300"/>
      <c r="J9" s="300"/>
      <c r="K9" s="300"/>
      <c r="L9" s="300"/>
      <c r="M9" s="78"/>
      <c r="N9" s="78"/>
      <c r="O9" s="78"/>
      <c r="P9" s="108"/>
      <c r="Q9" s="108"/>
      <c r="R9" s="108"/>
      <c r="S9" s="108"/>
      <c r="T9" s="108"/>
      <c r="U9" s="74"/>
    </row>
    <row r="10" spans="1:21" s="75" customFormat="1" x14ac:dyDescent="0.2">
      <c r="B10" s="75" t="str">
        <f>PROPER(VLOOKUP(B22,fips_xref!$A$5:$B$28,2,FALSE))</f>
        <v>Carbon</v>
      </c>
      <c r="C10" s="77">
        <f>C22</f>
        <v>3874.5121795525938</v>
      </c>
      <c r="D10" s="77">
        <f t="shared" si="1"/>
        <v>15336.410359244897</v>
      </c>
      <c r="E10" s="77">
        <f t="shared" si="1"/>
        <v>1897.9211779230582</v>
      </c>
      <c r="F10" s="77">
        <f t="shared" si="1"/>
        <v>90.918224395122891</v>
      </c>
      <c r="G10" s="77">
        <f t="shared" si="1"/>
        <v>113.36110187378033</v>
      </c>
      <c r="H10" s="300"/>
      <c r="I10" s="300"/>
      <c r="J10" s="300"/>
      <c r="K10" s="300"/>
      <c r="L10" s="300"/>
      <c r="M10" s="78"/>
      <c r="N10" s="78"/>
      <c r="O10" s="78"/>
      <c r="P10" s="108"/>
      <c r="Q10" s="108"/>
      <c r="R10" s="108"/>
      <c r="S10" s="108"/>
      <c r="T10" s="108"/>
      <c r="U10" s="74"/>
    </row>
    <row r="11" spans="1:21" x14ac:dyDescent="0.2">
      <c r="B11" s="75" t="str">
        <f>PROPER(VLOOKUP(B23,fips_xref!$A$5:$B$28,2,FALSE))</f>
        <v>Daggett</v>
      </c>
      <c r="C11" s="77">
        <f t="shared" si="1"/>
        <v>4.7918568491365328</v>
      </c>
      <c r="D11" s="77">
        <f t="shared" si="1"/>
        <v>108.36742449005988</v>
      </c>
      <c r="E11" s="77">
        <f t="shared" si="1"/>
        <v>4.0283338616254589</v>
      </c>
      <c r="F11" s="77">
        <f t="shared" si="1"/>
        <v>5.7335281119068611E-2</v>
      </c>
      <c r="G11" s="77">
        <f t="shared" si="1"/>
        <v>0.35940181699982837</v>
      </c>
      <c r="H11" s="300"/>
      <c r="I11" s="300"/>
      <c r="J11" s="300"/>
      <c r="K11" s="300"/>
      <c r="L11" s="300"/>
      <c r="M11" s="109"/>
      <c r="N11" s="110"/>
      <c r="O11" s="100"/>
      <c r="P11" s="59"/>
      <c r="Q11" s="59"/>
      <c r="R11" s="59"/>
      <c r="S11" s="59"/>
      <c r="T11" s="59"/>
      <c r="U11" s="11"/>
    </row>
    <row r="12" spans="1:21" x14ac:dyDescent="0.2">
      <c r="B12" s="75" t="str">
        <f>PROPER(VLOOKUP(B24,fips_xref!$A$5:$B$28,2,FALSE))</f>
        <v>Summit</v>
      </c>
      <c r="C12" s="77">
        <f t="shared" si="1"/>
        <v>23.541452932608237</v>
      </c>
      <c r="D12" s="77">
        <f t="shared" si="1"/>
        <v>1612.6762130536611</v>
      </c>
      <c r="E12" s="77">
        <f t="shared" si="1"/>
        <v>18.675790682678439</v>
      </c>
      <c r="F12" s="77">
        <f t="shared" si="1"/>
        <v>0.65044608323703779</v>
      </c>
      <c r="G12" s="77">
        <f t="shared" si="1"/>
        <v>1.5658549259889418</v>
      </c>
      <c r="H12" s="300"/>
      <c r="I12" s="300"/>
      <c r="J12" s="300"/>
      <c r="K12" s="300"/>
      <c r="L12" s="300"/>
      <c r="M12" s="60"/>
      <c r="N12" s="89"/>
      <c r="O12" s="55"/>
      <c r="P12" s="59"/>
      <c r="Q12" s="59"/>
      <c r="R12" s="59"/>
      <c r="S12" s="59"/>
      <c r="T12" s="59"/>
      <c r="U12" s="11"/>
    </row>
    <row r="13" spans="1:21" x14ac:dyDescent="0.2">
      <c r="B13" s="88" t="s">
        <v>248</v>
      </c>
      <c r="C13" s="232">
        <f>SUM(C5:C12)</f>
        <v>23823.968650163763</v>
      </c>
      <c r="D13" s="232">
        <f>SUM(D5:D12)</f>
        <v>87374.126124427174</v>
      </c>
      <c r="E13" s="232">
        <f>SUM(E5:E12)</f>
        <v>16024.335666821251</v>
      </c>
      <c r="F13" s="232">
        <f>SUM(F5:F12)</f>
        <v>6029.9765909854104</v>
      </c>
      <c r="G13" s="232">
        <f>SUM(G5:G12)</f>
        <v>678.51589022291421</v>
      </c>
      <c r="H13" s="300"/>
      <c r="I13" s="300"/>
      <c r="J13" s="300"/>
      <c r="K13" s="300"/>
      <c r="L13" s="300"/>
      <c r="M13" s="48"/>
      <c r="N13" s="89"/>
      <c r="O13" s="88"/>
      <c r="P13" s="61"/>
      <c r="Q13" s="61"/>
      <c r="R13" s="61"/>
      <c r="S13" s="61"/>
      <c r="T13" s="61"/>
      <c r="U13" s="11"/>
    </row>
    <row r="14" spans="1:21" x14ac:dyDescent="0.2">
      <c r="H14" s="48"/>
      <c r="I14" s="48"/>
      <c r="K14" s="48"/>
      <c r="L14" s="48"/>
      <c r="M14" s="60"/>
      <c r="N14" s="89"/>
      <c r="O14" s="11"/>
      <c r="P14" s="11"/>
      <c r="Q14" s="11"/>
      <c r="R14" s="11"/>
      <c r="S14" s="11"/>
      <c r="T14" s="11"/>
      <c r="U14" s="11"/>
    </row>
    <row r="15" spans="1:21" x14ac:dyDescent="0.2">
      <c r="B15" s="32"/>
      <c r="C15" s="30" t="s">
        <v>213</v>
      </c>
      <c r="D15" s="34"/>
      <c r="E15" s="34"/>
      <c r="F15" s="34"/>
      <c r="G15" s="36"/>
      <c r="H15" s="48"/>
      <c r="I15" s="48"/>
      <c r="K15" s="48"/>
      <c r="L15" s="48"/>
      <c r="M15" s="48"/>
      <c r="N15" s="50"/>
    </row>
    <row r="16" spans="1:21" x14ac:dyDescent="0.2">
      <c r="B16" s="30" t="s">
        <v>2</v>
      </c>
      <c r="C16" s="32" t="s">
        <v>214</v>
      </c>
      <c r="D16" s="43" t="s">
        <v>215</v>
      </c>
      <c r="E16" s="43" t="s">
        <v>245</v>
      </c>
      <c r="F16" s="43" t="s">
        <v>246</v>
      </c>
      <c r="G16" s="37" t="s">
        <v>559</v>
      </c>
      <c r="H16" s="48"/>
      <c r="I16" s="48"/>
      <c r="K16" s="48"/>
      <c r="L16" s="48"/>
      <c r="M16" s="48"/>
      <c r="N16" s="50"/>
    </row>
    <row r="17" spans="2:14" x14ac:dyDescent="0.2">
      <c r="B17" s="86">
        <v>56023</v>
      </c>
      <c r="C17" s="80">
        <v>1305.6976013683066</v>
      </c>
      <c r="D17" s="81">
        <v>16104.169518738727</v>
      </c>
      <c r="E17" s="81">
        <v>1066.973647159793</v>
      </c>
      <c r="F17" s="81">
        <v>2634.5442619870455</v>
      </c>
      <c r="G17" s="104">
        <v>106.32588726170212</v>
      </c>
      <c r="H17" s="48"/>
      <c r="I17" s="48"/>
      <c r="K17" s="48"/>
      <c r="L17" s="48"/>
      <c r="M17" s="48"/>
      <c r="N17" s="50"/>
    </row>
    <row r="18" spans="2:14" x14ac:dyDescent="0.2">
      <c r="B18" s="87">
        <v>56035</v>
      </c>
      <c r="C18" s="83">
        <v>7758.7356087135659</v>
      </c>
      <c r="D18" s="84">
        <v>15251.401441406786</v>
      </c>
      <c r="E18" s="84">
        <v>5578.2133182496782</v>
      </c>
      <c r="F18" s="84">
        <v>128.82247817191626</v>
      </c>
      <c r="G18" s="105">
        <v>249.00592189784376</v>
      </c>
    </row>
    <row r="19" spans="2:14" x14ac:dyDescent="0.2">
      <c r="B19" s="87">
        <v>56037</v>
      </c>
      <c r="C19" s="83">
        <v>6400.9117693260423</v>
      </c>
      <c r="D19" s="84">
        <v>28733.898693487445</v>
      </c>
      <c r="E19" s="84">
        <v>4370.5835198616378</v>
      </c>
      <c r="F19" s="84">
        <v>258.97536927565113</v>
      </c>
      <c r="G19" s="105">
        <v>153.89963994843231</v>
      </c>
    </row>
    <row r="20" spans="2:14" x14ac:dyDescent="0.2">
      <c r="B20" s="87">
        <v>56041</v>
      </c>
      <c r="C20" s="83">
        <v>2585.7850708603191</v>
      </c>
      <c r="D20" s="84">
        <v>9953.5753271109079</v>
      </c>
      <c r="E20" s="84">
        <v>2858.9233148886901</v>
      </c>
      <c r="F20" s="84">
        <v>2915.9079091410717</v>
      </c>
      <c r="G20" s="105">
        <v>34.910887766226033</v>
      </c>
    </row>
    <row r="21" spans="2:14" x14ac:dyDescent="0.2">
      <c r="B21" s="87">
        <v>56001</v>
      </c>
      <c r="C21" s="83">
        <v>1869.9931105611913</v>
      </c>
      <c r="D21" s="84">
        <v>273.62714689467327</v>
      </c>
      <c r="E21" s="84">
        <v>229.01656419408749</v>
      </c>
      <c r="F21" s="84">
        <v>0.10056665024659105</v>
      </c>
      <c r="G21" s="105">
        <v>19.087194731941036</v>
      </c>
    </row>
    <row r="22" spans="2:14" s="65" customFormat="1" x14ac:dyDescent="0.2">
      <c r="B22" s="87">
        <v>56007</v>
      </c>
      <c r="C22" s="83">
        <v>3874.5121795525938</v>
      </c>
      <c r="D22" s="84">
        <v>15336.410359244897</v>
      </c>
      <c r="E22" s="84">
        <v>1897.9211779230582</v>
      </c>
      <c r="F22" s="84">
        <v>90.918224395122891</v>
      </c>
      <c r="G22" s="105">
        <v>113.36110187378033</v>
      </c>
    </row>
    <row r="23" spans="2:14" s="65" customFormat="1" x14ac:dyDescent="0.2">
      <c r="B23" s="87">
        <v>49009</v>
      </c>
      <c r="C23" s="83">
        <v>4.7918568491365328</v>
      </c>
      <c r="D23" s="84">
        <v>108.36742449005988</v>
      </c>
      <c r="E23" s="84">
        <v>4.0283338616254589</v>
      </c>
      <c r="F23" s="84">
        <v>5.7335281119068611E-2</v>
      </c>
      <c r="G23" s="105">
        <v>0.35940181699982837</v>
      </c>
    </row>
    <row r="24" spans="2:14" s="65" customFormat="1" x14ac:dyDescent="0.2">
      <c r="B24" s="222">
        <v>49043</v>
      </c>
      <c r="C24" s="223">
        <v>23.541452932608237</v>
      </c>
      <c r="D24" s="224">
        <v>1612.6762130536611</v>
      </c>
      <c r="E24" s="224">
        <v>18.675790682678439</v>
      </c>
      <c r="F24" s="224">
        <v>0.65044608323703779</v>
      </c>
      <c r="G24" s="225">
        <v>1.5658549259889418</v>
      </c>
    </row>
    <row r="25" spans="2:14" s="65" customFormat="1" x14ac:dyDescent="0.2">
      <c r="B25"/>
      <c r="C25"/>
      <c r="D25"/>
      <c r="E25"/>
      <c r="F25"/>
      <c r="G25"/>
    </row>
    <row r="26" spans="2:14" s="65" customFormat="1" x14ac:dyDescent="0.2">
      <c r="B26"/>
      <c r="C26"/>
      <c r="D26"/>
      <c r="E26"/>
      <c r="F26"/>
      <c r="G26"/>
    </row>
    <row r="27" spans="2:14" s="68" customFormat="1" x14ac:dyDescent="0.2">
      <c r="B27"/>
      <c r="C27"/>
      <c r="D27"/>
      <c r="E27"/>
      <c r="F27"/>
      <c r="G27"/>
    </row>
    <row r="28" spans="2:14" s="68" customFormat="1" x14ac:dyDescent="0.2">
      <c r="B28"/>
      <c r="C28"/>
      <c r="D28"/>
      <c r="E28"/>
      <c r="F28"/>
      <c r="G28"/>
    </row>
    <row r="29" spans="2:14" s="68" customFormat="1" x14ac:dyDescent="0.2">
      <c r="B29"/>
      <c r="C29"/>
      <c r="D29"/>
      <c r="E29"/>
      <c r="F29"/>
      <c r="G29"/>
    </row>
    <row r="30" spans="2:14" s="68" customFormat="1" x14ac:dyDescent="0.2">
      <c r="B30"/>
      <c r="C30"/>
      <c r="D30"/>
      <c r="E30"/>
      <c r="F30"/>
      <c r="G30"/>
    </row>
    <row r="31" spans="2:14" s="68" customFormat="1" x14ac:dyDescent="0.2">
      <c r="B31"/>
      <c r="C31"/>
      <c r="D31"/>
      <c r="E31"/>
      <c r="F31"/>
      <c r="G31"/>
    </row>
    <row r="48" spans="5:6" x14ac:dyDescent="0.2">
      <c r="E48" s="49"/>
      <c r="F48" s="49"/>
    </row>
  </sheetData>
  <phoneticPr fontId="5" type="noConversion"/>
  <conditionalFormatting sqref="P5:T13">
    <cfRule type="cellIs" dxfId="26" priority="9" stopIfTrue="1" operator="greaterThan">
      <formula>0</formula>
    </cfRule>
    <cfRule type="cellIs" dxfId="25" priority="10" stopIfTrue="1" operator="lessThan">
      <formula>0</formula>
    </cfRule>
  </conditionalFormatting>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Q95"/>
  <sheetViews>
    <sheetView topLeftCell="C1" zoomScale="85" zoomScaleNormal="85" workbookViewId="0">
      <selection activeCell="C1" sqref="C1"/>
    </sheetView>
  </sheetViews>
  <sheetFormatPr defaultRowHeight="12.75" x14ac:dyDescent="0.2"/>
  <cols>
    <col min="1" max="2" width="9.140625" hidden="1" customWidth="1"/>
    <col min="3" max="3" width="73" customWidth="1"/>
    <col min="4" max="13" width="22.7109375" customWidth="1"/>
    <col min="14" max="14" width="22.7109375" style="15" customWidth="1"/>
    <col min="15" max="43" width="22.7109375" customWidth="1"/>
    <col min="44" max="83" width="22" bestFit="1" customWidth="1"/>
    <col min="84" max="88" width="22" customWidth="1"/>
    <col min="89" max="123" width="22" bestFit="1" customWidth="1"/>
  </cols>
  <sheetData>
    <row r="1" spans="3:19" x14ac:dyDescent="0.2">
      <c r="C1" s="29" t="s">
        <v>253</v>
      </c>
    </row>
    <row r="3" spans="3:19" x14ac:dyDescent="0.2">
      <c r="C3" s="6" t="s">
        <v>249</v>
      </c>
      <c r="J3" s="189"/>
      <c r="K3" s="62"/>
      <c r="L3" s="62"/>
      <c r="M3" s="62"/>
      <c r="N3" s="129"/>
      <c r="O3" s="62"/>
    </row>
    <row r="4" spans="3:19" x14ac:dyDescent="0.2">
      <c r="C4" s="5" t="str">
        <f t="shared" ref="C4:H4" si="0">C21</f>
        <v>Combined Categories</v>
      </c>
      <c r="D4" s="5" t="str">
        <f t="shared" si="0"/>
        <v>NOx (tons/year)</v>
      </c>
      <c r="E4" s="5" t="str">
        <f t="shared" si="0"/>
        <v>VOC (tons/year)</v>
      </c>
      <c r="F4" s="5" t="str">
        <f t="shared" si="0"/>
        <v>CO (tons/year)</v>
      </c>
      <c r="G4" s="5" t="str">
        <f t="shared" si="0"/>
        <v>SOx (tons/year)</v>
      </c>
      <c r="H4" s="5" t="str">
        <f t="shared" si="0"/>
        <v>PM10 (tons/year)</v>
      </c>
      <c r="I4" s="78"/>
      <c r="J4" s="189"/>
      <c r="K4" s="199"/>
      <c r="L4" s="199"/>
      <c r="M4" s="199"/>
      <c r="N4" s="199"/>
      <c r="O4" s="199"/>
      <c r="Q4" s="5"/>
      <c r="R4" s="5"/>
      <c r="S4" s="5"/>
    </row>
    <row r="5" spans="3:19" x14ac:dyDescent="0.2">
      <c r="C5" s="48" t="s">
        <v>254</v>
      </c>
      <c r="D5" s="97">
        <f t="shared" ref="D5:D15" si="1">VLOOKUP($C5,$C$22:$H$50,2,FALSE)</f>
        <v>11818.324358100899</v>
      </c>
      <c r="E5" s="97">
        <f t="shared" ref="E5:E15" si="2">VLOOKUP($C5,$C$22:$H$50,3,FALSE)</f>
        <v>2218.7895311095858</v>
      </c>
      <c r="F5" s="97">
        <f t="shared" ref="F5:F15" si="3">VLOOKUP($C5,$C$22:$H$50,4,FALSE)</f>
        <v>6707.303686285426</v>
      </c>
      <c r="G5" s="97">
        <f t="shared" ref="G5:G15" si="4">VLOOKUP($C5,$C$22:$H$50,5,FALSE)</f>
        <v>5.0208258123183152</v>
      </c>
      <c r="H5" s="97">
        <f t="shared" ref="H5:H15" si="5">VLOOKUP($C5,$C$22:$H$50,6,FALSE)</f>
        <v>151.07688691376421</v>
      </c>
      <c r="I5" s="125"/>
      <c r="J5" s="200"/>
      <c r="K5" s="201"/>
      <c r="L5" s="201"/>
      <c r="M5" s="201"/>
      <c r="N5" s="201"/>
      <c r="O5" s="201"/>
      <c r="P5" s="78"/>
      <c r="Q5" s="59"/>
      <c r="R5" s="59"/>
      <c r="S5" s="59"/>
    </row>
    <row r="6" spans="3:19" x14ac:dyDescent="0.2">
      <c r="C6" s="48" t="s">
        <v>44</v>
      </c>
      <c r="D6" s="97">
        <f t="shared" si="1"/>
        <v>4824.7524335709932</v>
      </c>
      <c r="E6" s="97">
        <f t="shared" si="2"/>
        <v>561.04145957472269</v>
      </c>
      <c r="F6" s="97">
        <f t="shared" si="3"/>
        <v>2420.4569655630621</v>
      </c>
      <c r="G6" s="97">
        <f t="shared" si="4"/>
        <v>209.6248703796081</v>
      </c>
      <c r="H6" s="97">
        <f t="shared" si="5"/>
        <v>123.20035604127237</v>
      </c>
      <c r="I6" s="125"/>
      <c r="J6" s="200"/>
      <c r="K6" s="201"/>
      <c r="L6" s="201"/>
      <c r="M6" s="201"/>
      <c r="N6" s="201"/>
      <c r="O6" s="201"/>
      <c r="P6" s="99"/>
      <c r="Q6" s="59"/>
      <c r="R6" s="59"/>
      <c r="S6" s="59"/>
    </row>
    <row r="7" spans="3:19" x14ac:dyDescent="0.2">
      <c r="C7" s="48" t="s">
        <v>52</v>
      </c>
      <c r="D7" s="97">
        <f t="shared" si="1"/>
        <v>3048.4703937664453</v>
      </c>
      <c r="E7" s="97">
        <f t="shared" si="2"/>
        <v>190.98398032562363</v>
      </c>
      <c r="F7" s="97">
        <f t="shared" si="3"/>
        <v>2356.7457120032268</v>
      </c>
      <c r="G7" s="97">
        <f t="shared" si="4"/>
        <v>19.665120131518908</v>
      </c>
      <c r="H7" s="97">
        <f t="shared" si="5"/>
        <v>202.49319678736202</v>
      </c>
      <c r="I7" s="125"/>
      <c r="J7" s="200"/>
      <c r="K7" s="201"/>
      <c r="L7" s="201"/>
      <c r="M7" s="201"/>
      <c r="N7" s="201"/>
      <c r="O7" s="201"/>
      <c r="P7" s="78"/>
      <c r="Q7" s="59"/>
      <c r="R7" s="59"/>
      <c r="S7" s="59"/>
    </row>
    <row r="8" spans="3:19" x14ac:dyDescent="0.2">
      <c r="C8" s="48" t="s">
        <v>48</v>
      </c>
      <c r="D8" s="97">
        <f t="shared" si="1"/>
        <v>0</v>
      </c>
      <c r="E8" s="97">
        <f t="shared" si="2"/>
        <v>13982.762472636876</v>
      </c>
      <c r="F8" s="97">
        <f t="shared" si="3"/>
        <v>0</v>
      </c>
      <c r="G8" s="97">
        <f t="shared" si="4"/>
        <v>0</v>
      </c>
      <c r="H8" s="97">
        <f t="shared" si="5"/>
        <v>0</v>
      </c>
      <c r="I8" s="125"/>
      <c r="J8" s="200"/>
      <c r="K8" s="201"/>
      <c r="L8" s="201"/>
      <c r="M8" s="201"/>
      <c r="N8" s="201"/>
      <c r="O8" s="201"/>
      <c r="P8" s="78"/>
      <c r="Q8" s="59"/>
      <c r="R8" s="59"/>
      <c r="S8" s="59"/>
    </row>
    <row r="9" spans="3:19" x14ac:dyDescent="0.2">
      <c r="C9" s="48" t="s">
        <v>47</v>
      </c>
      <c r="D9" s="97">
        <f t="shared" si="1"/>
        <v>0</v>
      </c>
      <c r="E9" s="97">
        <f t="shared" si="2"/>
        <v>8076.2648873583785</v>
      </c>
      <c r="F9" s="97">
        <f t="shared" si="3"/>
        <v>0</v>
      </c>
      <c r="G9" s="97">
        <f t="shared" si="4"/>
        <v>0</v>
      </c>
      <c r="H9" s="97">
        <f t="shared" si="5"/>
        <v>0</v>
      </c>
      <c r="I9" s="125"/>
      <c r="J9" s="200"/>
      <c r="K9" s="201"/>
      <c r="L9" s="201"/>
      <c r="M9" s="201"/>
      <c r="N9" s="201"/>
      <c r="O9" s="201"/>
      <c r="P9" s="99"/>
      <c r="Q9" s="59"/>
      <c r="R9" s="59"/>
      <c r="S9" s="59"/>
    </row>
    <row r="10" spans="3:19" x14ac:dyDescent="0.2">
      <c r="C10" s="444" t="s">
        <v>460</v>
      </c>
      <c r="D10" s="97">
        <f t="shared" si="1"/>
        <v>0</v>
      </c>
      <c r="E10" s="97">
        <f t="shared" si="2"/>
        <v>22466.784334636926</v>
      </c>
      <c r="F10" s="97">
        <f t="shared" si="3"/>
        <v>0</v>
      </c>
      <c r="G10" s="97">
        <f t="shared" si="4"/>
        <v>0</v>
      </c>
      <c r="H10" s="97">
        <f t="shared" si="5"/>
        <v>5.4790200000000002</v>
      </c>
      <c r="I10" s="125"/>
      <c r="J10" s="200"/>
      <c r="K10" s="201"/>
      <c r="L10" s="201"/>
      <c r="M10" s="201"/>
      <c r="N10" s="201"/>
      <c r="O10" s="201"/>
      <c r="P10" s="99"/>
      <c r="Q10" s="59"/>
      <c r="R10" s="59"/>
      <c r="S10" s="59"/>
    </row>
    <row r="11" spans="3:19" x14ac:dyDescent="0.2">
      <c r="C11" s="48" t="s">
        <v>269</v>
      </c>
      <c r="D11" s="97">
        <f t="shared" si="1"/>
        <v>232.60474213107327</v>
      </c>
      <c r="E11" s="97">
        <f t="shared" si="2"/>
        <v>8193.1301537634736</v>
      </c>
      <c r="F11" s="97">
        <f t="shared" si="3"/>
        <v>167.83589166890556</v>
      </c>
      <c r="G11" s="97">
        <f t="shared" si="4"/>
        <v>8.3145724612927783</v>
      </c>
      <c r="H11" s="97">
        <f t="shared" si="5"/>
        <v>10.190674750202195</v>
      </c>
      <c r="I11" s="125"/>
      <c r="J11" s="200"/>
      <c r="K11" s="201"/>
      <c r="L11" s="201"/>
      <c r="M11" s="201"/>
      <c r="N11" s="201"/>
      <c r="O11" s="201"/>
      <c r="P11" s="99"/>
      <c r="Q11" s="59"/>
      <c r="R11" s="59"/>
      <c r="S11" s="59"/>
    </row>
    <row r="12" spans="3:19" x14ac:dyDescent="0.2">
      <c r="C12" s="48" t="s">
        <v>277</v>
      </c>
      <c r="D12" s="97">
        <f t="shared" si="1"/>
        <v>6.0345933512567296</v>
      </c>
      <c r="E12" s="97">
        <f t="shared" si="2"/>
        <v>25842.172398943105</v>
      </c>
      <c r="F12" s="97">
        <f t="shared" si="3"/>
        <v>3.4053068946796774</v>
      </c>
      <c r="G12" s="97">
        <f t="shared" si="4"/>
        <v>0</v>
      </c>
      <c r="H12" s="97">
        <f t="shared" si="5"/>
        <v>0</v>
      </c>
      <c r="I12" s="424"/>
      <c r="J12" s="425"/>
      <c r="K12" s="426"/>
      <c r="L12" s="426"/>
      <c r="M12" s="201"/>
      <c r="N12" s="201"/>
      <c r="O12" s="201"/>
      <c r="P12" s="99"/>
      <c r="Q12" s="59"/>
      <c r="R12" s="59"/>
      <c r="S12" s="59"/>
    </row>
    <row r="13" spans="3:19" x14ac:dyDescent="0.2">
      <c r="C13" s="48" t="s">
        <v>279</v>
      </c>
      <c r="D13" s="97">
        <f t="shared" si="1"/>
        <v>0</v>
      </c>
      <c r="E13" s="97">
        <f t="shared" si="2"/>
        <v>1148.729791005268</v>
      </c>
      <c r="F13" s="97">
        <f t="shared" si="3"/>
        <v>0</v>
      </c>
      <c r="G13" s="97">
        <f t="shared" si="4"/>
        <v>0</v>
      </c>
      <c r="H13" s="97">
        <f t="shared" si="5"/>
        <v>0</v>
      </c>
      <c r="I13" s="424"/>
      <c r="J13" s="425"/>
      <c r="K13" s="426"/>
      <c r="L13" s="426"/>
      <c r="M13" s="201"/>
      <c r="N13" s="201"/>
      <c r="O13" s="201"/>
      <c r="P13" s="99"/>
      <c r="Q13" s="59"/>
      <c r="R13" s="59"/>
      <c r="S13" s="59"/>
    </row>
    <row r="14" spans="3:19" x14ac:dyDescent="0.2">
      <c r="C14" s="48" t="s">
        <v>49</v>
      </c>
      <c r="D14" s="97">
        <f t="shared" si="1"/>
        <v>0</v>
      </c>
      <c r="E14" s="97">
        <f t="shared" si="2"/>
        <v>842.25729775958246</v>
      </c>
      <c r="F14" s="97">
        <f t="shared" si="3"/>
        <v>0</v>
      </c>
      <c r="G14" s="97">
        <f t="shared" si="4"/>
        <v>0</v>
      </c>
      <c r="H14" s="97">
        <f t="shared" si="5"/>
        <v>0</v>
      </c>
      <c r="I14" s="424"/>
      <c r="J14" s="425"/>
      <c r="K14" s="426"/>
      <c r="L14" s="426"/>
      <c r="M14" s="201"/>
      <c r="N14" s="201"/>
      <c r="O14" s="201"/>
      <c r="P14" s="78"/>
      <c r="Q14" s="59"/>
      <c r="R14" s="59"/>
      <c r="S14" s="59"/>
    </row>
    <row r="15" spans="3:19" x14ac:dyDescent="0.2">
      <c r="C15" s="48" t="s">
        <v>50</v>
      </c>
      <c r="D15" s="97">
        <f t="shared" si="1"/>
        <v>0</v>
      </c>
      <c r="E15" s="97">
        <f t="shared" si="2"/>
        <v>548.91874398839798</v>
      </c>
      <c r="F15" s="97">
        <f t="shared" si="3"/>
        <v>0</v>
      </c>
      <c r="G15" s="97">
        <f t="shared" si="4"/>
        <v>0</v>
      </c>
      <c r="H15" s="97">
        <f t="shared" si="5"/>
        <v>0</v>
      </c>
      <c r="I15" s="424"/>
      <c r="J15" s="425"/>
      <c r="K15" s="426"/>
      <c r="L15" s="426"/>
      <c r="M15" s="201"/>
      <c r="N15" s="201"/>
      <c r="O15" s="201"/>
      <c r="P15" s="99"/>
      <c r="Q15" s="59"/>
      <c r="R15" s="59"/>
      <c r="S15" s="59"/>
    </row>
    <row r="16" spans="3:19" x14ac:dyDescent="0.2">
      <c r="C16" s="48" t="s">
        <v>488</v>
      </c>
      <c r="D16" s="97">
        <f>SUMIF($A$22:$A$50,"N",D$22:D$50)</f>
        <v>3893.7821292431063</v>
      </c>
      <c r="E16" s="97">
        <f>SUMIF($A$22:$A$50,"N",E$22:E$50)</f>
        <v>3302.2910733252179</v>
      </c>
      <c r="F16" s="97">
        <f>SUMIF($A$22:$A$50,"N",F$22:F$50)</f>
        <v>4368.5881044059524</v>
      </c>
      <c r="G16" s="97">
        <f>SUMIF($A$22:$A$50,"N",G$22:G$50)</f>
        <v>5787.3512022006717</v>
      </c>
      <c r="H16" s="97">
        <f>SUMIF($A$22:$A$50,"N",H$22:H$50)</f>
        <v>186.07575573031352</v>
      </c>
      <c r="I16" s="424"/>
      <c r="J16" s="425"/>
      <c r="K16" s="426"/>
      <c r="L16" s="426"/>
      <c r="M16" s="201"/>
      <c r="N16" s="201"/>
      <c r="O16" s="201"/>
      <c r="P16" s="78"/>
      <c r="Q16" s="59"/>
      <c r="R16" s="59"/>
      <c r="S16" s="59"/>
    </row>
    <row r="17" spans="1:20" s="11" customFormat="1" x14ac:dyDescent="0.2">
      <c r="A17" s="60"/>
      <c r="B17" s="60"/>
      <c r="C17" s="237" t="s">
        <v>280</v>
      </c>
      <c r="D17" s="232">
        <f>SUM(D5:D16)</f>
        <v>23823.968650163773</v>
      </c>
      <c r="E17" s="232">
        <f>SUM(E5:E16)</f>
        <v>87374.126124427174</v>
      </c>
      <c r="F17" s="232">
        <f>SUM(F5:F16)</f>
        <v>16024.335666821251</v>
      </c>
      <c r="G17" s="232">
        <f>SUM(G5:G16)</f>
        <v>6029.9765909854095</v>
      </c>
      <c r="H17" s="232">
        <f>SUM(H5:H16)</f>
        <v>678.51589022291432</v>
      </c>
      <c r="I17" s="281"/>
      <c r="J17" s="427"/>
      <c r="K17" s="428"/>
      <c r="L17" s="428"/>
      <c r="M17" s="238"/>
      <c r="N17" s="238"/>
      <c r="O17" s="238"/>
      <c r="P17" s="101"/>
      <c r="Q17" s="61"/>
      <c r="R17" s="61"/>
      <c r="S17" s="61"/>
    </row>
    <row r="18" spans="1:20" x14ac:dyDescent="0.2">
      <c r="I18" s="192"/>
      <c r="J18" s="192"/>
      <c r="K18" s="192"/>
      <c r="L18" s="192"/>
    </row>
    <row r="19" spans="1:20" x14ac:dyDescent="0.2">
      <c r="I19" s="192"/>
      <c r="J19" s="192"/>
      <c r="K19" s="192"/>
      <c r="L19" s="192"/>
    </row>
    <row r="20" spans="1:20" x14ac:dyDescent="0.2">
      <c r="C20" s="6" t="s">
        <v>250</v>
      </c>
      <c r="I20" s="192"/>
      <c r="J20" s="192"/>
      <c r="K20" s="192"/>
      <c r="L20" s="192"/>
    </row>
    <row r="21" spans="1:20" x14ac:dyDescent="0.2">
      <c r="A21" s="5" t="s">
        <v>247</v>
      </c>
      <c r="B21" s="5"/>
      <c r="C21" s="5" t="str">
        <f t="shared" ref="C21:C50" si="6">C60</f>
        <v>Combined Categories</v>
      </c>
      <c r="D21" s="5" t="str">
        <f>RIGHT(D59,LEN(D59)-7)</f>
        <v>NOx (tons/year)</v>
      </c>
      <c r="E21" s="5" t="str">
        <f>RIGHT(L59,LEN(L59)-7)</f>
        <v>VOC (tons/year)</v>
      </c>
      <c r="F21" s="5" t="str">
        <f>RIGHT(T59,LEN(T59)-7)</f>
        <v>CO (tons/year)</v>
      </c>
      <c r="G21" s="5" t="str">
        <f>RIGHT(AB59,LEN(AB59)-7)</f>
        <v>SOx (tons/year)</v>
      </c>
      <c r="H21" s="5" t="str">
        <f>RIGHT(AJ59,LEN(AJ59)-7)</f>
        <v>PM10 (tons/year)</v>
      </c>
      <c r="I21" s="429"/>
      <c r="J21" s="192"/>
      <c r="K21" s="429"/>
      <c r="L21" s="429"/>
      <c r="O21" s="5"/>
      <c r="P21" s="5"/>
      <c r="Q21" s="5"/>
      <c r="R21" s="5"/>
      <c r="S21" s="5"/>
      <c r="T21" s="5"/>
    </row>
    <row r="22" spans="1:20" x14ac:dyDescent="0.2">
      <c r="A22" t="str">
        <f t="shared" ref="A22:A50" si="7">VLOOKUP(C22,$J$21:$K$50,2,FALSE)</f>
        <v>N</v>
      </c>
      <c r="C22" t="str">
        <f t="shared" si="6"/>
        <v>Blowdown Flaring</v>
      </c>
      <c r="D22" s="53">
        <f t="shared" ref="D22:D50" si="8">SUM(D61:K61)</f>
        <v>4.1216811809552684E-3</v>
      </c>
      <c r="E22" s="53">
        <f t="shared" ref="E22:E50" si="9">SUM(L61:S61)</f>
        <v>0</v>
      </c>
      <c r="F22" s="53">
        <f t="shared" ref="F22:F50" si="10">SUM(T61:AA61)</f>
        <v>2.2426794661080138E-2</v>
      </c>
      <c r="G22" s="53">
        <f t="shared" ref="G22:G50" si="11">SUM(AB61:AI61)</f>
        <v>0</v>
      </c>
      <c r="H22" s="53">
        <f t="shared" ref="H22:H50" si="12">SUM(AJ61:AQ61)</f>
        <v>0</v>
      </c>
      <c r="I22" s="430"/>
      <c r="J22" s="431" t="s">
        <v>426</v>
      </c>
      <c r="K22" s="192" t="s">
        <v>434</v>
      </c>
      <c r="L22" s="431"/>
      <c r="M22" s="227"/>
      <c r="O22" s="59"/>
      <c r="P22" s="59"/>
      <c r="Q22" s="59"/>
      <c r="R22" s="59"/>
      <c r="S22" s="59"/>
    </row>
    <row r="23" spans="1:20" x14ac:dyDescent="0.2">
      <c r="A23" s="198" t="str">
        <f t="shared" si="7"/>
        <v>Y</v>
      </c>
      <c r="C23" t="str">
        <f t="shared" si="6"/>
        <v>Compressor Engines</v>
      </c>
      <c r="D23" s="53">
        <f t="shared" si="8"/>
        <v>11818.324358100899</v>
      </c>
      <c r="E23" s="53">
        <f t="shared" si="9"/>
        <v>2218.7895311095858</v>
      </c>
      <c r="F23" s="53">
        <f t="shared" si="10"/>
        <v>6707.303686285426</v>
      </c>
      <c r="G23" s="53">
        <f t="shared" si="11"/>
        <v>5.0208258123183152</v>
      </c>
      <c r="H23" s="53">
        <f t="shared" si="12"/>
        <v>151.07688691376421</v>
      </c>
      <c r="I23" s="430"/>
      <c r="J23" s="431" t="s">
        <v>254</v>
      </c>
      <c r="K23" s="192" t="s">
        <v>436</v>
      </c>
      <c r="L23" s="431"/>
      <c r="M23" s="227"/>
      <c r="O23" s="59"/>
      <c r="P23" s="59"/>
      <c r="Q23" s="59"/>
      <c r="R23" s="59"/>
      <c r="S23" s="59"/>
    </row>
    <row r="24" spans="1:20" x14ac:dyDescent="0.2">
      <c r="A24" s="198" t="str">
        <f t="shared" si="7"/>
        <v>Y</v>
      </c>
      <c r="C24" t="str">
        <f t="shared" si="6"/>
        <v xml:space="preserve">Condensate tank </v>
      </c>
      <c r="D24" s="53">
        <f t="shared" si="8"/>
        <v>6.0345933512567296</v>
      </c>
      <c r="E24" s="53">
        <f t="shared" si="9"/>
        <v>25842.172398943105</v>
      </c>
      <c r="F24" s="53">
        <f t="shared" si="10"/>
        <v>3.4053068946796774</v>
      </c>
      <c r="G24" s="53">
        <f t="shared" si="11"/>
        <v>0</v>
      </c>
      <c r="H24" s="53">
        <f t="shared" si="12"/>
        <v>0</v>
      </c>
      <c r="I24" s="430"/>
      <c r="J24" s="431" t="s">
        <v>277</v>
      </c>
      <c r="K24" s="192" t="s">
        <v>436</v>
      </c>
      <c r="L24" s="431"/>
      <c r="M24" s="227"/>
      <c r="O24" s="59"/>
      <c r="P24" s="59"/>
      <c r="Q24" s="59"/>
      <c r="R24" s="59"/>
      <c r="S24" s="59"/>
    </row>
    <row r="25" spans="1:20" x14ac:dyDescent="0.2">
      <c r="A25" s="198" t="str">
        <f t="shared" si="7"/>
        <v>Y</v>
      </c>
      <c r="C25" t="str">
        <f t="shared" si="6"/>
        <v>Dehydrator</v>
      </c>
      <c r="D25" s="53">
        <f t="shared" si="8"/>
        <v>232.60474213107327</v>
      </c>
      <c r="E25" s="53">
        <f t="shared" si="9"/>
        <v>8193.1301537634736</v>
      </c>
      <c r="F25" s="53">
        <f t="shared" si="10"/>
        <v>167.83589166890556</v>
      </c>
      <c r="G25" s="53">
        <f t="shared" si="11"/>
        <v>8.3145724612927783</v>
      </c>
      <c r="H25" s="53">
        <f t="shared" si="12"/>
        <v>10.190674750202195</v>
      </c>
      <c r="I25" s="430"/>
      <c r="J25" s="431" t="s">
        <v>269</v>
      </c>
      <c r="K25" s="192" t="s">
        <v>436</v>
      </c>
      <c r="L25" s="431"/>
      <c r="M25" s="227"/>
      <c r="O25" s="59"/>
      <c r="P25" s="59"/>
      <c r="Q25" s="59"/>
      <c r="R25" s="59"/>
      <c r="S25" s="59"/>
    </row>
    <row r="26" spans="1:20" x14ac:dyDescent="0.2">
      <c r="A26" s="198" t="str">
        <f t="shared" si="7"/>
        <v>N</v>
      </c>
      <c r="C26" t="str">
        <f t="shared" si="6"/>
        <v>Dehydrator Flaring</v>
      </c>
      <c r="D26" s="53">
        <f t="shared" si="8"/>
        <v>208.69059647837568</v>
      </c>
      <c r="E26" s="53">
        <f t="shared" si="9"/>
        <v>0</v>
      </c>
      <c r="F26" s="53">
        <f t="shared" si="10"/>
        <v>70.513505102931305</v>
      </c>
      <c r="G26" s="53">
        <f t="shared" si="11"/>
        <v>0</v>
      </c>
      <c r="H26" s="53">
        <f t="shared" si="12"/>
        <v>0</v>
      </c>
      <c r="I26" s="430"/>
      <c r="J26" s="431" t="s">
        <v>271</v>
      </c>
      <c r="K26" s="192" t="s">
        <v>434</v>
      </c>
      <c r="L26" s="431"/>
      <c r="M26" s="227"/>
      <c r="O26" s="59"/>
      <c r="P26" s="59"/>
      <c r="Q26" s="59"/>
      <c r="R26" s="59"/>
      <c r="S26" s="59"/>
    </row>
    <row r="27" spans="1:20" x14ac:dyDescent="0.2">
      <c r="A27" s="198" t="str">
        <f t="shared" si="7"/>
        <v>Y</v>
      </c>
      <c r="C27" t="str">
        <f t="shared" si="6"/>
        <v>Drill rigs</v>
      </c>
      <c r="D27" s="53">
        <f t="shared" si="8"/>
        <v>4824.7524335709932</v>
      </c>
      <c r="E27" s="53">
        <f t="shared" si="9"/>
        <v>561.04145957472269</v>
      </c>
      <c r="F27" s="53">
        <f t="shared" si="10"/>
        <v>2420.4569655630621</v>
      </c>
      <c r="G27" s="53">
        <f t="shared" si="11"/>
        <v>209.6248703796081</v>
      </c>
      <c r="H27" s="53">
        <f t="shared" si="12"/>
        <v>123.20035604127237</v>
      </c>
      <c r="I27" s="430"/>
      <c r="J27" s="431" t="s">
        <v>44</v>
      </c>
      <c r="K27" s="192" t="s">
        <v>436</v>
      </c>
      <c r="L27" s="431"/>
      <c r="M27" s="227"/>
      <c r="O27" s="59"/>
      <c r="P27" s="59"/>
      <c r="Q27" s="59"/>
      <c r="R27" s="59"/>
      <c r="S27" s="59"/>
    </row>
    <row r="28" spans="1:20" x14ac:dyDescent="0.2">
      <c r="A28" s="198" t="str">
        <f t="shared" si="7"/>
        <v>Y</v>
      </c>
      <c r="C28" t="str">
        <f t="shared" si="6"/>
        <v>Fugitives</v>
      </c>
      <c r="D28" s="53">
        <f t="shared" si="8"/>
        <v>0</v>
      </c>
      <c r="E28" s="53">
        <f t="shared" si="9"/>
        <v>22466.784334636926</v>
      </c>
      <c r="F28" s="53">
        <f t="shared" si="10"/>
        <v>0</v>
      </c>
      <c r="G28" s="53">
        <f t="shared" si="11"/>
        <v>0</v>
      </c>
      <c r="H28" s="53">
        <f t="shared" si="12"/>
        <v>5.4790200000000002</v>
      </c>
      <c r="I28" s="430"/>
      <c r="J28" s="431" t="s">
        <v>460</v>
      </c>
      <c r="K28" s="192" t="s">
        <v>436</v>
      </c>
      <c r="L28" s="431"/>
      <c r="M28" s="227"/>
      <c r="N28" s="75"/>
      <c r="O28" s="59"/>
      <c r="P28" s="59"/>
      <c r="Q28" s="59"/>
      <c r="R28" s="59"/>
      <c r="S28" s="59"/>
    </row>
    <row r="29" spans="1:20" x14ac:dyDescent="0.2">
      <c r="A29" s="198" t="str">
        <f t="shared" si="7"/>
        <v>N</v>
      </c>
      <c r="C29" t="str">
        <f t="shared" si="6"/>
        <v>Gas Well Truck Loading</v>
      </c>
      <c r="D29" s="53">
        <f t="shared" si="8"/>
        <v>0</v>
      </c>
      <c r="E29" s="53">
        <f t="shared" si="9"/>
        <v>662.90134457881322</v>
      </c>
      <c r="F29" s="53">
        <f t="shared" si="10"/>
        <v>0</v>
      </c>
      <c r="G29" s="53">
        <f t="shared" si="11"/>
        <v>0</v>
      </c>
      <c r="H29" s="53">
        <f t="shared" si="12"/>
        <v>0</v>
      </c>
      <c r="I29" s="430"/>
      <c r="J29" s="431" t="s">
        <v>386</v>
      </c>
      <c r="K29" s="192" t="s">
        <v>434</v>
      </c>
      <c r="L29" s="431"/>
      <c r="M29" s="227"/>
      <c r="O29" s="59"/>
      <c r="P29" s="59"/>
      <c r="Q29" s="59"/>
      <c r="R29" s="59"/>
      <c r="S29" s="59"/>
    </row>
    <row r="30" spans="1:20" x14ac:dyDescent="0.2">
      <c r="A30" s="198" t="str">
        <f t="shared" si="7"/>
        <v>Y</v>
      </c>
      <c r="C30" t="str">
        <f t="shared" si="6"/>
        <v>Heaters</v>
      </c>
      <c r="D30" s="53">
        <f t="shared" si="8"/>
        <v>3048.4703937664453</v>
      </c>
      <c r="E30" s="53">
        <f t="shared" si="9"/>
        <v>190.98398032562363</v>
      </c>
      <c r="F30" s="53">
        <f t="shared" si="10"/>
        <v>2356.7457120032268</v>
      </c>
      <c r="G30" s="53">
        <f t="shared" si="11"/>
        <v>19.665120131518908</v>
      </c>
      <c r="H30" s="53">
        <f t="shared" si="12"/>
        <v>202.49319678736202</v>
      </c>
      <c r="I30" s="430"/>
      <c r="J30" s="431" t="s">
        <v>52</v>
      </c>
      <c r="K30" s="192" t="s">
        <v>436</v>
      </c>
      <c r="L30" s="431"/>
      <c r="M30" s="227"/>
      <c r="O30" s="59"/>
      <c r="P30" s="59"/>
      <c r="Q30" s="59"/>
      <c r="R30" s="59"/>
      <c r="S30" s="59"/>
    </row>
    <row r="31" spans="1:20" x14ac:dyDescent="0.2">
      <c r="A31" s="198" t="str">
        <f t="shared" si="7"/>
        <v>N</v>
      </c>
      <c r="C31" t="str">
        <f t="shared" si="6"/>
        <v>Initial completion Flaring</v>
      </c>
      <c r="D31" s="53">
        <f t="shared" si="8"/>
        <v>1915.4897147576396</v>
      </c>
      <c r="E31" s="53">
        <f t="shared" si="9"/>
        <v>0</v>
      </c>
      <c r="F31" s="53">
        <f t="shared" si="10"/>
        <v>2226.5298927399976</v>
      </c>
      <c r="G31" s="53">
        <f t="shared" si="11"/>
        <v>34.4568380936363</v>
      </c>
      <c r="H31" s="53">
        <f t="shared" si="12"/>
        <v>117.26052161643773</v>
      </c>
      <c r="I31" s="430"/>
      <c r="J31" s="431" t="s">
        <v>273</v>
      </c>
      <c r="K31" s="192" t="s">
        <v>434</v>
      </c>
      <c r="L31" s="431"/>
      <c r="M31" s="227"/>
      <c r="O31" s="59"/>
      <c r="P31" s="59"/>
      <c r="Q31" s="59"/>
      <c r="R31" s="59"/>
      <c r="S31" s="59"/>
    </row>
    <row r="32" spans="1:20" x14ac:dyDescent="0.2">
      <c r="A32" s="198" t="str">
        <f t="shared" si="7"/>
        <v>N</v>
      </c>
      <c r="C32" t="str">
        <f t="shared" si="6"/>
        <v>Natural Gas Production, Flares</v>
      </c>
      <c r="D32" s="53">
        <f t="shared" si="8"/>
        <v>151.72950220290568</v>
      </c>
      <c r="E32" s="53">
        <f t="shared" si="9"/>
        <v>116.12323327983545</v>
      </c>
      <c r="F32" s="53">
        <f t="shared" si="10"/>
        <v>109.02692677553492</v>
      </c>
      <c r="G32" s="53">
        <f t="shared" si="11"/>
        <v>37.85699619491956</v>
      </c>
      <c r="H32" s="53">
        <f t="shared" si="12"/>
        <v>0</v>
      </c>
      <c r="I32" s="430"/>
      <c r="J32" s="431" t="s">
        <v>225</v>
      </c>
      <c r="K32" s="192" t="s">
        <v>434</v>
      </c>
      <c r="L32" s="431"/>
      <c r="M32" s="227"/>
      <c r="O32" s="59"/>
      <c r="P32" s="59"/>
      <c r="Q32" s="59"/>
      <c r="R32" s="59"/>
      <c r="S32" s="59"/>
    </row>
    <row r="33" spans="1:19" x14ac:dyDescent="0.2">
      <c r="A33" s="198" t="str">
        <f t="shared" si="7"/>
        <v>N</v>
      </c>
      <c r="C33" t="str">
        <f t="shared" si="6"/>
        <v>Natural Gas Production, Gas Sweetening: Amine Process</v>
      </c>
      <c r="D33" s="53">
        <f t="shared" si="8"/>
        <v>1.0637307703848768</v>
      </c>
      <c r="E33" s="53">
        <f t="shared" si="9"/>
        <v>1.1819230782054187E-2</v>
      </c>
      <c r="F33" s="53">
        <f t="shared" si="10"/>
        <v>0.11819230782054187</v>
      </c>
      <c r="G33" s="53">
        <f t="shared" si="11"/>
        <v>0</v>
      </c>
      <c r="H33" s="53">
        <f t="shared" si="12"/>
        <v>0</v>
      </c>
      <c r="I33" s="430"/>
      <c r="J33" s="431" t="s">
        <v>223</v>
      </c>
      <c r="K33" s="192" t="s">
        <v>434</v>
      </c>
      <c r="L33" s="431"/>
      <c r="M33" s="227"/>
      <c r="O33" s="59"/>
      <c r="P33" s="59"/>
      <c r="Q33" s="59"/>
      <c r="R33" s="59"/>
      <c r="S33" s="59"/>
    </row>
    <row r="34" spans="1:19" x14ac:dyDescent="0.2">
      <c r="A34" s="198" t="str">
        <f t="shared" si="7"/>
        <v>N</v>
      </c>
      <c r="C34" t="str">
        <f t="shared" si="6"/>
        <v>Natural Gas Production, Incinerators Burning Waste Gas or Augmented Waste Gas</v>
      </c>
      <c r="D34" s="53">
        <f t="shared" si="8"/>
        <v>64.776868331878944</v>
      </c>
      <c r="E34" s="53">
        <f t="shared" si="9"/>
        <v>2.0329076945133204</v>
      </c>
      <c r="F34" s="53">
        <f t="shared" si="10"/>
        <v>3.1911923111546305</v>
      </c>
      <c r="G34" s="53">
        <f t="shared" si="11"/>
        <v>33.093846189751723</v>
      </c>
      <c r="H34" s="53">
        <f t="shared" si="12"/>
        <v>3.0730000033340883E-2</v>
      </c>
      <c r="I34" s="430"/>
      <c r="J34" s="431" t="s">
        <v>226</v>
      </c>
      <c r="K34" s="192" t="s">
        <v>434</v>
      </c>
      <c r="L34" s="431"/>
      <c r="M34" s="227"/>
      <c r="O34" s="59"/>
      <c r="P34" s="59"/>
      <c r="Q34" s="59"/>
      <c r="R34" s="59"/>
      <c r="S34" s="59"/>
    </row>
    <row r="35" spans="1:19" x14ac:dyDescent="0.2">
      <c r="A35" s="198" t="str">
        <f t="shared" si="7"/>
        <v>N</v>
      </c>
      <c r="C35" t="str">
        <f t="shared" si="6"/>
        <v>Natural Gas Production, Other Not Classified</v>
      </c>
      <c r="D35" s="53">
        <f t="shared" si="8"/>
        <v>1111.325751612402</v>
      </c>
      <c r="E35" s="53">
        <f t="shared" si="9"/>
        <v>777.10236830466499</v>
      </c>
      <c r="F35" s="53">
        <f t="shared" si="10"/>
        <v>1699.0882221966447</v>
      </c>
      <c r="G35" s="53">
        <f t="shared" si="11"/>
        <v>5675.1443790114145</v>
      </c>
      <c r="H35" s="53">
        <f t="shared" si="12"/>
        <v>66.606913289205167</v>
      </c>
      <c r="I35" s="430"/>
      <c r="J35" s="431" t="s">
        <v>234</v>
      </c>
      <c r="K35" s="192" t="s">
        <v>434</v>
      </c>
      <c r="L35" s="431"/>
      <c r="M35" s="227"/>
      <c r="O35" s="59"/>
      <c r="P35" s="59"/>
      <c r="Q35" s="59"/>
      <c r="R35" s="59"/>
      <c r="S35" s="59"/>
    </row>
    <row r="36" spans="1:19" x14ac:dyDescent="0.2">
      <c r="A36" s="198" t="str">
        <f t="shared" si="7"/>
        <v>N</v>
      </c>
      <c r="C36" t="str">
        <f t="shared" si="6"/>
        <v>Oil Production, Processing Operations: Not Classified</v>
      </c>
      <c r="D36" s="53">
        <f t="shared" si="8"/>
        <v>0</v>
      </c>
      <c r="E36" s="53">
        <f t="shared" si="9"/>
        <v>12.05561539769527</v>
      </c>
      <c r="F36" s="53">
        <f t="shared" si="10"/>
        <v>0</v>
      </c>
      <c r="G36" s="53">
        <f t="shared" si="11"/>
        <v>0</v>
      </c>
      <c r="H36" s="53">
        <f t="shared" si="12"/>
        <v>0</v>
      </c>
      <c r="I36" s="430"/>
      <c r="J36" s="431" t="s">
        <v>222</v>
      </c>
      <c r="K36" s="192" t="s">
        <v>434</v>
      </c>
      <c r="L36" s="431"/>
      <c r="M36" s="227"/>
      <c r="O36" s="59"/>
      <c r="P36" s="59"/>
      <c r="Q36" s="59"/>
      <c r="R36" s="59"/>
      <c r="S36" s="59"/>
    </row>
    <row r="37" spans="1:19" x14ac:dyDescent="0.2">
      <c r="A37" s="198" t="str">
        <f t="shared" si="7"/>
        <v>Y</v>
      </c>
      <c r="C37" t="str">
        <f t="shared" si="6"/>
        <v>Oil Tank</v>
      </c>
      <c r="D37" s="53">
        <f t="shared" si="8"/>
        <v>0</v>
      </c>
      <c r="E37" s="53">
        <f t="shared" si="9"/>
        <v>1148.729791005268</v>
      </c>
      <c r="F37" s="53">
        <f t="shared" si="10"/>
        <v>0</v>
      </c>
      <c r="G37" s="53">
        <f t="shared" si="11"/>
        <v>0</v>
      </c>
      <c r="H37" s="53">
        <f t="shared" si="12"/>
        <v>0</v>
      </c>
      <c r="I37" s="430"/>
      <c r="J37" s="431" t="s">
        <v>279</v>
      </c>
      <c r="K37" s="192" t="s">
        <v>436</v>
      </c>
      <c r="L37" s="431"/>
      <c r="M37" s="227"/>
      <c r="O37" s="59"/>
      <c r="P37" s="59"/>
      <c r="Q37" s="59"/>
      <c r="R37" s="59"/>
      <c r="S37" s="59"/>
    </row>
    <row r="38" spans="1:19" x14ac:dyDescent="0.2">
      <c r="A38" s="198" t="str">
        <f t="shared" si="7"/>
        <v>N</v>
      </c>
      <c r="C38" t="str">
        <f t="shared" si="6"/>
        <v>Oil Well Truck Loading</v>
      </c>
      <c r="D38" s="53">
        <f t="shared" si="8"/>
        <v>0</v>
      </c>
      <c r="E38" s="53">
        <f t="shared" si="9"/>
        <v>697.78134905904994</v>
      </c>
      <c r="F38" s="53">
        <f t="shared" si="10"/>
        <v>0</v>
      </c>
      <c r="G38" s="53">
        <f t="shared" si="11"/>
        <v>0</v>
      </c>
      <c r="H38" s="53">
        <f t="shared" si="12"/>
        <v>0</v>
      </c>
      <c r="I38" s="430"/>
      <c r="J38" s="431" t="s">
        <v>393</v>
      </c>
      <c r="K38" s="192" t="s">
        <v>434</v>
      </c>
      <c r="L38" s="431"/>
      <c r="M38" s="227"/>
      <c r="O38" s="59"/>
      <c r="P38" s="59"/>
      <c r="Q38" s="59"/>
      <c r="R38" s="59"/>
      <c r="S38" s="59"/>
    </row>
    <row r="39" spans="1:19" x14ac:dyDescent="0.2">
      <c r="A39" s="198" t="str">
        <f t="shared" si="7"/>
        <v>N</v>
      </c>
      <c r="C39" t="str">
        <f t="shared" si="6"/>
        <v>Other Not Classified</v>
      </c>
      <c r="D39" s="53">
        <f t="shared" si="8"/>
        <v>2.3642539200000003</v>
      </c>
      <c r="E39" s="53">
        <f t="shared" si="9"/>
        <v>60.724081290260884</v>
      </c>
      <c r="F39" s="53">
        <f t="shared" si="10"/>
        <v>0.59106348000000009</v>
      </c>
      <c r="G39" s="53">
        <f t="shared" si="11"/>
        <v>0</v>
      </c>
      <c r="H39" s="53">
        <f t="shared" si="12"/>
        <v>0</v>
      </c>
      <c r="I39" s="430"/>
      <c r="J39" s="431" t="s">
        <v>591</v>
      </c>
      <c r="K39" s="192" t="s">
        <v>434</v>
      </c>
      <c r="L39" s="431"/>
      <c r="M39" s="227"/>
      <c r="O39" s="59"/>
      <c r="P39" s="59"/>
      <c r="Q39" s="59"/>
      <c r="R39" s="59"/>
      <c r="S39" s="59"/>
    </row>
    <row r="40" spans="1:19" x14ac:dyDescent="0.2">
      <c r="A40" s="198" t="str">
        <f t="shared" si="7"/>
        <v>Y</v>
      </c>
      <c r="C40" t="str">
        <f t="shared" si="6"/>
        <v>Pneumatic devices</v>
      </c>
      <c r="D40" s="53">
        <f t="shared" si="8"/>
        <v>0</v>
      </c>
      <c r="E40" s="53">
        <f t="shared" si="9"/>
        <v>13982.762472636876</v>
      </c>
      <c r="F40" s="53">
        <f t="shared" si="10"/>
        <v>0</v>
      </c>
      <c r="G40" s="53">
        <f t="shared" si="11"/>
        <v>0</v>
      </c>
      <c r="H40" s="53">
        <f t="shared" si="12"/>
        <v>0</v>
      </c>
      <c r="I40" s="430"/>
      <c r="J40" s="431" t="s">
        <v>48</v>
      </c>
      <c r="K40" s="192" t="s">
        <v>436</v>
      </c>
      <c r="L40" s="431"/>
      <c r="M40" s="227"/>
      <c r="O40" s="59"/>
      <c r="P40" s="59"/>
      <c r="Q40" s="59"/>
      <c r="R40" s="59"/>
      <c r="S40" s="59"/>
    </row>
    <row r="41" spans="1:19" x14ac:dyDescent="0.2">
      <c r="A41" s="198" t="str">
        <f t="shared" si="7"/>
        <v>N</v>
      </c>
      <c r="C41" t="str">
        <f t="shared" si="6"/>
        <v>Pneumatic Pump Flaring</v>
      </c>
      <c r="D41" s="53">
        <f t="shared" si="8"/>
        <v>60.737598509085352</v>
      </c>
      <c r="E41" s="53">
        <f t="shared" si="9"/>
        <v>0</v>
      </c>
      <c r="F41" s="53">
        <f t="shared" si="10"/>
        <v>15.184399627271338</v>
      </c>
      <c r="G41" s="53">
        <f t="shared" si="11"/>
        <v>0</v>
      </c>
      <c r="H41" s="53">
        <f t="shared" si="12"/>
        <v>0</v>
      </c>
      <c r="I41" s="430"/>
      <c r="J41" s="431" t="s">
        <v>585</v>
      </c>
      <c r="K41" s="192" t="s">
        <v>434</v>
      </c>
      <c r="L41" s="431"/>
      <c r="M41" s="227"/>
      <c r="O41" s="59"/>
      <c r="P41" s="59"/>
      <c r="Q41" s="59"/>
      <c r="R41" s="59"/>
      <c r="S41" s="59"/>
    </row>
    <row r="42" spans="1:19" x14ac:dyDescent="0.2">
      <c r="A42" s="198" t="str">
        <f t="shared" si="7"/>
        <v>Y</v>
      </c>
      <c r="C42" t="str">
        <f t="shared" si="6"/>
        <v>Pneumatic pumps</v>
      </c>
      <c r="D42" s="53">
        <f t="shared" si="8"/>
        <v>0</v>
      </c>
      <c r="E42" s="53">
        <f t="shared" si="9"/>
        <v>8076.2648873583785</v>
      </c>
      <c r="F42" s="53">
        <f t="shared" si="10"/>
        <v>0</v>
      </c>
      <c r="G42" s="53">
        <f t="shared" si="11"/>
        <v>0</v>
      </c>
      <c r="H42" s="53">
        <f t="shared" si="12"/>
        <v>0</v>
      </c>
      <c r="I42" s="430"/>
      <c r="J42" s="431" t="s">
        <v>47</v>
      </c>
      <c r="K42" s="192" t="s">
        <v>436</v>
      </c>
      <c r="L42" s="431"/>
      <c r="M42" s="227"/>
      <c r="O42" s="59"/>
      <c r="P42" s="59"/>
      <c r="Q42" s="59"/>
      <c r="R42" s="59"/>
      <c r="S42" s="59"/>
    </row>
    <row r="43" spans="1:19" x14ac:dyDescent="0.2">
      <c r="A43" s="198" t="str">
        <f t="shared" si="7"/>
        <v>N</v>
      </c>
      <c r="C43" t="str">
        <f t="shared" si="6"/>
        <v>Recompletion Flaring</v>
      </c>
      <c r="D43" s="53">
        <f t="shared" si="8"/>
        <v>6.9347464851322402E-3</v>
      </c>
      <c r="E43" s="53">
        <f t="shared" si="9"/>
        <v>0</v>
      </c>
      <c r="F43" s="53">
        <f t="shared" si="10"/>
        <v>3.7733179404396008E-2</v>
      </c>
      <c r="G43" s="53">
        <f t="shared" si="11"/>
        <v>0</v>
      </c>
      <c r="H43" s="53">
        <f t="shared" si="12"/>
        <v>0</v>
      </c>
      <c r="I43" s="430"/>
      <c r="J43" s="431" t="s">
        <v>438</v>
      </c>
      <c r="K43" s="192" t="s">
        <v>434</v>
      </c>
      <c r="L43" s="431"/>
      <c r="M43" s="227"/>
      <c r="O43" s="59"/>
      <c r="P43" s="59"/>
      <c r="Q43" s="59"/>
      <c r="R43" s="59"/>
      <c r="S43" s="59"/>
    </row>
    <row r="44" spans="1:19" x14ac:dyDescent="0.2">
      <c r="A44" s="198" t="str">
        <f t="shared" si="7"/>
        <v>N</v>
      </c>
      <c r="C44" t="str">
        <f t="shared" si="6"/>
        <v>Tank flaring</v>
      </c>
      <c r="D44" s="53">
        <f t="shared" si="8"/>
        <v>324.94200375257623</v>
      </c>
      <c r="E44" s="53">
        <f t="shared" si="9"/>
        <v>0</v>
      </c>
      <c r="F44" s="53">
        <f t="shared" si="10"/>
        <v>209.66049766622609</v>
      </c>
      <c r="G44" s="53">
        <f t="shared" si="11"/>
        <v>0</v>
      </c>
      <c r="H44" s="53">
        <f t="shared" si="12"/>
        <v>0</v>
      </c>
      <c r="I44" s="430"/>
      <c r="J44" s="431" t="s">
        <v>437</v>
      </c>
      <c r="K44" s="192" t="s">
        <v>434</v>
      </c>
      <c r="L44" s="431"/>
      <c r="M44" s="227"/>
      <c r="O44" s="59"/>
      <c r="P44" s="59"/>
      <c r="Q44" s="59"/>
      <c r="R44" s="59"/>
      <c r="S44" s="59"/>
    </row>
    <row r="45" spans="1:19" x14ac:dyDescent="0.2">
      <c r="A45" s="198" t="str">
        <f t="shared" si="7"/>
        <v>N</v>
      </c>
      <c r="C45" t="str">
        <f t="shared" si="6"/>
        <v>Venting - blowdowns</v>
      </c>
      <c r="D45" s="53">
        <f t="shared" si="8"/>
        <v>0</v>
      </c>
      <c r="E45" s="53">
        <f t="shared" si="9"/>
        <v>967.18927822112801</v>
      </c>
      <c r="F45" s="53">
        <f t="shared" si="10"/>
        <v>0</v>
      </c>
      <c r="G45" s="53">
        <f t="shared" si="11"/>
        <v>0</v>
      </c>
      <c r="H45" s="53">
        <f t="shared" si="12"/>
        <v>0</v>
      </c>
      <c r="I45" s="430"/>
      <c r="J45" s="431" t="s">
        <v>51</v>
      </c>
      <c r="K45" s="192" t="s">
        <v>434</v>
      </c>
      <c r="L45" s="431"/>
      <c r="M45" s="227"/>
      <c r="O45" s="59"/>
      <c r="P45" s="59"/>
      <c r="Q45" s="59"/>
      <c r="R45" s="59"/>
      <c r="S45" s="59"/>
    </row>
    <row r="46" spans="1:19" s="198" customFormat="1" x14ac:dyDescent="0.2">
      <c r="A46" s="198" t="str">
        <f t="shared" si="7"/>
        <v>N</v>
      </c>
      <c r="C46" s="198" t="str">
        <f t="shared" si="6"/>
        <v>Venting - Compressor Shutdown</v>
      </c>
      <c r="D46" s="53">
        <f t="shared" si="8"/>
        <v>0</v>
      </c>
      <c r="E46" s="53">
        <f t="shared" si="9"/>
        <v>0.16424977377410613</v>
      </c>
      <c r="F46" s="53">
        <f t="shared" si="10"/>
        <v>0</v>
      </c>
      <c r="G46" s="53">
        <f t="shared" si="11"/>
        <v>0</v>
      </c>
      <c r="H46" s="53">
        <f t="shared" si="12"/>
        <v>0</v>
      </c>
      <c r="I46" s="430"/>
      <c r="J46" s="431" t="s">
        <v>268</v>
      </c>
      <c r="K46" s="192" t="s">
        <v>434</v>
      </c>
      <c r="L46" s="431"/>
      <c r="M46" s="227"/>
      <c r="N46" s="15"/>
      <c r="O46" s="59"/>
      <c r="P46" s="59"/>
      <c r="Q46" s="59"/>
      <c r="R46" s="59"/>
      <c r="S46" s="59"/>
    </row>
    <row r="47" spans="1:19" s="198" customFormat="1" x14ac:dyDescent="0.2">
      <c r="A47" s="198" t="str">
        <f t="shared" si="7"/>
        <v>N</v>
      </c>
      <c r="C47" s="198" t="str">
        <f t="shared" si="6"/>
        <v xml:space="preserve">Venting - Compressor Startup </v>
      </c>
      <c r="D47" s="53">
        <f t="shared" si="8"/>
        <v>0</v>
      </c>
      <c r="E47" s="53">
        <f t="shared" si="9"/>
        <v>0.44973691913412656</v>
      </c>
      <c r="F47" s="53">
        <f t="shared" si="10"/>
        <v>0</v>
      </c>
      <c r="G47" s="53">
        <f t="shared" si="11"/>
        <v>0</v>
      </c>
      <c r="H47" s="53">
        <f t="shared" si="12"/>
        <v>0</v>
      </c>
      <c r="I47" s="430"/>
      <c r="J47" s="431" t="s">
        <v>266</v>
      </c>
      <c r="K47" s="192" t="s">
        <v>434</v>
      </c>
      <c r="L47" s="431"/>
      <c r="M47" s="227"/>
      <c r="N47" s="15"/>
      <c r="O47" s="59"/>
      <c r="P47" s="59"/>
      <c r="Q47" s="59"/>
      <c r="R47" s="59"/>
      <c r="S47" s="59"/>
    </row>
    <row r="48" spans="1:19" s="198" customFormat="1" x14ac:dyDescent="0.2">
      <c r="A48" s="198" t="str">
        <f t="shared" si="7"/>
        <v>Y</v>
      </c>
      <c r="C48" s="198" t="str">
        <f t="shared" si="6"/>
        <v>Venting - initial completions</v>
      </c>
      <c r="D48" s="53">
        <f t="shared" si="8"/>
        <v>0</v>
      </c>
      <c r="E48" s="53">
        <f t="shared" si="9"/>
        <v>842.25729775958246</v>
      </c>
      <c r="F48" s="53">
        <f t="shared" si="10"/>
        <v>0</v>
      </c>
      <c r="G48" s="53">
        <f t="shared" si="11"/>
        <v>0</v>
      </c>
      <c r="H48" s="53">
        <f t="shared" si="12"/>
        <v>0</v>
      </c>
      <c r="I48" s="430"/>
      <c r="J48" s="431" t="s">
        <v>49</v>
      </c>
      <c r="K48" s="192" t="s">
        <v>436</v>
      </c>
      <c r="L48" s="431"/>
      <c r="M48" s="227"/>
      <c r="N48" s="15"/>
      <c r="O48" s="59"/>
      <c r="P48" s="59"/>
      <c r="Q48" s="59"/>
      <c r="R48" s="59"/>
      <c r="S48" s="59"/>
    </row>
    <row r="49" spans="1:43" s="198" customFormat="1" x14ac:dyDescent="0.2">
      <c r="A49" s="198" t="str">
        <f t="shared" si="7"/>
        <v>Y</v>
      </c>
      <c r="C49" s="198" t="str">
        <f t="shared" si="6"/>
        <v>Venting - recompletions</v>
      </c>
      <c r="D49" s="53">
        <f t="shared" si="8"/>
        <v>0</v>
      </c>
      <c r="E49" s="53">
        <f t="shared" si="9"/>
        <v>548.91874398839798</v>
      </c>
      <c r="F49" s="53">
        <f t="shared" si="10"/>
        <v>0</v>
      </c>
      <c r="G49" s="53">
        <f t="shared" si="11"/>
        <v>0</v>
      </c>
      <c r="H49" s="53">
        <f t="shared" si="12"/>
        <v>0</v>
      </c>
      <c r="I49" s="430"/>
      <c r="J49" s="431" t="s">
        <v>50</v>
      </c>
      <c r="K49" s="192" t="s">
        <v>436</v>
      </c>
      <c r="L49" s="431"/>
      <c r="M49" s="227"/>
      <c r="N49" s="15"/>
      <c r="O49" s="59"/>
      <c r="P49" s="59"/>
      <c r="Q49" s="59"/>
      <c r="R49" s="59"/>
      <c r="S49" s="59"/>
    </row>
    <row r="50" spans="1:43" s="198" customFormat="1" x14ac:dyDescent="0.2">
      <c r="A50" s="198" t="str">
        <f t="shared" si="7"/>
        <v>N</v>
      </c>
      <c r="C50" s="198" t="str">
        <f t="shared" si="6"/>
        <v>Workover rigs</v>
      </c>
      <c r="D50" s="53">
        <f t="shared" si="8"/>
        <v>52.651052480192199</v>
      </c>
      <c r="E50" s="53">
        <f t="shared" si="9"/>
        <v>5.7550895755667879</v>
      </c>
      <c r="F50" s="53">
        <f t="shared" si="10"/>
        <v>34.624052224305331</v>
      </c>
      <c r="G50" s="53">
        <f t="shared" si="11"/>
        <v>6.7991427109503526</v>
      </c>
      <c r="H50" s="53">
        <f t="shared" si="12"/>
        <v>2.1775908246372571</v>
      </c>
      <c r="I50" s="430"/>
      <c r="J50" s="431" t="s">
        <v>7</v>
      </c>
      <c r="K50" s="192" t="s">
        <v>434</v>
      </c>
      <c r="L50" s="431"/>
      <c r="M50" s="227"/>
      <c r="N50" s="15"/>
      <c r="O50" s="59"/>
      <c r="P50" s="59"/>
      <c r="Q50" s="59"/>
      <c r="R50" s="59"/>
      <c r="S50" s="59"/>
    </row>
    <row r="51" spans="1:43" x14ac:dyDescent="0.2">
      <c r="A51" s="198"/>
      <c r="C51" t="s">
        <v>280</v>
      </c>
      <c r="D51" s="226">
        <f>SUM(D22:D50)</f>
        <v>23823.968650163781</v>
      </c>
      <c r="E51" s="226">
        <f>SUM(E22:E50)</f>
        <v>87374.126124427174</v>
      </c>
      <c r="F51" s="226">
        <f>SUM(F22:F50)</f>
        <v>16024.335666821253</v>
      </c>
      <c r="G51" s="226">
        <f>SUM(G22:G50)</f>
        <v>6029.9765909854104</v>
      </c>
      <c r="H51" s="226">
        <f>SUM(H22:H50)</f>
        <v>678.51589022291432</v>
      </c>
      <c r="I51" s="430"/>
      <c r="J51" s="192"/>
      <c r="K51" s="430"/>
      <c r="L51" s="430"/>
      <c r="O51" s="59"/>
      <c r="P51" s="59"/>
      <c r="Q51" s="59"/>
      <c r="R51" s="59"/>
      <c r="S51" s="59"/>
    </row>
    <row r="52" spans="1:43" x14ac:dyDescent="0.2">
      <c r="I52" s="192"/>
      <c r="J52" s="192"/>
      <c r="K52" s="430"/>
      <c r="L52" s="430"/>
      <c r="O52" s="61"/>
      <c r="P52" s="61"/>
      <c r="Q52" s="61"/>
      <c r="R52" s="61"/>
      <c r="S52" s="61"/>
    </row>
    <row r="53" spans="1:43" x14ac:dyDescent="0.2">
      <c r="I53" s="192"/>
      <c r="J53" s="192"/>
      <c r="K53" s="192"/>
      <c r="L53" s="192"/>
      <c r="N53" s="55"/>
      <c r="O53" s="11"/>
      <c r="P53" s="11"/>
    </row>
    <row r="54" spans="1:43" x14ac:dyDescent="0.2">
      <c r="I54" s="192"/>
      <c r="J54" s="192"/>
      <c r="K54" s="192"/>
      <c r="L54" s="192"/>
      <c r="N54" s="55"/>
      <c r="O54" s="11"/>
      <c r="P54" s="11"/>
    </row>
    <row r="55" spans="1:43" x14ac:dyDescent="0.2">
      <c r="N55" s="55"/>
      <c r="O55" s="11"/>
      <c r="P55" s="11"/>
    </row>
    <row r="56" spans="1:43" x14ac:dyDescent="0.2">
      <c r="N56" s="55"/>
      <c r="O56" s="11"/>
      <c r="P56" s="11"/>
    </row>
    <row r="57" spans="1:43" x14ac:dyDescent="0.2">
      <c r="N57" s="98"/>
      <c r="O57" s="11"/>
      <c r="P57" s="11"/>
    </row>
    <row r="58" spans="1:43" x14ac:dyDescent="0.2">
      <c r="C58" s="32"/>
      <c r="D58" s="30" t="s">
        <v>213</v>
      </c>
      <c r="E58" s="92" t="s">
        <v>2</v>
      </c>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row>
    <row r="59" spans="1:43" x14ac:dyDescent="0.2">
      <c r="C59" s="91"/>
      <c r="D59" s="32" t="s">
        <v>214</v>
      </c>
      <c r="E59" s="34"/>
      <c r="F59" s="34"/>
      <c r="G59" s="34"/>
      <c r="H59" s="34"/>
      <c r="I59" s="34"/>
      <c r="J59" s="34"/>
      <c r="K59" s="34"/>
      <c r="L59" s="32" t="s">
        <v>215</v>
      </c>
      <c r="M59" s="34"/>
      <c r="N59" s="34"/>
      <c r="O59" s="34"/>
      <c r="P59" s="34"/>
      <c r="Q59" s="34"/>
      <c r="R59" s="34"/>
      <c r="S59" s="34"/>
      <c r="T59" s="32" t="s">
        <v>245</v>
      </c>
      <c r="U59" s="34"/>
      <c r="V59" s="34"/>
      <c r="W59" s="34"/>
      <c r="X59" s="34"/>
      <c r="Y59" s="34"/>
      <c r="Z59" s="34"/>
      <c r="AA59" s="34"/>
      <c r="AB59" s="32" t="s">
        <v>246</v>
      </c>
      <c r="AC59" s="34"/>
      <c r="AD59" s="34"/>
      <c r="AE59" s="34"/>
      <c r="AF59" s="34"/>
      <c r="AG59" s="34"/>
      <c r="AH59" s="34"/>
      <c r="AI59" s="34"/>
      <c r="AJ59" s="32" t="s">
        <v>559</v>
      </c>
      <c r="AK59" s="34"/>
      <c r="AL59" s="34"/>
      <c r="AM59" s="34"/>
      <c r="AN59" s="34"/>
      <c r="AO59" s="34"/>
      <c r="AP59" s="34"/>
      <c r="AQ59" s="36"/>
    </row>
    <row r="60" spans="1:43" x14ac:dyDescent="0.2">
      <c r="C60" s="30" t="s">
        <v>1665</v>
      </c>
      <c r="D60" s="32">
        <v>56023</v>
      </c>
      <c r="E60" s="43">
        <v>56035</v>
      </c>
      <c r="F60" s="43">
        <v>56037</v>
      </c>
      <c r="G60" s="43">
        <v>56041</v>
      </c>
      <c r="H60" s="43">
        <v>56001</v>
      </c>
      <c r="I60" s="43">
        <v>56007</v>
      </c>
      <c r="J60" s="43">
        <v>49009</v>
      </c>
      <c r="K60" s="43">
        <v>49043</v>
      </c>
      <c r="L60" s="32">
        <v>56023</v>
      </c>
      <c r="M60" s="43">
        <v>56035</v>
      </c>
      <c r="N60" s="43">
        <v>56037</v>
      </c>
      <c r="O60" s="43">
        <v>56041</v>
      </c>
      <c r="P60" s="43">
        <v>56001</v>
      </c>
      <c r="Q60" s="43">
        <v>56007</v>
      </c>
      <c r="R60" s="43">
        <v>49009</v>
      </c>
      <c r="S60" s="43">
        <v>49043</v>
      </c>
      <c r="T60" s="32">
        <v>56023</v>
      </c>
      <c r="U60" s="43">
        <v>56035</v>
      </c>
      <c r="V60" s="43">
        <v>56037</v>
      </c>
      <c r="W60" s="43">
        <v>56041</v>
      </c>
      <c r="X60" s="43">
        <v>56001</v>
      </c>
      <c r="Y60" s="43">
        <v>56007</v>
      </c>
      <c r="Z60" s="43">
        <v>49009</v>
      </c>
      <c r="AA60" s="43">
        <v>49043</v>
      </c>
      <c r="AB60" s="32">
        <v>56023</v>
      </c>
      <c r="AC60" s="43">
        <v>56035</v>
      </c>
      <c r="AD60" s="43">
        <v>56037</v>
      </c>
      <c r="AE60" s="43">
        <v>56041</v>
      </c>
      <c r="AF60" s="43">
        <v>56001</v>
      </c>
      <c r="AG60" s="43">
        <v>56007</v>
      </c>
      <c r="AH60" s="43">
        <v>49009</v>
      </c>
      <c r="AI60" s="43">
        <v>49043</v>
      </c>
      <c r="AJ60" s="32">
        <v>56023</v>
      </c>
      <c r="AK60" s="43">
        <v>56035</v>
      </c>
      <c r="AL60" s="43">
        <v>56037</v>
      </c>
      <c r="AM60" s="43">
        <v>56041</v>
      </c>
      <c r="AN60" s="43">
        <v>56001</v>
      </c>
      <c r="AO60" s="43">
        <v>56007</v>
      </c>
      <c r="AP60" s="43">
        <v>49009</v>
      </c>
      <c r="AQ60" s="37">
        <v>49043</v>
      </c>
    </row>
    <row r="61" spans="1:43" x14ac:dyDescent="0.2">
      <c r="C61" s="32" t="s">
        <v>426</v>
      </c>
      <c r="D61" s="38">
        <v>6.2460485138382863E-4</v>
      </c>
      <c r="E61" s="44">
        <v>0</v>
      </c>
      <c r="F61" s="44">
        <v>1.6772590183275814E-3</v>
      </c>
      <c r="G61" s="44">
        <v>8.8958898344104103E-4</v>
      </c>
      <c r="H61" s="44">
        <v>4.4060055005893073E-8</v>
      </c>
      <c r="I61" s="44">
        <v>8.4079934667103599E-4</v>
      </c>
      <c r="J61" s="44">
        <v>7.5342136602477849E-6</v>
      </c>
      <c r="K61" s="44">
        <v>8.1850707416528186E-5</v>
      </c>
      <c r="L61" s="38">
        <v>0</v>
      </c>
      <c r="M61" s="44">
        <v>0</v>
      </c>
      <c r="N61" s="44">
        <v>0</v>
      </c>
      <c r="O61" s="44">
        <v>0</v>
      </c>
      <c r="P61" s="44">
        <v>0</v>
      </c>
      <c r="Q61" s="44">
        <v>0</v>
      </c>
      <c r="R61" s="44">
        <v>0</v>
      </c>
      <c r="S61" s="44">
        <v>0</v>
      </c>
      <c r="T61" s="38">
        <v>3.3985852207649497E-3</v>
      </c>
      <c r="U61" s="44">
        <v>0</v>
      </c>
      <c r="V61" s="44">
        <v>9.1262623056059568E-3</v>
      </c>
      <c r="W61" s="44">
        <v>4.840410645193899E-3</v>
      </c>
      <c r="X61" s="44">
        <v>2.3973853459088878E-7</v>
      </c>
      <c r="Y61" s="44">
        <v>4.5749376215924011E-3</v>
      </c>
      <c r="Z61" s="44">
        <v>4.0994986092524707E-5</v>
      </c>
      <c r="AA61" s="44">
        <v>4.4536414329581506E-4</v>
      </c>
      <c r="AB61" s="38">
        <v>0</v>
      </c>
      <c r="AC61" s="44">
        <v>0</v>
      </c>
      <c r="AD61" s="44">
        <v>0</v>
      </c>
      <c r="AE61" s="44">
        <v>0</v>
      </c>
      <c r="AF61" s="44">
        <v>0</v>
      </c>
      <c r="AG61" s="44">
        <v>0</v>
      </c>
      <c r="AH61" s="44">
        <v>0</v>
      </c>
      <c r="AI61" s="44">
        <v>0</v>
      </c>
      <c r="AJ61" s="38">
        <v>0</v>
      </c>
      <c r="AK61" s="44">
        <v>0</v>
      </c>
      <c r="AL61" s="44">
        <v>0</v>
      </c>
      <c r="AM61" s="44">
        <v>0</v>
      </c>
      <c r="AN61" s="44">
        <v>0</v>
      </c>
      <c r="AO61" s="44">
        <v>0</v>
      </c>
      <c r="AP61" s="44">
        <v>0</v>
      </c>
      <c r="AQ61" s="39">
        <v>0</v>
      </c>
    </row>
    <row r="62" spans="1:43" x14ac:dyDescent="0.2">
      <c r="C62" s="33" t="s">
        <v>254</v>
      </c>
      <c r="D62" s="40">
        <v>435.00360819200432</v>
      </c>
      <c r="E62" s="45">
        <v>1506.3746335133496</v>
      </c>
      <c r="F62" s="45">
        <v>4227.3849271426689</v>
      </c>
      <c r="G62" s="45">
        <v>1567.7367118701459</v>
      </c>
      <c r="H62" s="45">
        <v>1852.9806752162633</v>
      </c>
      <c r="I62" s="45">
        <v>2228.8438021664656</v>
      </c>
      <c r="J62" s="45"/>
      <c r="K62" s="45"/>
      <c r="L62" s="40">
        <v>84.212152584023826</v>
      </c>
      <c r="M62" s="45">
        <v>860.13226888007034</v>
      </c>
      <c r="N62" s="45">
        <v>595.62824137598216</v>
      </c>
      <c r="O62" s="45">
        <v>189.36430953946947</v>
      </c>
      <c r="P62" s="45">
        <v>24.304526357767401</v>
      </c>
      <c r="Q62" s="45">
        <v>465.14803237227255</v>
      </c>
      <c r="R62" s="45"/>
      <c r="S62" s="45"/>
      <c r="T62" s="40">
        <v>470.43600008150389</v>
      </c>
      <c r="U62" s="45">
        <v>1244.6691598624793</v>
      </c>
      <c r="V62" s="45">
        <v>2692.7655231023568</v>
      </c>
      <c r="W62" s="45">
        <v>1222.7604476479755</v>
      </c>
      <c r="X62" s="45">
        <v>220.0935362112869</v>
      </c>
      <c r="Y62" s="45">
        <v>856.57901937982388</v>
      </c>
      <c r="Z62" s="45"/>
      <c r="AA62" s="45"/>
      <c r="AB62" s="40">
        <v>0</v>
      </c>
      <c r="AC62" s="45">
        <v>2.6300790866475228</v>
      </c>
      <c r="AD62" s="45">
        <v>2.2105034562444659</v>
      </c>
      <c r="AE62" s="45">
        <v>0</v>
      </c>
      <c r="AF62" s="45">
        <v>0</v>
      </c>
      <c r="AG62" s="45">
        <v>0.18024326942632635</v>
      </c>
      <c r="AH62" s="45"/>
      <c r="AI62" s="45"/>
      <c r="AJ62" s="40">
        <v>0.39561556786000457</v>
      </c>
      <c r="AK62" s="45">
        <v>12.694688820379863</v>
      </c>
      <c r="AL62" s="45">
        <v>55.171803352569462</v>
      </c>
      <c r="AM62" s="45">
        <v>20.058442482872007</v>
      </c>
      <c r="AN62" s="45">
        <v>18.285265074563078</v>
      </c>
      <c r="AO62" s="45">
        <v>44.471071615519797</v>
      </c>
      <c r="AP62" s="45"/>
      <c r="AQ62" s="41"/>
    </row>
    <row r="63" spans="1:43" x14ac:dyDescent="0.2">
      <c r="C63" s="33" t="s">
        <v>277</v>
      </c>
      <c r="D63" s="40">
        <v>0</v>
      </c>
      <c r="E63" s="45">
        <v>5.3383106466551355</v>
      </c>
      <c r="F63" s="45">
        <v>0.51768230825397332</v>
      </c>
      <c r="G63" s="45">
        <v>0</v>
      </c>
      <c r="H63" s="45">
        <v>0</v>
      </c>
      <c r="I63" s="45">
        <v>0.17860039634762082</v>
      </c>
      <c r="J63" s="45">
        <v>0</v>
      </c>
      <c r="K63" s="45">
        <v>0</v>
      </c>
      <c r="L63" s="40">
        <v>6593.8529823498002</v>
      </c>
      <c r="M63" s="45">
        <v>2430.9564395301077</v>
      </c>
      <c r="N63" s="45">
        <v>6279.0674601855908</v>
      </c>
      <c r="O63" s="45">
        <v>5682.5020070745441</v>
      </c>
      <c r="P63" s="45">
        <v>0</v>
      </c>
      <c r="Q63" s="45">
        <v>3756.0295028364753</v>
      </c>
      <c r="R63" s="45">
        <v>7.6523429036836887</v>
      </c>
      <c r="S63" s="45">
        <v>1092.1116640629029</v>
      </c>
      <c r="T63" s="40">
        <v>0</v>
      </c>
      <c r="U63" s="45">
        <v>1.3345776616637839</v>
      </c>
      <c r="V63" s="45">
        <v>2.0707292330158933</v>
      </c>
      <c r="W63" s="45">
        <v>0</v>
      </c>
      <c r="X63" s="45">
        <v>0</v>
      </c>
      <c r="Y63" s="45">
        <v>0</v>
      </c>
      <c r="Z63" s="45">
        <v>0</v>
      </c>
      <c r="AA63" s="45">
        <v>0</v>
      </c>
      <c r="AB63" s="40">
        <v>0</v>
      </c>
      <c r="AC63" s="45">
        <v>0</v>
      </c>
      <c r="AD63" s="45">
        <v>0</v>
      </c>
      <c r="AE63" s="45">
        <v>0</v>
      </c>
      <c r="AF63" s="45">
        <v>0</v>
      </c>
      <c r="AG63" s="45">
        <v>0</v>
      </c>
      <c r="AH63" s="45">
        <v>0</v>
      </c>
      <c r="AI63" s="45">
        <v>0</v>
      </c>
      <c r="AJ63" s="40">
        <v>0</v>
      </c>
      <c r="AK63" s="45">
        <v>0</v>
      </c>
      <c r="AL63" s="45">
        <v>0</v>
      </c>
      <c r="AM63" s="45">
        <v>0</v>
      </c>
      <c r="AN63" s="45">
        <v>0</v>
      </c>
      <c r="AO63" s="45">
        <v>0</v>
      </c>
      <c r="AP63" s="45">
        <v>0</v>
      </c>
      <c r="AQ63" s="41">
        <v>0</v>
      </c>
    </row>
    <row r="64" spans="1:43" x14ac:dyDescent="0.2">
      <c r="C64" s="33" t="s">
        <v>269</v>
      </c>
      <c r="D64" s="40">
        <v>24.231770045341236</v>
      </c>
      <c r="E64" s="45">
        <v>20.324585896000002</v>
      </c>
      <c r="F64" s="45">
        <v>97.174283852017226</v>
      </c>
      <c r="G64" s="45">
        <v>49.610621425251551</v>
      </c>
      <c r="H64" s="45">
        <v>1.4333755365463286E-3</v>
      </c>
      <c r="I64" s="45">
        <v>38.354149233339953</v>
      </c>
      <c r="J64" s="45">
        <v>0.24510540321086571</v>
      </c>
      <c r="K64" s="45">
        <v>2.6627929003758748</v>
      </c>
      <c r="L64" s="40">
        <v>624.24507941367028</v>
      </c>
      <c r="M64" s="45">
        <v>3710.9544070292459</v>
      </c>
      <c r="N64" s="45">
        <v>1778.9095956943447</v>
      </c>
      <c r="O64" s="45">
        <v>1143.2074513986768</v>
      </c>
      <c r="P64" s="45">
        <v>4.3897588594926859E-2</v>
      </c>
      <c r="Q64" s="45">
        <v>856.67708444557775</v>
      </c>
      <c r="R64" s="45">
        <v>7.5064321095286717</v>
      </c>
      <c r="S64" s="45">
        <v>71.586206083835407</v>
      </c>
      <c r="T64" s="40">
        <v>19.242932169188123</v>
      </c>
      <c r="U64" s="45">
        <v>5.0861464740000004</v>
      </c>
      <c r="V64" s="45">
        <v>85.688222365455431</v>
      </c>
      <c r="W64" s="45">
        <v>30.969162552887997</v>
      </c>
      <c r="X64" s="45">
        <v>1.2040354506989161E-3</v>
      </c>
      <c r="Y64" s="45">
        <v>24.405589496910419</v>
      </c>
      <c r="Z64" s="45">
        <v>0.20588853869712723</v>
      </c>
      <c r="AA64" s="45">
        <v>2.2367460363157354</v>
      </c>
      <c r="AB64" s="40">
        <v>1.5235402130036131</v>
      </c>
      <c r="AC64" s="45">
        <v>0</v>
      </c>
      <c r="AD64" s="45">
        <v>3.257097932315447</v>
      </c>
      <c r="AE64" s="45">
        <v>1.7275080395546369</v>
      </c>
      <c r="AF64" s="45">
        <v>8.5560973283955262E-5</v>
      </c>
      <c r="AG64" s="45">
        <v>1.6327626106700401</v>
      </c>
      <c r="AH64" s="45">
        <v>1.4630818177913099E-2</v>
      </c>
      <c r="AI64" s="45">
        <v>0.1589472865978428</v>
      </c>
      <c r="AJ64" s="40">
        <v>1.5443079191233677</v>
      </c>
      <c r="AK64" s="45">
        <v>0</v>
      </c>
      <c r="AL64" s="45">
        <v>4.1469488728524988</v>
      </c>
      <c r="AM64" s="45">
        <v>2.1994694867470486</v>
      </c>
      <c r="AN64" s="45">
        <v>1.0893654077752096E-4</v>
      </c>
      <c r="AO64" s="45">
        <v>2.0788392638659103</v>
      </c>
      <c r="AP64" s="45">
        <v>1.8628010644025795E-2</v>
      </c>
      <c r="AQ64" s="41">
        <v>0.20237226042856651</v>
      </c>
    </row>
    <row r="65" spans="3:43" x14ac:dyDescent="0.2">
      <c r="C65" s="33" t="s">
        <v>271</v>
      </c>
      <c r="D65" s="40">
        <v>0.59873312290240466</v>
      </c>
      <c r="E65" s="45">
        <v>205.15751373937584</v>
      </c>
      <c r="F65" s="45">
        <v>1.2186182306396944</v>
      </c>
      <c r="G65" s="45">
        <v>0.6442729406391875</v>
      </c>
      <c r="H65" s="45">
        <v>2.9963149411724896E-5</v>
      </c>
      <c r="I65" s="45">
        <v>1.0143534676605288</v>
      </c>
      <c r="J65" s="45">
        <v>5.3844318912546693E-3</v>
      </c>
      <c r="K65" s="45">
        <v>5.169058211735663E-2</v>
      </c>
      <c r="L65" s="40">
        <v>0</v>
      </c>
      <c r="M65" s="45">
        <v>0</v>
      </c>
      <c r="N65" s="45">
        <v>0</v>
      </c>
      <c r="O65" s="45">
        <v>0</v>
      </c>
      <c r="P65" s="45">
        <v>0</v>
      </c>
      <c r="Q65" s="45">
        <v>0</v>
      </c>
      <c r="R65" s="45">
        <v>0</v>
      </c>
      <c r="S65" s="45">
        <v>0</v>
      </c>
      <c r="T65" s="40">
        <v>3.2578125804983777</v>
      </c>
      <c r="U65" s="45">
        <v>51.289378434843961</v>
      </c>
      <c r="V65" s="45">
        <v>6.6307168431865691</v>
      </c>
      <c r="W65" s="45">
        <v>3.5056027652426365</v>
      </c>
      <c r="X65" s="45">
        <v>1.6303478356379715E-4</v>
      </c>
      <c r="Y65" s="45">
        <v>5.5192762210940511</v>
      </c>
      <c r="Z65" s="45">
        <v>2.9297644114179806E-2</v>
      </c>
      <c r="AA65" s="45">
        <v>0.28125757916796978</v>
      </c>
      <c r="AB65" s="40">
        <v>0</v>
      </c>
      <c r="AC65" s="45">
        <v>0</v>
      </c>
      <c r="AD65" s="45">
        <v>0</v>
      </c>
      <c r="AE65" s="45">
        <v>0</v>
      </c>
      <c r="AF65" s="45">
        <v>0</v>
      </c>
      <c r="AG65" s="45">
        <v>0</v>
      </c>
      <c r="AH65" s="45">
        <v>0</v>
      </c>
      <c r="AI65" s="45">
        <v>0</v>
      </c>
      <c r="AJ65" s="40">
        <v>0</v>
      </c>
      <c r="AK65" s="45">
        <v>0</v>
      </c>
      <c r="AL65" s="45">
        <v>0</v>
      </c>
      <c r="AM65" s="45">
        <v>0</v>
      </c>
      <c r="AN65" s="45">
        <v>0</v>
      </c>
      <c r="AO65" s="45">
        <v>0</v>
      </c>
      <c r="AP65" s="45">
        <v>0</v>
      </c>
      <c r="AQ65" s="41">
        <v>0</v>
      </c>
    </row>
    <row r="66" spans="3:43" x14ac:dyDescent="0.2">
      <c r="C66" s="33" t="s">
        <v>44</v>
      </c>
      <c r="D66" s="40">
        <v>274.61428075810903</v>
      </c>
      <c r="E66" s="45">
        <v>2931.7802069859699</v>
      </c>
      <c r="F66" s="45">
        <v>765.18736483084729</v>
      </c>
      <c r="G66" s="45">
        <v>58.65547744347959</v>
      </c>
      <c r="H66" s="45">
        <v>0</v>
      </c>
      <c r="I66" s="45">
        <v>789.18278742136181</v>
      </c>
      <c r="J66" s="45">
        <v>0</v>
      </c>
      <c r="K66" s="45">
        <v>5.3323161312254177</v>
      </c>
      <c r="L66" s="40">
        <v>30.885113432061733</v>
      </c>
      <c r="M66" s="45">
        <v>348.14407572264668</v>
      </c>
      <c r="N66" s="45">
        <v>86.058519951472974</v>
      </c>
      <c r="O66" s="45">
        <v>6.5968203447122153</v>
      </c>
      <c r="P66" s="45">
        <v>0</v>
      </c>
      <c r="Q66" s="45">
        <v>88.757219183400707</v>
      </c>
      <c r="R66" s="45">
        <v>0</v>
      </c>
      <c r="S66" s="45">
        <v>0.59971094042838313</v>
      </c>
      <c r="T66" s="40">
        <v>164.80912499824291</v>
      </c>
      <c r="U66" s="45">
        <v>1284.3940650897373</v>
      </c>
      <c r="V66" s="45">
        <v>459.22542596597771</v>
      </c>
      <c r="W66" s="45">
        <v>35.20194902875091</v>
      </c>
      <c r="X66" s="45">
        <v>0</v>
      </c>
      <c r="Y66" s="45">
        <v>473.62622329592136</v>
      </c>
      <c r="Z66" s="45">
        <v>0</v>
      </c>
      <c r="AA66" s="45">
        <v>3.2001771844319005</v>
      </c>
      <c r="AB66" s="40">
        <v>17.810144204606075</v>
      </c>
      <c r="AC66" s="45">
        <v>86.855915182808914</v>
      </c>
      <c r="AD66" s="45">
        <v>49.626324142931487</v>
      </c>
      <c r="AE66" s="45">
        <v>3.8041084708867348</v>
      </c>
      <c r="AF66" s="45">
        <v>0</v>
      </c>
      <c r="AG66" s="45">
        <v>51.182550335566972</v>
      </c>
      <c r="AH66" s="45">
        <v>0</v>
      </c>
      <c r="AI66" s="45">
        <v>0.34582804280788493</v>
      </c>
      <c r="AJ66" s="40">
        <v>10.354419218241727</v>
      </c>
      <c r="AK66" s="45">
        <v>51.825233274751739</v>
      </c>
      <c r="AL66" s="45">
        <v>28.85163413238228</v>
      </c>
      <c r="AM66" s="45">
        <v>2.2116235223428928</v>
      </c>
      <c r="AN66" s="45">
        <v>0</v>
      </c>
      <c r="AO66" s="45">
        <v>29.756389209704381</v>
      </c>
      <c r="AP66" s="45">
        <v>0</v>
      </c>
      <c r="AQ66" s="41">
        <v>0.20105668384935388</v>
      </c>
    </row>
    <row r="67" spans="3:43" x14ac:dyDescent="0.2">
      <c r="C67" s="33" t="s">
        <v>460</v>
      </c>
      <c r="D67" s="40">
        <v>0</v>
      </c>
      <c r="E67" s="45">
        <v>0</v>
      </c>
      <c r="F67" s="45">
        <v>0</v>
      </c>
      <c r="G67" s="45">
        <v>0</v>
      </c>
      <c r="H67" s="45">
        <v>0</v>
      </c>
      <c r="I67" s="45">
        <v>0</v>
      </c>
      <c r="J67" s="45">
        <v>0</v>
      </c>
      <c r="K67" s="45">
        <v>0</v>
      </c>
      <c r="L67" s="40">
        <v>4291.2512719662982</v>
      </c>
      <c r="M67" s="45">
        <v>2006.0581858718892</v>
      </c>
      <c r="N67" s="45">
        <v>9526.3526433770312</v>
      </c>
      <c r="O67" s="45">
        <v>1270.4936453019</v>
      </c>
      <c r="P67" s="45">
        <v>116.34858251502871</v>
      </c>
      <c r="Q67" s="45">
        <v>5038.157475176954</v>
      </c>
      <c r="R67" s="45">
        <v>49.448147568887201</v>
      </c>
      <c r="S67" s="45">
        <v>168.67438285893482</v>
      </c>
      <c r="T67" s="40">
        <v>0</v>
      </c>
      <c r="U67" s="45">
        <v>0</v>
      </c>
      <c r="V67" s="45">
        <v>0</v>
      </c>
      <c r="W67" s="45">
        <v>0</v>
      </c>
      <c r="X67" s="45">
        <v>0</v>
      </c>
      <c r="Y67" s="45">
        <v>0</v>
      </c>
      <c r="Z67" s="45">
        <v>0</v>
      </c>
      <c r="AA67" s="45">
        <v>0</v>
      </c>
      <c r="AB67" s="40">
        <v>0</v>
      </c>
      <c r="AC67" s="45">
        <v>0</v>
      </c>
      <c r="AD67" s="45">
        <v>0</v>
      </c>
      <c r="AE67" s="45">
        <v>0</v>
      </c>
      <c r="AF67" s="45">
        <v>0</v>
      </c>
      <c r="AG67" s="45">
        <v>0</v>
      </c>
      <c r="AH67" s="45">
        <v>0</v>
      </c>
      <c r="AI67" s="45">
        <v>0</v>
      </c>
      <c r="AJ67" s="40">
        <v>0</v>
      </c>
      <c r="AK67" s="45">
        <v>5.4790200000000002</v>
      </c>
      <c r="AL67" s="45">
        <v>0</v>
      </c>
      <c r="AM67" s="45">
        <v>0</v>
      </c>
      <c r="AN67" s="45">
        <v>0</v>
      </c>
      <c r="AO67" s="45">
        <v>0</v>
      </c>
      <c r="AP67" s="45">
        <v>0</v>
      </c>
      <c r="AQ67" s="41">
        <v>0</v>
      </c>
    </row>
    <row r="68" spans="3:43" x14ac:dyDescent="0.2">
      <c r="C68" s="33" t="s">
        <v>386</v>
      </c>
      <c r="D68" s="40">
        <v>0</v>
      </c>
      <c r="E68" s="45">
        <v>0</v>
      </c>
      <c r="F68" s="45">
        <v>0</v>
      </c>
      <c r="G68" s="45">
        <v>0</v>
      </c>
      <c r="H68" s="45">
        <v>0</v>
      </c>
      <c r="I68" s="45">
        <v>0</v>
      </c>
      <c r="J68" s="45">
        <v>0</v>
      </c>
      <c r="K68" s="45">
        <v>0</v>
      </c>
      <c r="L68" s="40">
        <v>33.008963344371026</v>
      </c>
      <c r="M68" s="45">
        <v>437.88432428066324</v>
      </c>
      <c r="N68" s="45">
        <v>98.840237825293997</v>
      </c>
      <c r="O68" s="45">
        <v>27.897302941378221</v>
      </c>
      <c r="P68" s="45">
        <v>0</v>
      </c>
      <c r="Q68" s="45">
        <v>55.59366824405388</v>
      </c>
      <c r="R68" s="45">
        <v>3.849568431560537E-2</v>
      </c>
      <c r="S68" s="45">
        <v>9.6383522587371839</v>
      </c>
      <c r="T68" s="40">
        <v>0</v>
      </c>
      <c r="U68" s="45">
        <v>0</v>
      </c>
      <c r="V68" s="45">
        <v>0</v>
      </c>
      <c r="W68" s="45">
        <v>0</v>
      </c>
      <c r="X68" s="45">
        <v>0</v>
      </c>
      <c r="Y68" s="45">
        <v>0</v>
      </c>
      <c r="Z68" s="45">
        <v>0</v>
      </c>
      <c r="AA68" s="45">
        <v>0</v>
      </c>
      <c r="AB68" s="40">
        <v>0</v>
      </c>
      <c r="AC68" s="45">
        <v>0</v>
      </c>
      <c r="AD68" s="45">
        <v>0</v>
      </c>
      <c r="AE68" s="45">
        <v>0</v>
      </c>
      <c r="AF68" s="45">
        <v>0</v>
      </c>
      <c r="AG68" s="45">
        <v>0</v>
      </c>
      <c r="AH68" s="45">
        <v>0</v>
      </c>
      <c r="AI68" s="45">
        <v>0</v>
      </c>
      <c r="AJ68" s="40">
        <v>0</v>
      </c>
      <c r="AK68" s="45">
        <v>0</v>
      </c>
      <c r="AL68" s="45">
        <v>0</v>
      </c>
      <c r="AM68" s="45">
        <v>0</v>
      </c>
      <c r="AN68" s="45">
        <v>0</v>
      </c>
      <c r="AO68" s="45">
        <v>0</v>
      </c>
      <c r="AP68" s="45">
        <v>0</v>
      </c>
      <c r="AQ68" s="41">
        <v>0</v>
      </c>
    </row>
    <row r="69" spans="3:43" x14ac:dyDescent="0.2">
      <c r="C69" s="33" t="s">
        <v>52</v>
      </c>
      <c r="D69" s="40">
        <v>457.21033205019455</v>
      </c>
      <c r="E69" s="45">
        <v>812.47550245098137</v>
      </c>
      <c r="F69" s="45">
        <v>914.85267024762777</v>
      </c>
      <c r="G69" s="45">
        <v>223.53050307297832</v>
      </c>
      <c r="H69" s="45">
        <v>16.715555041594666</v>
      </c>
      <c r="I69" s="45">
        <v>604.20823773353766</v>
      </c>
      <c r="J69" s="45">
        <v>4.4155498262588235</v>
      </c>
      <c r="K69" s="45">
        <v>15.062043343271895</v>
      </c>
      <c r="L69" s="40">
        <v>36.723319926156847</v>
      </c>
      <c r="M69" s="45">
        <v>44.688752634804032</v>
      </c>
      <c r="N69" s="45">
        <v>54.666021289544418</v>
      </c>
      <c r="O69" s="45">
        <v>23.804687158149918</v>
      </c>
      <c r="P69" s="45">
        <v>0.5714240951629066</v>
      </c>
      <c r="Q69" s="45">
        <v>29.458507597481301</v>
      </c>
      <c r="R69" s="45">
        <v>0.24285524044423529</v>
      </c>
      <c r="S69" s="45">
        <v>0.82841238387995442</v>
      </c>
      <c r="T69" s="40">
        <v>357.75331865624639</v>
      </c>
      <c r="U69" s="45">
        <v>682.29803014705999</v>
      </c>
      <c r="V69" s="45">
        <v>765.74857769264565</v>
      </c>
      <c r="W69" s="45">
        <v>112.47781835628871</v>
      </c>
      <c r="X69" s="45">
        <v>8.7272043624880258</v>
      </c>
      <c r="Y69" s="45">
        <v>413.37958452609229</v>
      </c>
      <c r="Z69" s="45">
        <v>3.7090618540574112</v>
      </c>
      <c r="AA69" s="45">
        <v>12.652116408348393</v>
      </c>
      <c r="AB69" s="40">
        <v>5.798663406476571</v>
      </c>
      <c r="AC69" s="45">
        <v>4.8796458088235317</v>
      </c>
      <c r="AD69" s="45">
        <v>5.110089840106828</v>
      </c>
      <c r="AE69" s="45">
        <v>0.66544933263971195</v>
      </c>
      <c r="AF69" s="45">
        <v>6.2337174017771613E-2</v>
      </c>
      <c r="AG69" s="45">
        <v>3.0320690104373087</v>
      </c>
      <c r="AH69" s="45">
        <v>2.6493298957552935E-2</v>
      </c>
      <c r="AI69" s="45">
        <v>9.0372260059631365E-2</v>
      </c>
      <c r="AJ69" s="40">
        <v>28.860033664427664</v>
      </c>
      <c r="AK69" s="45">
        <v>61.746458186274438</v>
      </c>
      <c r="AL69" s="45">
        <v>64.727804641353174</v>
      </c>
      <c r="AM69" s="45">
        <v>8.4290248801030181</v>
      </c>
      <c r="AN69" s="45">
        <v>0.78960420422510724</v>
      </c>
      <c r="AO69" s="45">
        <v>36.459974130094324</v>
      </c>
      <c r="AP69" s="45">
        <v>0.33558178679567058</v>
      </c>
      <c r="AQ69" s="41">
        <v>1.1447152940886642</v>
      </c>
    </row>
    <row r="70" spans="3:43" x14ac:dyDescent="0.2">
      <c r="C70" s="33" t="s">
        <v>273</v>
      </c>
      <c r="D70" s="40">
        <v>0.21900158902119082</v>
      </c>
      <c r="E70" s="45">
        <v>1913.9800921537073</v>
      </c>
      <c r="F70" s="45">
        <v>0.6102277286318617</v>
      </c>
      <c r="G70" s="45">
        <v>4.677703843171066E-2</v>
      </c>
      <c r="H70" s="45">
        <v>0</v>
      </c>
      <c r="I70" s="45">
        <v>0.62936378980847074</v>
      </c>
      <c r="J70" s="45">
        <v>0</v>
      </c>
      <c r="K70" s="45">
        <v>4.2524580392464236E-3</v>
      </c>
      <c r="L70" s="40">
        <v>0</v>
      </c>
      <c r="M70" s="45">
        <v>0</v>
      </c>
      <c r="N70" s="45">
        <v>0</v>
      </c>
      <c r="O70" s="45">
        <v>0</v>
      </c>
      <c r="P70" s="45">
        <v>0</v>
      </c>
      <c r="Q70" s="45">
        <v>0</v>
      </c>
      <c r="R70" s="45">
        <v>0</v>
      </c>
      <c r="S70" s="45">
        <v>0</v>
      </c>
      <c r="T70" s="40">
        <v>1.1916262932035384</v>
      </c>
      <c r="U70" s="45">
        <v>2218.3157697480119</v>
      </c>
      <c r="V70" s="45">
        <v>3.3203567587321894</v>
      </c>
      <c r="W70" s="45">
        <v>0.25452212087842568</v>
      </c>
      <c r="X70" s="45">
        <v>0</v>
      </c>
      <c r="Y70" s="45">
        <v>3.4244794445460909</v>
      </c>
      <c r="Z70" s="45">
        <v>0</v>
      </c>
      <c r="AA70" s="45">
        <v>2.3138374625311424E-2</v>
      </c>
      <c r="AB70" s="40">
        <v>0</v>
      </c>
      <c r="AC70" s="45">
        <v>34.4568380936363</v>
      </c>
      <c r="AD70" s="45">
        <v>0</v>
      </c>
      <c r="AE70" s="45">
        <v>0</v>
      </c>
      <c r="AF70" s="45">
        <v>0</v>
      </c>
      <c r="AG70" s="45">
        <v>0</v>
      </c>
      <c r="AH70" s="45">
        <v>0</v>
      </c>
      <c r="AI70" s="45">
        <v>0</v>
      </c>
      <c r="AJ70" s="40">
        <v>0</v>
      </c>
      <c r="AK70" s="45">
        <v>117.26052161643773</v>
      </c>
      <c r="AL70" s="45">
        <v>0</v>
      </c>
      <c r="AM70" s="45">
        <v>0</v>
      </c>
      <c r="AN70" s="45">
        <v>0</v>
      </c>
      <c r="AO70" s="45">
        <v>0</v>
      </c>
      <c r="AP70" s="45">
        <v>0</v>
      </c>
      <c r="AQ70" s="41">
        <v>0</v>
      </c>
    </row>
    <row r="71" spans="3:43" x14ac:dyDescent="0.2">
      <c r="C71" s="33" t="s">
        <v>225</v>
      </c>
      <c r="D71" s="40">
        <v>44.352882301436146</v>
      </c>
      <c r="E71" s="45"/>
      <c r="F71" s="45">
        <v>14.219952938505033</v>
      </c>
      <c r="G71" s="45">
        <v>54.451505038278547</v>
      </c>
      <c r="H71" s="45"/>
      <c r="I71" s="45">
        <v>38.705161924685939</v>
      </c>
      <c r="J71" s="45"/>
      <c r="K71" s="45"/>
      <c r="L71" s="40">
        <v>45.03126927962645</v>
      </c>
      <c r="M71" s="45"/>
      <c r="N71" s="45">
        <v>52.441217826127492</v>
      </c>
      <c r="O71" s="45">
        <v>0</v>
      </c>
      <c r="P71" s="45"/>
      <c r="Q71" s="45">
        <v>18.650746174081505</v>
      </c>
      <c r="R71" s="45"/>
      <c r="S71" s="45"/>
      <c r="T71" s="40">
        <v>27.30242310654517</v>
      </c>
      <c r="U71" s="45"/>
      <c r="V71" s="45">
        <v>6.9263056228993944</v>
      </c>
      <c r="W71" s="45">
        <v>54.823698024418782</v>
      </c>
      <c r="X71" s="45"/>
      <c r="Y71" s="45">
        <v>19.974500021671577</v>
      </c>
      <c r="Z71" s="45"/>
      <c r="AA71" s="45"/>
      <c r="AB71" s="40">
        <v>0</v>
      </c>
      <c r="AC71" s="45"/>
      <c r="AD71" s="45">
        <v>37.821538502573397</v>
      </c>
      <c r="AE71" s="45">
        <v>0</v>
      </c>
      <c r="AF71" s="45"/>
      <c r="AG71" s="45">
        <v>3.5457692346162556E-2</v>
      </c>
      <c r="AH71" s="45"/>
      <c r="AI71" s="45"/>
      <c r="AJ71" s="40">
        <v>0</v>
      </c>
      <c r="AK71" s="45"/>
      <c r="AL71" s="45">
        <v>0</v>
      </c>
      <c r="AM71" s="45">
        <v>0</v>
      </c>
      <c r="AN71" s="45"/>
      <c r="AO71" s="45">
        <v>0</v>
      </c>
      <c r="AP71" s="45"/>
      <c r="AQ71" s="41"/>
    </row>
    <row r="72" spans="3:43" x14ac:dyDescent="0.2">
      <c r="C72" s="33" t="s">
        <v>223</v>
      </c>
      <c r="D72" s="40"/>
      <c r="E72" s="45"/>
      <c r="F72" s="45"/>
      <c r="G72" s="45"/>
      <c r="H72" s="45"/>
      <c r="I72" s="45">
        <v>1.0637307703848768</v>
      </c>
      <c r="J72" s="45"/>
      <c r="K72" s="45"/>
      <c r="L72" s="40"/>
      <c r="M72" s="45"/>
      <c r="N72" s="45"/>
      <c r="O72" s="45"/>
      <c r="P72" s="45"/>
      <c r="Q72" s="45">
        <v>1.1819230782054187E-2</v>
      </c>
      <c r="R72" s="45"/>
      <c r="S72" s="45"/>
      <c r="T72" s="40"/>
      <c r="U72" s="45"/>
      <c r="V72" s="45"/>
      <c r="W72" s="45"/>
      <c r="X72" s="45"/>
      <c r="Y72" s="45">
        <v>0.11819230782054187</v>
      </c>
      <c r="Z72" s="45"/>
      <c r="AA72" s="45"/>
      <c r="AB72" s="40"/>
      <c r="AC72" s="45"/>
      <c r="AD72" s="45"/>
      <c r="AE72" s="45"/>
      <c r="AF72" s="45"/>
      <c r="AG72" s="45">
        <v>0</v>
      </c>
      <c r="AH72" s="45"/>
      <c r="AI72" s="45"/>
      <c r="AJ72" s="40"/>
      <c r="AK72" s="45"/>
      <c r="AL72" s="45"/>
      <c r="AM72" s="45"/>
      <c r="AN72" s="45"/>
      <c r="AO72" s="45">
        <v>0</v>
      </c>
      <c r="AP72" s="45"/>
      <c r="AQ72" s="41"/>
    </row>
    <row r="73" spans="3:43" x14ac:dyDescent="0.2">
      <c r="C73" s="33" t="s">
        <v>226</v>
      </c>
      <c r="D73" s="40">
        <v>54.494137551491797</v>
      </c>
      <c r="E73" s="45"/>
      <c r="F73" s="45">
        <v>0.47276923128216741</v>
      </c>
      <c r="G73" s="45"/>
      <c r="H73" s="45"/>
      <c r="I73" s="45">
        <v>9.8099615491049761</v>
      </c>
      <c r="J73" s="45"/>
      <c r="K73" s="45"/>
      <c r="L73" s="40">
        <v>0</v>
      </c>
      <c r="M73" s="45"/>
      <c r="N73" s="45">
        <v>1.8910769251286701</v>
      </c>
      <c r="O73" s="45"/>
      <c r="P73" s="45"/>
      <c r="Q73" s="45">
        <v>0.14183076938465022</v>
      </c>
      <c r="R73" s="45"/>
      <c r="S73" s="45"/>
      <c r="T73" s="40">
        <v>0</v>
      </c>
      <c r="U73" s="45"/>
      <c r="V73" s="45">
        <v>2.1274615407697537</v>
      </c>
      <c r="W73" s="45"/>
      <c r="X73" s="45"/>
      <c r="Y73" s="45">
        <v>1.0637307703848768</v>
      </c>
      <c r="Z73" s="45"/>
      <c r="AA73" s="45"/>
      <c r="AB73" s="40">
        <v>0</v>
      </c>
      <c r="AC73" s="45"/>
      <c r="AD73" s="45">
        <v>0</v>
      </c>
      <c r="AE73" s="45"/>
      <c r="AF73" s="45"/>
      <c r="AG73" s="45">
        <v>33.093846189751723</v>
      </c>
      <c r="AH73" s="45"/>
      <c r="AI73" s="45"/>
      <c r="AJ73" s="40">
        <v>0</v>
      </c>
      <c r="AK73" s="45"/>
      <c r="AL73" s="45">
        <v>0</v>
      </c>
      <c r="AM73" s="45"/>
      <c r="AN73" s="45"/>
      <c r="AO73" s="45">
        <v>3.0730000033340883E-2</v>
      </c>
      <c r="AP73" s="45"/>
      <c r="AQ73" s="41"/>
    </row>
    <row r="74" spans="3:43" x14ac:dyDescent="0.2">
      <c r="C74" s="33" t="s">
        <v>234</v>
      </c>
      <c r="D74" s="40">
        <v>3.2077392342495061</v>
      </c>
      <c r="E74" s="45"/>
      <c r="F74" s="45">
        <v>338.92116173853589</v>
      </c>
      <c r="G74" s="45">
        <v>627.95473681486658</v>
      </c>
      <c r="H74" s="45"/>
      <c r="I74" s="45">
        <v>141.24211382475002</v>
      </c>
      <c r="J74" s="45"/>
      <c r="K74" s="45"/>
      <c r="L74" s="40">
        <v>427.44011738683321</v>
      </c>
      <c r="M74" s="45"/>
      <c r="N74" s="45">
        <v>285.30843038647191</v>
      </c>
      <c r="O74" s="45">
        <v>44.804812817842297</v>
      </c>
      <c r="P74" s="45"/>
      <c r="Q74" s="45">
        <v>19.549007713517625</v>
      </c>
      <c r="R74" s="45"/>
      <c r="S74" s="45"/>
      <c r="T74" s="40">
        <v>10.607996011509274</v>
      </c>
      <c r="U74" s="45"/>
      <c r="V74" s="45">
        <v>242.34458095524238</v>
      </c>
      <c r="W74" s="45">
        <v>1396.849452868727</v>
      </c>
      <c r="X74" s="45"/>
      <c r="Y74" s="45">
        <v>49.286192361165959</v>
      </c>
      <c r="Z74" s="45"/>
      <c r="AA74" s="45"/>
      <c r="AB74" s="40">
        <v>2608.0177540603695</v>
      </c>
      <c r="AC74" s="45"/>
      <c r="AD74" s="45">
        <v>157.82296794840701</v>
      </c>
      <c r="AE74" s="45">
        <v>2909.3036570026379</v>
      </c>
      <c r="AF74" s="45"/>
      <c r="AG74" s="45">
        <v>0</v>
      </c>
      <c r="AH74" s="45"/>
      <c r="AI74" s="45"/>
      <c r="AJ74" s="40">
        <v>64.724997209878012</v>
      </c>
      <c r="AK74" s="45"/>
      <c r="AL74" s="45">
        <v>0</v>
      </c>
      <c r="AM74" s="45">
        <v>1.8819160793271617</v>
      </c>
      <c r="AN74" s="45"/>
      <c r="AO74" s="45">
        <v>0</v>
      </c>
      <c r="AP74" s="45"/>
      <c r="AQ74" s="41"/>
    </row>
    <row r="75" spans="3:43" x14ac:dyDescent="0.2">
      <c r="C75" s="33" t="s">
        <v>222</v>
      </c>
      <c r="D75" s="40"/>
      <c r="E75" s="45"/>
      <c r="F75" s="45"/>
      <c r="G75" s="45"/>
      <c r="H75" s="45"/>
      <c r="I75" s="45">
        <v>0</v>
      </c>
      <c r="J75" s="45"/>
      <c r="K75" s="45"/>
      <c r="L75" s="40"/>
      <c r="M75" s="45"/>
      <c r="N75" s="45"/>
      <c r="O75" s="45"/>
      <c r="P75" s="45"/>
      <c r="Q75" s="45">
        <v>12.05561539769527</v>
      </c>
      <c r="R75" s="45"/>
      <c r="S75" s="45"/>
      <c r="T75" s="40"/>
      <c r="U75" s="45"/>
      <c r="V75" s="45"/>
      <c r="W75" s="45"/>
      <c r="X75" s="45"/>
      <c r="Y75" s="45">
        <v>0</v>
      </c>
      <c r="Z75" s="45"/>
      <c r="AA75" s="45"/>
      <c r="AB75" s="40"/>
      <c r="AC75" s="45"/>
      <c r="AD75" s="45"/>
      <c r="AE75" s="45"/>
      <c r="AF75" s="45"/>
      <c r="AG75" s="45">
        <v>0</v>
      </c>
      <c r="AH75" s="45"/>
      <c r="AI75" s="45"/>
      <c r="AJ75" s="40"/>
      <c r="AK75" s="45"/>
      <c r="AL75" s="45"/>
      <c r="AM75" s="45"/>
      <c r="AN75" s="45"/>
      <c r="AO75" s="45">
        <v>0</v>
      </c>
      <c r="AP75" s="45"/>
      <c r="AQ75" s="41"/>
    </row>
    <row r="76" spans="3:43" x14ac:dyDescent="0.2">
      <c r="C76" s="33" t="s">
        <v>279</v>
      </c>
      <c r="D76" s="40">
        <v>0</v>
      </c>
      <c r="E76" s="45">
        <v>0</v>
      </c>
      <c r="F76" s="45">
        <v>0</v>
      </c>
      <c r="G76" s="45">
        <v>0</v>
      </c>
      <c r="H76" s="45">
        <v>0</v>
      </c>
      <c r="I76" s="45">
        <v>0</v>
      </c>
      <c r="J76" s="45">
        <v>0</v>
      </c>
      <c r="K76" s="45">
        <v>0</v>
      </c>
      <c r="L76" s="40">
        <v>66.816642150390251</v>
      </c>
      <c r="M76" s="45">
        <v>0</v>
      </c>
      <c r="N76" s="45">
        <v>532.52698344966382</v>
      </c>
      <c r="O76" s="45">
        <v>351.92993207794296</v>
      </c>
      <c r="P76" s="45">
        <v>23.400589041095884</v>
      </c>
      <c r="Q76" s="45">
        <v>81.314865478465734</v>
      </c>
      <c r="R76" s="45">
        <v>0</v>
      </c>
      <c r="S76" s="45">
        <v>92.740778807709347</v>
      </c>
      <c r="T76" s="40">
        <v>0</v>
      </c>
      <c r="U76" s="45">
        <v>0</v>
      </c>
      <c r="V76" s="45">
        <v>0</v>
      </c>
      <c r="W76" s="45">
        <v>0</v>
      </c>
      <c r="X76" s="45">
        <v>0</v>
      </c>
      <c r="Y76" s="45">
        <v>0</v>
      </c>
      <c r="Z76" s="45">
        <v>0</v>
      </c>
      <c r="AA76" s="45">
        <v>0</v>
      </c>
      <c r="AB76" s="40">
        <v>0</v>
      </c>
      <c r="AC76" s="45">
        <v>0</v>
      </c>
      <c r="AD76" s="45">
        <v>0</v>
      </c>
      <c r="AE76" s="45">
        <v>0</v>
      </c>
      <c r="AF76" s="45">
        <v>0</v>
      </c>
      <c r="AG76" s="45">
        <v>0</v>
      </c>
      <c r="AH76" s="45">
        <v>0</v>
      </c>
      <c r="AI76" s="45">
        <v>0</v>
      </c>
      <c r="AJ76" s="40">
        <v>0</v>
      </c>
      <c r="AK76" s="45">
        <v>0</v>
      </c>
      <c r="AL76" s="45">
        <v>0</v>
      </c>
      <c r="AM76" s="45">
        <v>0</v>
      </c>
      <c r="AN76" s="45">
        <v>0</v>
      </c>
      <c r="AO76" s="45">
        <v>0</v>
      </c>
      <c r="AP76" s="45">
        <v>0</v>
      </c>
      <c r="AQ76" s="41">
        <v>0</v>
      </c>
    </row>
    <row r="77" spans="3:43" x14ac:dyDescent="0.2">
      <c r="C77" s="33" t="s">
        <v>393</v>
      </c>
      <c r="D77" s="40">
        <v>0</v>
      </c>
      <c r="E77" s="45">
        <v>0</v>
      </c>
      <c r="F77" s="45">
        <v>0</v>
      </c>
      <c r="G77" s="45">
        <v>0</v>
      </c>
      <c r="H77" s="45">
        <v>0</v>
      </c>
      <c r="I77" s="45">
        <v>0</v>
      </c>
      <c r="J77" s="45">
        <v>0</v>
      </c>
      <c r="K77" s="45">
        <v>0</v>
      </c>
      <c r="L77" s="40">
        <v>19.631392081971249</v>
      </c>
      <c r="M77" s="45">
        <v>0</v>
      </c>
      <c r="N77" s="45">
        <v>469.00991842940914</v>
      </c>
      <c r="O77" s="45">
        <v>103.40050412071267</v>
      </c>
      <c r="P77" s="45">
        <v>6.8753251230561876</v>
      </c>
      <c r="Q77" s="45">
        <v>71.616048783297899</v>
      </c>
      <c r="R77" s="45">
        <v>0</v>
      </c>
      <c r="S77" s="45">
        <v>27.248160520602859</v>
      </c>
      <c r="T77" s="40">
        <v>0</v>
      </c>
      <c r="U77" s="45">
        <v>0</v>
      </c>
      <c r="V77" s="45">
        <v>0</v>
      </c>
      <c r="W77" s="45">
        <v>0</v>
      </c>
      <c r="X77" s="45">
        <v>0</v>
      </c>
      <c r="Y77" s="45">
        <v>0</v>
      </c>
      <c r="Z77" s="45">
        <v>0</v>
      </c>
      <c r="AA77" s="45">
        <v>0</v>
      </c>
      <c r="AB77" s="40">
        <v>0</v>
      </c>
      <c r="AC77" s="45">
        <v>0</v>
      </c>
      <c r="AD77" s="45">
        <v>0</v>
      </c>
      <c r="AE77" s="45">
        <v>0</v>
      </c>
      <c r="AF77" s="45">
        <v>0</v>
      </c>
      <c r="AG77" s="45">
        <v>0</v>
      </c>
      <c r="AH77" s="45">
        <v>0</v>
      </c>
      <c r="AI77" s="45">
        <v>0</v>
      </c>
      <c r="AJ77" s="40">
        <v>0</v>
      </c>
      <c r="AK77" s="45">
        <v>0</v>
      </c>
      <c r="AL77" s="45">
        <v>0</v>
      </c>
      <c r="AM77" s="45">
        <v>0</v>
      </c>
      <c r="AN77" s="45">
        <v>0</v>
      </c>
      <c r="AO77" s="45">
        <v>0</v>
      </c>
      <c r="AP77" s="45">
        <v>0</v>
      </c>
      <c r="AQ77" s="41">
        <v>0</v>
      </c>
    </row>
    <row r="78" spans="3:43" x14ac:dyDescent="0.2">
      <c r="C78" s="33" t="s">
        <v>591</v>
      </c>
      <c r="D78" s="40"/>
      <c r="E78" s="45">
        <v>2.3642539200000003</v>
      </c>
      <c r="F78" s="45"/>
      <c r="G78" s="45"/>
      <c r="H78" s="45"/>
      <c r="I78" s="45"/>
      <c r="J78" s="45"/>
      <c r="K78" s="45"/>
      <c r="L78" s="40"/>
      <c r="M78" s="45">
        <v>60.724081290260884</v>
      </c>
      <c r="N78" s="45"/>
      <c r="O78" s="45"/>
      <c r="P78" s="45"/>
      <c r="Q78" s="45"/>
      <c r="R78" s="45"/>
      <c r="S78" s="45"/>
      <c r="T78" s="40"/>
      <c r="U78" s="45">
        <v>0.59106348000000009</v>
      </c>
      <c r="V78" s="45"/>
      <c r="W78" s="45"/>
      <c r="X78" s="45"/>
      <c r="Y78" s="45"/>
      <c r="Z78" s="45"/>
      <c r="AA78" s="45"/>
      <c r="AB78" s="40"/>
      <c r="AC78" s="45">
        <v>0</v>
      </c>
      <c r="AD78" s="45"/>
      <c r="AE78" s="45"/>
      <c r="AF78" s="45"/>
      <c r="AG78" s="45"/>
      <c r="AH78" s="45"/>
      <c r="AI78" s="45"/>
      <c r="AJ78" s="40"/>
      <c r="AK78" s="45">
        <v>0</v>
      </c>
      <c r="AL78" s="45"/>
      <c r="AM78" s="45"/>
      <c r="AN78" s="45"/>
      <c r="AO78" s="45"/>
      <c r="AP78" s="45"/>
      <c r="AQ78" s="41"/>
    </row>
    <row r="79" spans="3:43" x14ac:dyDescent="0.2">
      <c r="C79" s="33" t="s">
        <v>48</v>
      </c>
      <c r="D79" s="40">
        <v>0</v>
      </c>
      <c r="E79" s="45">
        <v>0</v>
      </c>
      <c r="F79" s="45">
        <v>0</v>
      </c>
      <c r="G79" s="45">
        <v>0</v>
      </c>
      <c r="H79" s="45">
        <v>0</v>
      </c>
      <c r="I79" s="45">
        <v>0</v>
      </c>
      <c r="J79" s="45">
        <v>0</v>
      </c>
      <c r="K79" s="45">
        <v>0</v>
      </c>
      <c r="L79" s="40">
        <v>2902.17952658388</v>
      </c>
      <c r="M79" s="45">
        <v>0</v>
      </c>
      <c r="N79" s="45">
        <v>6458.184528058945</v>
      </c>
      <c r="O79" s="45">
        <v>847.62698895438916</v>
      </c>
      <c r="P79" s="45">
        <v>79.402996623361986</v>
      </c>
      <c r="Q79" s="45">
        <v>3546.5090121066246</v>
      </c>
      <c r="R79" s="45">
        <v>33.746273564928842</v>
      </c>
      <c r="S79" s="45">
        <v>115.11314674474582</v>
      </c>
      <c r="T79" s="40">
        <v>0</v>
      </c>
      <c r="U79" s="45">
        <v>0</v>
      </c>
      <c r="V79" s="45">
        <v>0</v>
      </c>
      <c r="W79" s="45">
        <v>0</v>
      </c>
      <c r="X79" s="45">
        <v>0</v>
      </c>
      <c r="Y79" s="45">
        <v>0</v>
      </c>
      <c r="Z79" s="45">
        <v>0</v>
      </c>
      <c r="AA79" s="45">
        <v>0</v>
      </c>
      <c r="AB79" s="40">
        <v>0</v>
      </c>
      <c r="AC79" s="45">
        <v>0</v>
      </c>
      <c r="AD79" s="45">
        <v>0</v>
      </c>
      <c r="AE79" s="45">
        <v>0</v>
      </c>
      <c r="AF79" s="45">
        <v>0</v>
      </c>
      <c r="AG79" s="45">
        <v>0</v>
      </c>
      <c r="AH79" s="45">
        <v>0</v>
      </c>
      <c r="AI79" s="45">
        <v>0</v>
      </c>
      <c r="AJ79" s="40">
        <v>0</v>
      </c>
      <c r="AK79" s="45">
        <v>0</v>
      </c>
      <c r="AL79" s="45">
        <v>0</v>
      </c>
      <c r="AM79" s="45">
        <v>0</v>
      </c>
      <c r="AN79" s="45">
        <v>0</v>
      </c>
      <c r="AO79" s="45">
        <v>0</v>
      </c>
      <c r="AP79" s="45">
        <v>0</v>
      </c>
      <c r="AQ79" s="41">
        <v>0</v>
      </c>
    </row>
    <row r="80" spans="3:43" x14ac:dyDescent="0.2">
      <c r="C80" s="33" t="s">
        <v>585</v>
      </c>
      <c r="D80" s="40">
        <v>0</v>
      </c>
      <c r="E80" s="45">
        <v>60.737598509085352</v>
      </c>
      <c r="F80" s="45">
        <v>0</v>
      </c>
      <c r="G80" s="45">
        <v>0</v>
      </c>
      <c r="H80" s="45">
        <v>0</v>
      </c>
      <c r="I80" s="45">
        <v>0</v>
      </c>
      <c r="J80" s="45">
        <v>0</v>
      </c>
      <c r="K80" s="45">
        <v>0</v>
      </c>
      <c r="L80" s="40">
        <v>0</v>
      </c>
      <c r="M80" s="45">
        <v>0</v>
      </c>
      <c r="N80" s="45">
        <v>0</v>
      </c>
      <c r="O80" s="45">
        <v>0</v>
      </c>
      <c r="P80" s="45">
        <v>0</v>
      </c>
      <c r="Q80" s="45">
        <v>0</v>
      </c>
      <c r="R80" s="45">
        <v>0</v>
      </c>
      <c r="S80" s="45">
        <v>0</v>
      </c>
      <c r="T80" s="40">
        <v>0</v>
      </c>
      <c r="U80" s="45">
        <v>15.184399627271338</v>
      </c>
      <c r="V80" s="45">
        <v>0</v>
      </c>
      <c r="W80" s="45">
        <v>0</v>
      </c>
      <c r="X80" s="45">
        <v>0</v>
      </c>
      <c r="Y80" s="45">
        <v>0</v>
      </c>
      <c r="Z80" s="45">
        <v>0</v>
      </c>
      <c r="AA80" s="45">
        <v>0</v>
      </c>
      <c r="AB80" s="40">
        <v>0</v>
      </c>
      <c r="AC80" s="45">
        <v>0</v>
      </c>
      <c r="AD80" s="45">
        <v>0</v>
      </c>
      <c r="AE80" s="45">
        <v>0</v>
      </c>
      <c r="AF80" s="45">
        <v>0</v>
      </c>
      <c r="AG80" s="45">
        <v>0</v>
      </c>
      <c r="AH80" s="45">
        <v>0</v>
      </c>
      <c r="AI80" s="45">
        <v>0</v>
      </c>
      <c r="AJ80" s="40">
        <v>0</v>
      </c>
      <c r="AK80" s="45">
        <v>0</v>
      </c>
      <c r="AL80" s="45">
        <v>0</v>
      </c>
      <c r="AM80" s="45">
        <v>0</v>
      </c>
      <c r="AN80" s="45">
        <v>0</v>
      </c>
      <c r="AO80" s="45">
        <v>0</v>
      </c>
      <c r="AP80" s="45">
        <v>0</v>
      </c>
      <c r="AQ80" s="41">
        <v>0</v>
      </c>
    </row>
    <row r="81" spans="3:43" x14ac:dyDescent="0.2">
      <c r="C81" s="33" t="s">
        <v>47</v>
      </c>
      <c r="D81" s="40">
        <v>0</v>
      </c>
      <c r="E81" s="45">
        <v>0</v>
      </c>
      <c r="F81" s="45">
        <v>0</v>
      </c>
      <c r="G81" s="45">
        <v>0</v>
      </c>
      <c r="H81" s="45">
        <v>0</v>
      </c>
      <c r="I81" s="45">
        <v>0</v>
      </c>
      <c r="J81" s="45">
        <v>0</v>
      </c>
      <c r="K81" s="45">
        <v>0</v>
      </c>
      <c r="L81" s="40">
        <v>826.05277768882513</v>
      </c>
      <c r="M81" s="45">
        <v>4153.2032816536694</v>
      </c>
      <c r="N81" s="45">
        <v>1821.2628884878936</v>
      </c>
      <c r="O81" s="45">
        <v>241.26165258079914</v>
      </c>
      <c r="P81" s="45">
        <v>22.60062319258072</v>
      </c>
      <c r="Q81" s="45">
        <v>969.51352899706421</v>
      </c>
      <c r="R81" s="45">
        <v>9.6052648568468051</v>
      </c>
      <c r="S81" s="45">
        <v>32.764869900700923</v>
      </c>
      <c r="T81" s="40">
        <v>0</v>
      </c>
      <c r="U81" s="45">
        <v>0</v>
      </c>
      <c r="V81" s="45">
        <v>0</v>
      </c>
      <c r="W81" s="45">
        <v>0</v>
      </c>
      <c r="X81" s="45">
        <v>0</v>
      </c>
      <c r="Y81" s="45">
        <v>0</v>
      </c>
      <c r="Z81" s="45">
        <v>0</v>
      </c>
      <c r="AA81" s="45">
        <v>0</v>
      </c>
      <c r="AB81" s="40">
        <v>0</v>
      </c>
      <c r="AC81" s="45">
        <v>0</v>
      </c>
      <c r="AD81" s="45">
        <v>0</v>
      </c>
      <c r="AE81" s="45">
        <v>0</v>
      </c>
      <c r="AF81" s="45">
        <v>0</v>
      </c>
      <c r="AG81" s="45">
        <v>0</v>
      </c>
      <c r="AH81" s="45">
        <v>0</v>
      </c>
      <c r="AI81" s="45">
        <v>0</v>
      </c>
      <c r="AJ81" s="40">
        <v>0</v>
      </c>
      <c r="AK81" s="45">
        <v>0</v>
      </c>
      <c r="AL81" s="45">
        <v>0</v>
      </c>
      <c r="AM81" s="45">
        <v>0</v>
      </c>
      <c r="AN81" s="45">
        <v>0</v>
      </c>
      <c r="AO81" s="45">
        <v>0</v>
      </c>
      <c r="AP81" s="45">
        <v>0</v>
      </c>
      <c r="AQ81" s="41">
        <v>0</v>
      </c>
    </row>
    <row r="82" spans="3:43" x14ac:dyDescent="0.2">
      <c r="C82" s="33" t="s">
        <v>438</v>
      </c>
      <c r="D82" s="40">
        <v>1.4219655745091725E-3</v>
      </c>
      <c r="E82" s="45">
        <v>0</v>
      </c>
      <c r="F82" s="45">
        <v>3.189210067589314E-3</v>
      </c>
      <c r="G82" s="45">
        <v>4.1530731895719341E-4</v>
      </c>
      <c r="H82" s="45">
        <v>3.8904666881235915E-5</v>
      </c>
      <c r="I82" s="45">
        <v>1.7964229932410684E-3</v>
      </c>
      <c r="J82" s="45">
        <v>1.6534483424525262E-5</v>
      </c>
      <c r="K82" s="45">
        <v>5.6401380529730723E-5</v>
      </c>
      <c r="L82" s="40">
        <v>0</v>
      </c>
      <c r="M82" s="45">
        <v>0</v>
      </c>
      <c r="N82" s="45">
        <v>0</v>
      </c>
      <c r="O82" s="45">
        <v>0</v>
      </c>
      <c r="P82" s="45">
        <v>0</v>
      </c>
      <c r="Q82" s="45">
        <v>0</v>
      </c>
      <c r="R82" s="45">
        <v>0</v>
      </c>
      <c r="S82" s="45">
        <v>0</v>
      </c>
      <c r="T82" s="40">
        <v>7.7371656260057904E-3</v>
      </c>
      <c r="U82" s="45">
        <v>0</v>
      </c>
      <c r="V82" s="45">
        <v>1.7353054779530086E-2</v>
      </c>
      <c r="W82" s="45">
        <v>2.2597604119729635E-3</v>
      </c>
      <c r="X82" s="45">
        <v>2.116871580302542E-4</v>
      </c>
      <c r="Y82" s="45">
        <v>9.7746545220469879E-3</v>
      </c>
      <c r="Z82" s="45">
        <v>8.9967042162858031E-5</v>
      </c>
      <c r="AA82" s="45">
        <v>3.0688986464706415E-4</v>
      </c>
      <c r="AB82" s="40">
        <v>0</v>
      </c>
      <c r="AC82" s="45">
        <v>0</v>
      </c>
      <c r="AD82" s="45">
        <v>0</v>
      </c>
      <c r="AE82" s="45">
        <v>0</v>
      </c>
      <c r="AF82" s="45">
        <v>0</v>
      </c>
      <c r="AG82" s="45">
        <v>0</v>
      </c>
      <c r="AH82" s="45">
        <v>0</v>
      </c>
      <c r="AI82" s="45">
        <v>0</v>
      </c>
      <c r="AJ82" s="40">
        <v>0</v>
      </c>
      <c r="AK82" s="45">
        <v>0</v>
      </c>
      <c r="AL82" s="45">
        <v>0</v>
      </c>
      <c r="AM82" s="45">
        <v>0</v>
      </c>
      <c r="AN82" s="45">
        <v>0</v>
      </c>
      <c r="AO82" s="45">
        <v>0</v>
      </c>
      <c r="AP82" s="45">
        <v>0</v>
      </c>
      <c r="AQ82" s="41">
        <v>0</v>
      </c>
    </row>
    <row r="83" spans="3:43" x14ac:dyDescent="0.2">
      <c r="C83" s="33" t="s">
        <v>437</v>
      </c>
      <c r="D83" s="40">
        <v>0.9670034712453075</v>
      </c>
      <c r="E83" s="45">
        <v>300.20291089844142</v>
      </c>
      <c r="F83" s="45">
        <v>16.133631752888824</v>
      </c>
      <c r="G83" s="45">
        <v>0</v>
      </c>
      <c r="H83" s="45">
        <v>0</v>
      </c>
      <c r="I83" s="45">
        <v>7.6382001676882538</v>
      </c>
      <c r="J83" s="45">
        <v>2.5746231239446834E-4</v>
      </c>
      <c r="K83" s="45">
        <v>0</v>
      </c>
      <c r="L83" s="40">
        <v>0</v>
      </c>
      <c r="M83" s="45">
        <v>0</v>
      </c>
      <c r="N83" s="45">
        <v>0</v>
      </c>
      <c r="O83" s="45">
        <v>0</v>
      </c>
      <c r="P83" s="45">
        <v>0</v>
      </c>
      <c r="Q83" s="45">
        <v>0</v>
      </c>
      <c r="R83" s="45">
        <v>0</v>
      </c>
      <c r="S83" s="45">
        <v>0</v>
      </c>
      <c r="T83" s="40">
        <v>5.2616365347171135</v>
      </c>
      <c r="U83" s="45">
        <v>75.050727724610354</v>
      </c>
      <c r="V83" s="45">
        <v>87.785937478953912</v>
      </c>
      <c r="W83" s="45">
        <v>0</v>
      </c>
      <c r="X83" s="45">
        <v>0</v>
      </c>
      <c r="Y83" s="45">
        <v>41.560795030068441</v>
      </c>
      <c r="Z83" s="45">
        <v>1.4008978762640187E-3</v>
      </c>
      <c r="AA83" s="45">
        <v>0</v>
      </c>
      <c r="AB83" s="40">
        <v>0</v>
      </c>
      <c r="AC83" s="45">
        <v>0</v>
      </c>
      <c r="AD83" s="45">
        <v>0</v>
      </c>
      <c r="AE83" s="45">
        <v>0</v>
      </c>
      <c r="AF83" s="45">
        <v>0</v>
      </c>
      <c r="AG83" s="45">
        <v>0</v>
      </c>
      <c r="AH83" s="45">
        <v>0</v>
      </c>
      <c r="AI83" s="45">
        <v>0</v>
      </c>
      <c r="AJ83" s="40">
        <v>0</v>
      </c>
      <c r="AK83" s="45">
        <v>0</v>
      </c>
      <c r="AL83" s="45">
        <v>0</v>
      </c>
      <c r="AM83" s="45">
        <v>0</v>
      </c>
      <c r="AN83" s="45">
        <v>0</v>
      </c>
      <c r="AO83" s="45">
        <v>0</v>
      </c>
      <c r="AP83" s="45">
        <v>0</v>
      </c>
      <c r="AQ83" s="41">
        <v>0</v>
      </c>
    </row>
    <row r="84" spans="3:43" x14ac:dyDescent="0.2">
      <c r="C84" s="33" t="s">
        <v>51</v>
      </c>
      <c r="D84" s="40">
        <v>0</v>
      </c>
      <c r="E84" s="45">
        <v>0</v>
      </c>
      <c r="F84" s="45">
        <v>0</v>
      </c>
      <c r="G84" s="45">
        <v>0</v>
      </c>
      <c r="H84" s="45">
        <v>0</v>
      </c>
      <c r="I84" s="45">
        <v>0</v>
      </c>
      <c r="J84" s="45">
        <v>0</v>
      </c>
      <c r="K84" s="45">
        <v>0</v>
      </c>
      <c r="L84" s="40">
        <v>9.3487678404910515</v>
      </c>
      <c r="M84" s="45">
        <v>905.50432047233312</v>
      </c>
      <c r="N84" s="45">
        <v>25.103570911298903</v>
      </c>
      <c r="O84" s="45">
        <v>13.314915600196139</v>
      </c>
      <c r="P84" s="45">
        <v>6.594685013681348E-4</v>
      </c>
      <c r="Q84" s="45">
        <v>12.57917587663286</v>
      </c>
      <c r="R84" s="45">
        <v>0.11276827935975985</v>
      </c>
      <c r="S84" s="45">
        <v>1.2250997723148531</v>
      </c>
      <c r="T84" s="40">
        <v>0</v>
      </c>
      <c r="U84" s="45">
        <v>0</v>
      </c>
      <c r="V84" s="45">
        <v>0</v>
      </c>
      <c r="W84" s="45">
        <v>0</v>
      </c>
      <c r="X84" s="45">
        <v>0</v>
      </c>
      <c r="Y84" s="45">
        <v>0</v>
      </c>
      <c r="Z84" s="45">
        <v>0</v>
      </c>
      <c r="AA84" s="45">
        <v>0</v>
      </c>
      <c r="AB84" s="40">
        <v>0</v>
      </c>
      <c r="AC84" s="45">
        <v>0</v>
      </c>
      <c r="AD84" s="45">
        <v>0</v>
      </c>
      <c r="AE84" s="45">
        <v>0</v>
      </c>
      <c r="AF84" s="45">
        <v>0</v>
      </c>
      <c r="AG84" s="45">
        <v>0</v>
      </c>
      <c r="AH84" s="45">
        <v>0</v>
      </c>
      <c r="AI84" s="45">
        <v>0</v>
      </c>
      <c r="AJ84" s="40">
        <v>0</v>
      </c>
      <c r="AK84" s="45">
        <v>0</v>
      </c>
      <c r="AL84" s="45">
        <v>0</v>
      </c>
      <c r="AM84" s="45">
        <v>0</v>
      </c>
      <c r="AN84" s="45">
        <v>0</v>
      </c>
      <c r="AO84" s="45">
        <v>0</v>
      </c>
      <c r="AP84" s="45">
        <v>0</v>
      </c>
      <c r="AQ84" s="41">
        <v>0</v>
      </c>
    </row>
    <row r="85" spans="3:43" x14ac:dyDescent="0.2">
      <c r="C85" s="33" t="s">
        <v>268</v>
      </c>
      <c r="D85" s="40">
        <v>0</v>
      </c>
      <c r="E85" s="45">
        <v>0</v>
      </c>
      <c r="F85" s="45">
        <v>0</v>
      </c>
      <c r="G85" s="45">
        <v>0</v>
      </c>
      <c r="H85" s="45">
        <v>0</v>
      </c>
      <c r="I85" s="45">
        <v>0</v>
      </c>
      <c r="J85" s="45">
        <v>0</v>
      </c>
      <c r="K85" s="45">
        <v>0</v>
      </c>
      <c r="L85" s="40">
        <v>2.4893151570607862E-2</v>
      </c>
      <c r="M85" s="45">
        <v>0</v>
      </c>
      <c r="N85" s="45">
        <v>6.6843781589258341E-2</v>
      </c>
      <c r="O85" s="45">
        <v>3.5453892731186265E-2</v>
      </c>
      <c r="P85" s="45">
        <v>1.7559800008614099E-6</v>
      </c>
      <c r="Q85" s="45">
        <v>3.3494823817756515E-2</v>
      </c>
      <c r="R85" s="45">
        <v>3.0027035844241306E-4</v>
      </c>
      <c r="S85" s="45">
        <v>3.2620977268539124E-3</v>
      </c>
      <c r="T85" s="40">
        <v>0</v>
      </c>
      <c r="U85" s="45">
        <v>0</v>
      </c>
      <c r="V85" s="45">
        <v>0</v>
      </c>
      <c r="W85" s="45">
        <v>0</v>
      </c>
      <c r="X85" s="45">
        <v>0</v>
      </c>
      <c r="Y85" s="45">
        <v>0</v>
      </c>
      <c r="Z85" s="45">
        <v>0</v>
      </c>
      <c r="AA85" s="45">
        <v>0</v>
      </c>
      <c r="AB85" s="40">
        <v>0</v>
      </c>
      <c r="AC85" s="45">
        <v>0</v>
      </c>
      <c r="AD85" s="45">
        <v>0</v>
      </c>
      <c r="AE85" s="45">
        <v>0</v>
      </c>
      <c r="AF85" s="45">
        <v>0</v>
      </c>
      <c r="AG85" s="45">
        <v>0</v>
      </c>
      <c r="AH85" s="45">
        <v>0</v>
      </c>
      <c r="AI85" s="45">
        <v>0</v>
      </c>
      <c r="AJ85" s="40">
        <v>0</v>
      </c>
      <c r="AK85" s="45">
        <v>0</v>
      </c>
      <c r="AL85" s="45">
        <v>0</v>
      </c>
      <c r="AM85" s="45">
        <v>0</v>
      </c>
      <c r="AN85" s="45">
        <v>0</v>
      </c>
      <c r="AO85" s="45">
        <v>0</v>
      </c>
      <c r="AP85" s="45">
        <v>0</v>
      </c>
      <c r="AQ85" s="41">
        <v>0</v>
      </c>
    </row>
    <row r="86" spans="3:43" x14ac:dyDescent="0.2">
      <c r="C86" s="33" t="s">
        <v>266</v>
      </c>
      <c r="D86" s="40">
        <v>0</v>
      </c>
      <c r="E86" s="45">
        <v>0</v>
      </c>
      <c r="F86" s="45">
        <v>0</v>
      </c>
      <c r="G86" s="45">
        <v>0</v>
      </c>
      <c r="H86" s="45">
        <v>0</v>
      </c>
      <c r="I86" s="45">
        <v>0</v>
      </c>
      <c r="J86" s="45">
        <v>0</v>
      </c>
      <c r="K86" s="45">
        <v>0</v>
      </c>
      <c r="L86" s="40">
        <v>6.816063753184276E-2</v>
      </c>
      <c r="M86" s="45">
        <v>0</v>
      </c>
      <c r="N86" s="45">
        <v>0.18302683592473087</v>
      </c>
      <c r="O86" s="45">
        <v>9.7077299541152989E-2</v>
      </c>
      <c r="P86" s="45">
        <v>4.808098163560768E-6</v>
      </c>
      <c r="Q86" s="45">
        <v>9.1713117921584514E-2</v>
      </c>
      <c r="R86" s="45">
        <v>8.2217870265633255E-4</v>
      </c>
      <c r="S86" s="45">
        <v>8.9320414139955479E-3</v>
      </c>
      <c r="T86" s="40">
        <v>0</v>
      </c>
      <c r="U86" s="45">
        <v>0</v>
      </c>
      <c r="V86" s="45">
        <v>0</v>
      </c>
      <c r="W86" s="45">
        <v>0</v>
      </c>
      <c r="X86" s="45">
        <v>0</v>
      </c>
      <c r="Y86" s="45">
        <v>0</v>
      </c>
      <c r="Z86" s="45">
        <v>0</v>
      </c>
      <c r="AA86" s="45">
        <v>0</v>
      </c>
      <c r="AB86" s="40">
        <v>0</v>
      </c>
      <c r="AC86" s="45">
        <v>0</v>
      </c>
      <c r="AD86" s="45">
        <v>0</v>
      </c>
      <c r="AE86" s="45">
        <v>0</v>
      </c>
      <c r="AF86" s="45">
        <v>0</v>
      </c>
      <c r="AG86" s="45">
        <v>0</v>
      </c>
      <c r="AH86" s="45">
        <v>0</v>
      </c>
      <c r="AI86" s="45">
        <v>0</v>
      </c>
      <c r="AJ86" s="40">
        <v>0</v>
      </c>
      <c r="AK86" s="45">
        <v>0</v>
      </c>
      <c r="AL86" s="45">
        <v>0</v>
      </c>
      <c r="AM86" s="45">
        <v>0</v>
      </c>
      <c r="AN86" s="45">
        <v>0</v>
      </c>
      <c r="AO86" s="45">
        <v>0</v>
      </c>
      <c r="AP86" s="45">
        <v>0</v>
      </c>
      <c r="AQ86" s="41">
        <v>0</v>
      </c>
    </row>
    <row r="87" spans="3:43" x14ac:dyDescent="0.2">
      <c r="C87" s="33" t="s">
        <v>49</v>
      </c>
      <c r="D87" s="40">
        <v>0</v>
      </c>
      <c r="E87" s="45">
        <v>0</v>
      </c>
      <c r="F87" s="45">
        <v>0</v>
      </c>
      <c r="G87" s="45">
        <v>0</v>
      </c>
      <c r="H87" s="45">
        <v>0</v>
      </c>
      <c r="I87" s="45">
        <v>0</v>
      </c>
      <c r="J87" s="45">
        <v>0</v>
      </c>
      <c r="K87" s="45">
        <v>0</v>
      </c>
      <c r="L87" s="40">
        <v>54.204182003708134</v>
      </c>
      <c r="M87" s="45">
        <v>293.15130404109385</v>
      </c>
      <c r="N87" s="45">
        <v>329.42223587243603</v>
      </c>
      <c r="O87" s="45">
        <v>3.6030950779830433</v>
      </c>
      <c r="P87" s="45">
        <v>0</v>
      </c>
      <c r="Q87" s="45">
        <v>161.83473367343987</v>
      </c>
      <c r="R87" s="45">
        <v>0</v>
      </c>
      <c r="S87" s="45">
        <v>4.174709092137216E-2</v>
      </c>
      <c r="T87" s="40">
        <v>0</v>
      </c>
      <c r="U87" s="45">
        <v>0</v>
      </c>
      <c r="V87" s="45">
        <v>0</v>
      </c>
      <c r="W87" s="45">
        <v>0</v>
      </c>
      <c r="X87" s="45">
        <v>0</v>
      </c>
      <c r="Y87" s="45">
        <v>0</v>
      </c>
      <c r="Z87" s="45">
        <v>0</v>
      </c>
      <c r="AA87" s="45">
        <v>0</v>
      </c>
      <c r="AB87" s="40">
        <v>0</v>
      </c>
      <c r="AC87" s="45">
        <v>0</v>
      </c>
      <c r="AD87" s="45">
        <v>0</v>
      </c>
      <c r="AE87" s="45">
        <v>0</v>
      </c>
      <c r="AF87" s="45">
        <v>0</v>
      </c>
      <c r="AG87" s="45">
        <v>0</v>
      </c>
      <c r="AH87" s="45">
        <v>0</v>
      </c>
      <c r="AI87" s="45">
        <v>0</v>
      </c>
      <c r="AJ87" s="40">
        <v>0</v>
      </c>
      <c r="AK87" s="45">
        <v>0</v>
      </c>
      <c r="AL87" s="45">
        <v>0</v>
      </c>
      <c r="AM87" s="45">
        <v>0</v>
      </c>
      <c r="AN87" s="45">
        <v>0</v>
      </c>
      <c r="AO87" s="45">
        <v>0</v>
      </c>
      <c r="AP87" s="45">
        <v>0</v>
      </c>
      <c r="AQ87" s="41">
        <v>0</v>
      </c>
    </row>
    <row r="88" spans="3:43" x14ac:dyDescent="0.2">
      <c r="C88" s="33" t="s">
        <v>50</v>
      </c>
      <c r="D88" s="40">
        <v>0</v>
      </c>
      <c r="E88" s="45">
        <v>0</v>
      </c>
      <c r="F88" s="45">
        <v>0</v>
      </c>
      <c r="G88" s="45">
        <v>0</v>
      </c>
      <c r="H88" s="45">
        <v>0</v>
      </c>
      <c r="I88" s="45">
        <v>0</v>
      </c>
      <c r="J88" s="45">
        <v>0</v>
      </c>
      <c r="K88" s="45">
        <v>0</v>
      </c>
      <c r="L88" s="40">
        <v>58.01282927917525</v>
      </c>
      <c r="M88" s="45">
        <v>0</v>
      </c>
      <c r="N88" s="45">
        <v>336.32855338682191</v>
      </c>
      <c r="O88" s="45">
        <v>3.2900107715468683</v>
      </c>
      <c r="P88" s="45">
        <v>4.622965955335178E-2</v>
      </c>
      <c r="Q88" s="45">
        <v>151.19644044840859</v>
      </c>
      <c r="R88" s="45">
        <v>0</v>
      </c>
      <c r="S88" s="45">
        <v>4.4680442891991051E-2</v>
      </c>
      <c r="T88" s="40">
        <v>0</v>
      </c>
      <c r="U88" s="45">
        <v>0</v>
      </c>
      <c r="V88" s="45">
        <v>0</v>
      </c>
      <c r="W88" s="45">
        <v>0</v>
      </c>
      <c r="X88" s="45">
        <v>0</v>
      </c>
      <c r="Y88" s="45">
        <v>0</v>
      </c>
      <c r="Z88" s="45">
        <v>0</v>
      </c>
      <c r="AA88" s="45">
        <v>0</v>
      </c>
      <c r="AB88" s="40">
        <v>0</v>
      </c>
      <c r="AC88" s="45">
        <v>0</v>
      </c>
      <c r="AD88" s="45">
        <v>0</v>
      </c>
      <c r="AE88" s="45">
        <v>0</v>
      </c>
      <c r="AF88" s="45">
        <v>0</v>
      </c>
      <c r="AG88" s="45">
        <v>0</v>
      </c>
      <c r="AH88" s="45">
        <v>0</v>
      </c>
      <c r="AI88" s="45">
        <v>0</v>
      </c>
      <c r="AJ88" s="40">
        <v>0</v>
      </c>
      <c r="AK88" s="45">
        <v>0</v>
      </c>
      <c r="AL88" s="45">
        <v>0</v>
      </c>
      <c r="AM88" s="45">
        <v>0</v>
      </c>
      <c r="AN88" s="45">
        <v>0</v>
      </c>
      <c r="AO88" s="45">
        <v>0</v>
      </c>
      <c r="AP88" s="45">
        <v>0</v>
      </c>
      <c r="AQ88" s="41">
        <v>0</v>
      </c>
    </row>
    <row r="89" spans="3:43" x14ac:dyDescent="0.2">
      <c r="C89" s="93" t="s">
        <v>7</v>
      </c>
      <c r="D89" s="94">
        <v>10.796066481885449</v>
      </c>
      <c r="E89" s="95">
        <v>0</v>
      </c>
      <c r="F89" s="95">
        <v>24.213612855063189</v>
      </c>
      <c r="G89" s="95">
        <v>3.1531603199487597</v>
      </c>
      <c r="H89" s="95">
        <v>0.29537801592025853</v>
      </c>
      <c r="I89" s="95">
        <v>13.639079885117935</v>
      </c>
      <c r="J89" s="95">
        <v>0.12553565676610987</v>
      </c>
      <c r="K89" s="95">
        <v>0.42821926549049827</v>
      </c>
      <c r="L89" s="94">
        <v>1.1800776383416018</v>
      </c>
      <c r="M89" s="95">
        <v>0</v>
      </c>
      <c r="N89" s="95">
        <v>2.6466994364720331</v>
      </c>
      <c r="O89" s="95">
        <v>0.34466015839388786</v>
      </c>
      <c r="P89" s="95">
        <v>3.2286665891699089E-2</v>
      </c>
      <c r="Q89" s="95">
        <v>1.4908367975492058</v>
      </c>
      <c r="R89" s="95">
        <v>1.3721833003972114E-2</v>
      </c>
      <c r="S89" s="95">
        <v>4.6807045914388473E-2</v>
      </c>
      <c r="T89" s="94">
        <v>7.0996409772910489</v>
      </c>
      <c r="U89" s="95">
        <v>0</v>
      </c>
      <c r="V89" s="95">
        <v>15.923202985319664</v>
      </c>
      <c r="W89" s="95">
        <v>2.0735613524646226</v>
      </c>
      <c r="X89" s="95">
        <v>0.19424462318169763</v>
      </c>
      <c r="Y89" s="95">
        <v>8.9692454754148887</v>
      </c>
      <c r="Z89" s="95">
        <v>8.2553964852221495E-2</v>
      </c>
      <c r="AA89" s="95">
        <v>0.28160284578118577</v>
      </c>
      <c r="AB89" s="94">
        <v>1.394160102589822</v>
      </c>
      <c r="AC89" s="95">
        <v>0</v>
      </c>
      <c r="AD89" s="95">
        <v>3.1268474530725214</v>
      </c>
      <c r="AE89" s="95">
        <v>0.40718629535284134</v>
      </c>
      <c r="AF89" s="95">
        <v>3.8143915255535489E-2</v>
      </c>
      <c r="AG89" s="95">
        <v>1.7612952869243512</v>
      </c>
      <c r="AH89" s="95">
        <v>1.6211163983602582E-2</v>
      </c>
      <c r="AI89" s="95">
        <v>5.5298493771678676E-2</v>
      </c>
      <c r="AJ89" s="94">
        <v>0.44651368217134962</v>
      </c>
      <c r="AK89" s="95">
        <v>0</v>
      </c>
      <c r="AL89" s="95">
        <v>1.0014489492748668</v>
      </c>
      <c r="AM89" s="95">
        <v>0.13041131483390309</v>
      </c>
      <c r="AN89" s="95">
        <v>1.2216516612075231E-2</v>
      </c>
      <c r="AO89" s="95">
        <v>0.56409765456257377</v>
      </c>
      <c r="AP89" s="95">
        <v>5.1920195601319729E-3</v>
      </c>
      <c r="AQ89" s="96">
        <v>1.7710687622357116E-2</v>
      </c>
    </row>
    <row r="90" spans="3:43" x14ac:dyDescent="0.2">
      <c r="N90"/>
    </row>
    <row r="91" spans="3:43" x14ac:dyDescent="0.2">
      <c r="N91"/>
    </row>
    <row r="92" spans="3:43" x14ac:dyDescent="0.2">
      <c r="N92"/>
    </row>
    <row r="93" spans="3:43" x14ac:dyDescent="0.2">
      <c r="N93"/>
    </row>
    <row r="94" spans="3:43" x14ac:dyDescent="0.2">
      <c r="N94"/>
    </row>
    <row r="95" spans="3:43" x14ac:dyDescent="0.2">
      <c r="N95"/>
    </row>
  </sheetData>
  <autoFilter ref="A21:AG50"/>
  <phoneticPr fontId="5" type="noConversion"/>
  <conditionalFormatting sqref="O22:S45 P6 P15 P9:P13 P17 O51:S52 Q5:S17">
    <cfRule type="cellIs" dxfId="22" priority="9" stopIfTrue="1" operator="greaterThan">
      <formula>0</formula>
    </cfRule>
    <cfRule type="cellIs" dxfId="21" priority="10" stopIfTrue="1" operator="lessThan">
      <formula>0</formula>
    </cfRule>
  </conditionalFormatting>
  <conditionalFormatting sqref="K5:O17">
    <cfRule type="cellIs" dxfId="20" priority="7" operator="lessThan">
      <formula>0</formula>
    </cfRule>
    <cfRule type="cellIs" dxfId="19" priority="8" operator="greaterThan">
      <formula>0</formula>
    </cfRule>
  </conditionalFormatting>
  <conditionalFormatting sqref="O46:S46">
    <cfRule type="cellIs" dxfId="18" priority="5" stopIfTrue="1" operator="greaterThan">
      <formula>0</formula>
    </cfRule>
    <cfRule type="cellIs" dxfId="17" priority="6" stopIfTrue="1" operator="lessThan">
      <formula>0</formula>
    </cfRule>
  </conditionalFormatting>
  <conditionalFormatting sqref="O47:S50">
    <cfRule type="cellIs" dxfId="16" priority="3" stopIfTrue="1" operator="greaterThan">
      <formula>0</formula>
    </cfRule>
    <cfRule type="cellIs" dxfId="15" priority="4" stopIfTrue="1" operator="lessThan">
      <formula>0</formula>
    </cfRule>
  </conditionalFormatting>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Z51"/>
  <sheetViews>
    <sheetView zoomScale="60" zoomScaleNormal="60" workbookViewId="0"/>
  </sheetViews>
  <sheetFormatPr defaultRowHeight="12.75" x14ac:dyDescent="0.2"/>
  <cols>
    <col min="1" max="1" width="21.42578125" customWidth="1"/>
    <col min="2" max="10" width="25.140625" customWidth="1"/>
    <col min="11" max="11" width="31.5703125" customWidth="1"/>
    <col min="12" max="12" width="29.28515625" customWidth="1"/>
    <col min="13" max="31" width="25.140625" customWidth="1"/>
    <col min="32" max="36" width="73.140625" customWidth="1"/>
    <col min="37" max="37" width="11.28515625" customWidth="1"/>
    <col min="38" max="45" width="9" customWidth="1"/>
    <col min="46" max="51" width="30.5703125" bestFit="1" customWidth="1"/>
    <col min="52" max="52" width="12" bestFit="1" customWidth="1"/>
  </cols>
  <sheetData>
    <row r="1" spans="1:36" x14ac:dyDescent="0.2">
      <c r="A1" s="29" t="s">
        <v>274</v>
      </c>
    </row>
    <row r="3" spans="1:36" x14ac:dyDescent="0.2">
      <c r="A3" s="6" t="s">
        <v>249</v>
      </c>
    </row>
    <row r="4" spans="1:36" s="24" customFormat="1" x14ac:dyDescent="0.2">
      <c r="A4" s="54" t="str">
        <f>A19</f>
        <v>FIPS</v>
      </c>
      <c r="B4" s="230" t="s">
        <v>254</v>
      </c>
      <c r="C4" s="230" t="s">
        <v>44</v>
      </c>
      <c r="D4" s="230" t="s">
        <v>52</v>
      </c>
      <c r="E4" s="230" t="s">
        <v>48</v>
      </c>
      <c r="F4" s="230" t="s">
        <v>47</v>
      </c>
      <c r="G4" s="230" t="s">
        <v>460</v>
      </c>
      <c r="H4" s="230" t="s">
        <v>269</v>
      </c>
      <c r="I4" s="230" t="s">
        <v>277</v>
      </c>
      <c r="J4" s="230" t="s">
        <v>279</v>
      </c>
      <c r="K4" s="230" t="s">
        <v>49</v>
      </c>
      <c r="L4" s="230" t="s">
        <v>50</v>
      </c>
      <c r="M4" s="230" t="s">
        <v>488</v>
      </c>
      <c r="N4" s="230" t="s">
        <v>280</v>
      </c>
      <c r="O4" s="54"/>
      <c r="P4" s="54"/>
      <c r="Q4" s="54"/>
      <c r="R4" s="54"/>
    </row>
    <row r="5" spans="1:36" x14ac:dyDescent="0.2">
      <c r="A5" s="15" t="str">
        <f>PROPER(VLOOKUP(A20,fips_xref!$A$5:$B$25,2,FALSE))</f>
        <v>Lincoln</v>
      </c>
      <c r="B5" s="53">
        <f t="shared" ref="B5:L5" si="0">SUMIF($B$19:$AH$19,B$4,$B20:$AH20)</f>
        <v>84.212152584023826</v>
      </c>
      <c r="C5" s="53">
        <f t="shared" si="0"/>
        <v>30.885113432061733</v>
      </c>
      <c r="D5" s="53">
        <f t="shared" si="0"/>
        <v>36.723319926156847</v>
      </c>
      <c r="E5" s="53">
        <f t="shared" si="0"/>
        <v>2902.17952658388</v>
      </c>
      <c r="F5" s="53">
        <f t="shared" si="0"/>
        <v>826.05277768882513</v>
      </c>
      <c r="G5" s="53">
        <f t="shared" si="0"/>
        <v>4291.2512719662982</v>
      </c>
      <c r="H5" s="53">
        <f t="shared" si="0"/>
        <v>624.24507941367028</v>
      </c>
      <c r="I5" s="53">
        <f t="shared" si="0"/>
        <v>6593.8529823498002</v>
      </c>
      <c r="J5" s="53">
        <f t="shared" si="0"/>
        <v>66.816642150390251</v>
      </c>
      <c r="K5" s="53">
        <f t="shared" si="0"/>
        <v>54.204182003708134</v>
      </c>
      <c r="L5" s="53">
        <f t="shared" si="0"/>
        <v>58.01282927917525</v>
      </c>
      <c r="M5" s="8">
        <f>SUMIF($A$15:$AJ$15,"N",A20:AJ20)</f>
        <v>535.73364136073701</v>
      </c>
      <c r="N5" s="8">
        <f>SUM(B5:M5)</f>
        <v>16104.169518738727</v>
      </c>
      <c r="O5" s="342"/>
    </row>
    <row r="6" spans="1:36" x14ac:dyDescent="0.2">
      <c r="A6" s="15" t="str">
        <f>PROPER(VLOOKUP(A21,fips_xref!$A$5:$B$25,2,FALSE))</f>
        <v>Sublette</v>
      </c>
      <c r="B6" s="53">
        <f t="shared" ref="B6:L6" si="1">SUMIF($B$19:$AH$19,B$4,$B21:$AH21)</f>
        <v>860.13226888007034</v>
      </c>
      <c r="C6" s="53">
        <f t="shared" si="1"/>
        <v>348.14407572264668</v>
      </c>
      <c r="D6" s="53">
        <f t="shared" si="1"/>
        <v>44.688752634804032</v>
      </c>
      <c r="E6" s="53">
        <f t="shared" si="1"/>
        <v>0</v>
      </c>
      <c r="F6" s="53">
        <f t="shared" si="1"/>
        <v>4153.2032816536694</v>
      </c>
      <c r="G6" s="53">
        <f t="shared" si="1"/>
        <v>2006.0581858718892</v>
      </c>
      <c r="H6" s="53">
        <f t="shared" si="1"/>
        <v>3710.9544070292459</v>
      </c>
      <c r="I6" s="53">
        <f t="shared" si="1"/>
        <v>2430.9564395301077</v>
      </c>
      <c r="J6" s="53">
        <f t="shared" si="1"/>
        <v>0</v>
      </c>
      <c r="K6" s="53">
        <f t="shared" si="1"/>
        <v>293.15130404109385</v>
      </c>
      <c r="L6" s="53">
        <f t="shared" si="1"/>
        <v>0</v>
      </c>
      <c r="M6" s="8">
        <f t="shared" ref="M6:M12" si="2">SUMIF($A$15:$AJ$15,"N",A21:AJ21)</f>
        <v>1404.1127260432572</v>
      </c>
      <c r="N6" s="8">
        <f t="shared" ref="N6:N12" si="3">SUM(B6:M6)</f>
        <v>15251.401441406782</v>
      </c>
      <c r="O6" s="342"/>
    </row>
    <row r="7" spans="1:36" x14ac:dyDescent="0.2">
      <c r="A7" s="15" t="str">
        <f>PROPER(VLOOKUP(A22,fips_xref!$A$5:$B$25,2,FALSE))</f>
        <v>Sweetwater</v>
      </c>
      <c r="B7" s="53">
        <f t="shared" ref="B7:L7" si="4">SUMIF($B$19:$AH$19,B$4,$B22:$AH22)</f>
        <v>595.62824137598216</v>
      </c>
      <c r="C7" s="53">
        <f t="shared" si="4"/>
        <v>86.058519951472974</v>
      </c>
      <c r="D7" s="53">
        <f t="shared" si="4"/>
        <v>54.666021289544418</v>
      </c>
      <c r="E7" s="53">
        <f t="shared" si="4"/>
        <v>6458.184528058945</v>
      </c>
      <c r="F7" s="53">
        <f t="shared" si="4"/>
        <v>1821.2628884878936</v>
      </c>
      <c r="G7" s="53">
        <f t="shared" si="4"/>
        <v>9526.3526433770312</v>
      </c>
      <c r="H7" s="53">
        <f t="shared" si="4"/>
        <v>1778.9095956943447</v>
      </c>
      <c r="I7" s="53">
        <f t="shared" si="4"/>
        <v>6279.0674601855908</v>
      </c>
      <c r="J7" s="53">
        <f t="shared" si="4"/>
        <v>532.52698344966382</v>
      </c>
      <c r="K7" s="53">
        <f t="shared" si="4"/>
        <v>329.42223587243603</v>
      </c>
      <c r="L7" s="53">
        <f t="shared" si="4"/>
        <v>336.32855338682191</v>
      </c>
      <c r="M7" s="8">
        <f t="shared" si="2"/>
        <v>935.49102235771602</v>
      </c>
      <c r="N7" s="8">
        <f t="shared" si="3"/>
        <v>28733.898693487445</v>
      </c>
      <c r="O7" s="342"/>
    </row>
    <row r="8" spans="1:36" x14ac:dyDescent="0.2">
      <c r="A8" s="15" t="str">
        <f>PROPER(VLOOKUP(A23,fips_xref!$A$5:$B$25,2,FALSE))</f>
        <v>Uinta</v>
      </c>
      <c r="B8" s="53">
        <f t="shared" ref="B8:L8" si="5">SUMIF($B$19:$AH$19,B$4,$B23:$AH23)</f>
        <v>189.36430953946947</v>
      </c>
      <c r="C8" s="53">
        <f t="shared" si="5"/>
        <v>6.5968203447122153</v>
      </c>
      <c r="D8" s="53">
        <f t="shared" si="5"/>
        <v>23.804687158149918</v>
      </c>
      <c r="E8" s="53">
        <f t="shared" si="5"/>
        <v>847.62698895438916</v>
      </c>
      <c r="F8" s="53">
        <f t="shared" si="5"/>
        <v>241.26165258079914</v>
      </c>
      <c r="G8" s="53">
        <f t="shared" si="5"/>
        <v>1270.4936453019</v>
      </c>
      <c r="H8" s="53">
        <f t="shared" si="5"/>
        <v>1143.2074513986768</v>
      </c>
      <c r="I8" s="53">
        <f t="shared" si="5"/>
        <v>5682.5020070745441</v>
      </c>
      <c r="J8" s="53">
        <f t="shared" si="5"/>
        <v>351.92993207794296</v>
      </c>
      <c r="K8" s="53">
        <f t="shared" si="5"/>
        <v>3.6030950779830433</v>
      </c>
      <c r="L8" s="53">
        <f t="shared" si="5"/>
        <v>3.2900107715468683</v>
      </c>
      <c r="M8" s="8">
        <f t="shared" si="2"/>
        <v>189.89472683079555</v>
      </c>
      <c r="N8" s="8">
        <f t="shared" si="3"/>
        <v>9953.5753271109079</v>
      </c>
      <c r="O8" s="342"/>
    </row>
    <row r="9" spans="1:36" x14ac:dyDescent="0.2">
      <c r="A9" s="15" t="str">
        <f>PROPER(VLOOKUP(A24,fips_xref!$A$5:$B$25,2,FALSE))</f>
        <v>Albany</v>
      </c>
      <c r="B9" s="53">
        <f t="shared" ref="B9:L9" si="6">SUMIF($B$19:$AH$19,B$4,$B24:$AH24)</f>
        <v>24.304526357767401</v>
      </c>
      <c r="C9" s="53">
        <f t="shared" si="6"/>
        <v>0</v>
      </c>
      <c r="D9" s="53">
        <f t="shared" si="6"/>
        <v>0.5714240951629066</v>
      </c>
      <c r="E9" s="53">
        <f t="shared" si="6"/>
        <v>79.402996623361986</v>
      </c>
      <c r="F9" s="53">
        <f t="shared" si="6"/>
        <v>22.60062319258072</v>
      </c>
      <c r="G9" s="53">
        <f t="shared" si="6"/>
        <v>116.34858251502871</v>
      </c>
      <c r="H9" s="53">
        <f t="shared" si="6"/>
        <v>4.3897588594926859E-2</v>
      </c>
      <c r="I9" s="53">
        <f t="shared" si="6"/>
        <v>0</v>
      </c>
      <c r="J9" s="53">
        <f t="shared" si="6"/>
        <v>23.400589041095884</v>
      </c>
      <c r="K9" s="53">
        <f t="shared" si="6"/>
        <v>0</v>
      </c>
      <c r="L9" s="53">
        <f t="shared" si="6"/>
        <v>4.622965955335178E-2</v>
      </c>
      <c r="M9" s="8">
        <f t="shared" si="2"/>
        <v>6.9082778215274185</v>
      </c>
      <c r="N9" s="8">
        <f t="shared" si="3"/>
        <v>273.62714689467327</v>
      </c>
      <c r="O9" s="342"/>
    </row>
    <row r="10" spans="1:36" s="198" customFormat="1" x14ac:dyDescent="0.2">
      <c r="A10" s="15" t="str">
        <f>PROPER(VLOOKUP(A25,fips_xref!$A$5:$B$25,2,FALSE))</f>
        <v>Carbon</v>
      </c>
      <c r="B10" s="53">
        <f t="shared" ref="B10:L10" si="7">SUMIF($B$19:$AH$19,B$4,$B25:$AH25)</f>
        <v>465.14803237227255</v>
      </c>
      <c r="C10" s="53">
        <f t="shared" si="7"/>
        <v>88.757219183400707</v>
      </c>
      <c r="D10" s="53">
        <f t="shared" si="7"/>
        <v>29.458507597481301</v>
      </c>
      <c r="E10" s="53">
        <f t="shared" si="7"/>
        <v>3546.5090121066246</v>
      </c>
      <c r="F10" s="53">
        <f t="shared" si="7"/>
        <v>969.51352899706421</v>
      </c>
      <c r="G10" s="53">
        <f t="shared" si="7"/>
        <v>5038.157475176954</v>
      </c>
      <c r="H10" s="53">
        <f t="shared" si="7"/>
        <v>856.67708444557775</v>
      </c>
      <c r="I10" s="53">
        <f t="shared" si="7"/>
        <v>3756.0295028364753</v>
      </c>
      <c r="J10" s="53">
        <f t="shared" si="7"/>
        <v>81.314865478465734</v>
      </c>
      <c r="K10" s="53">
        <f t="shared" si="7"/>
        <v>161.83473367343987</v>
      </c>
      <c r="L10" s="53">
        <f t="shared" si="7"/>
        <v>151.19644044840859</v>
      </c>
      <c r="M10" s="8">
        <f t="shared" si="2"/>
        <v>191.81395692873429</v>
      </c>
      <c r="N10" s="8">
        <f t="shared" si="3"/>
        <v>15336.410359244899</v>
      </c>
      <c r="O10" s="342"/>
    </row>
    <row r="11" spans="1:36" s="198" customFormat="1" x14ac:dyDescent="0.2">
      <c r="A11" s="15" t="str">
        <f>PROPER(VLOOKUP(A26,fips_xref!$A$5:$B$25,2,FALSE))</f>
        <v>Daggett</v>
      </c>
      <c r="B11" s="53">
        <f t="shared" ref="B11:L11" si="8">SUMIF($B$19:$AH$19,B$4,$B26:$AH26)</f>
        <v>0</v>
      </c>
      <c r="C11" s="53">
        <f t="shared" si="8"/>
        <v>0</v>
      </c>
      <c r="D11" s="53">
        <f t="shared" si="8"/>
        <v>0.24285524044423529</v>
      </c>
      <c r="E11" s="53">
        <f t="shared" si="8"/>
        <v>33.746273564928842</v>
      </c>
      <c r="F11" s="53">
        <f t="shared" si="8"/>
        <v>9.6052648568468051</v>
      </c>
      <c r="G11" s="53">
        <f t="shared" si="8"/>
        <v>49.448147568887201</v>
      </c>
      <c r="H11" s="53">
        <f t="shared" si="8"/>
        <v>7.5064321095286717</v>
      </c>
      <c r="I11" s="53">
        <f t="shared" si="8"/>
        <v>7.6523429036836887</v>
      </c>
      <c r="J11" s="53">
        <f t="shared" si="8"/>
        <v>0</v>
      </c>
      <c r="K11" s="53">
        <f t="shared" si="8"/>
        <v>0</v>
      </c>
      <c r="L11" s="53">
        <f t="shared" si="8"/>
        <v>0</v>
      </c>
      <c r="M11" s="8">
        <f t="shared" si="2"/>
        <v>0.16610824574043606</v>
      </c>
      <c r="N11" s="8">
        <f t="shared" si="3"/>
        <v>108.36742449005989</v>
      </c>
      <c r="O11" s="342"/>
    </row>
    <row r="12" spans="1:36" s="198" customFormat="1" x14ac:dyDescent="0.2">
      <c r="A12" s="15" t="str">
        <f>PROPER(VLOOKUP(A27,fips_xref!$A$5:$B$25,2,FALSE))</f>
        <v>Summit</v>
      </c>
      <c r="B12" s="53">
        <f>SUMIF($B$19:$AI$19,B$4,$B27:$AI27)</f>
        <v>0</v>
      </c>
      <c r="C12" s="53">
        <f t="shared" ref="C12:L12" si="9">SUMIF($B$19:$AI$19,C$4,$B27:$AI27)</f>
        <v>0.59971094042838313</v>
      </c>
      <c r="D12" s="53">
        <f t="shared" si="9"/>
        <v>0.82841238387995442</v>
      </c>
      <c r="E12" s="53">
        <f t="shared" si="9"/>
        <v>115.11314674474582</v>
      </c>
      <c r="F12" s="53">
        <f t="shared" si="9"/>
        <v>32.764869900700923</v>
      </c>
      <c r="G12" s="53">
        <f t="shared" si="9"/>
        <v>168.67438285893482</v>
      </c>
      <c r="H12" s="53">
        <f t="shared" si="9"/>
        <v>71.586206083835407</v>
      </c>
      <c r="I12" s="53">
        <f t="shared" si="9"/>
        <v>1092.1116640629029</v>
      </c>
      <c r="J12" s="53">
        <f t="shared" si="9"/>
        <v>92.740778807709347</v>
      </c>
      <c r="K12" s="53">
        <f t="shared" si="9"/>
        <v>4.174709092137216E-2</v>
      </c>
      <c r="L12" s="53">
        <f t="shared" si="9"/>
        <v>4.4680442891991051E-2</v>
      </c>
      <c r="M12" s="8">
        <f t="shared" si="2"/>
        <v>38.170613736710145</v>
      </c>
      <c r="N12" s="8">
        <f t="shared" si="3"/>
        <v>1612.6762130536611</v>
      </c>
      <c r="O12" s="342"/>
    </row>
    <row r="13" spans="1:36" s="88" customFormat="1" x14ac:dyDescent="0.2">
      <c r="A13" s="88" t="s">
        <v>248</v>
      </c>
      <c r="B13" s="231">
        <f t="shared" ref="B13:N13" si="10">SUM(B5:B12)</f>
        <v>2218.7895311095858</v>
      </c>
      <c r="C13" s="231">
        <f t="shared" si="10"/>
        <v>561.04145957472269</v>
      </c>
      <c r="D13" s="231">
        <f t="shared" si="10"/>
        <v>190.98398032562363</v>
      </c>
      <c r="E13" s="231">
        <f t="shared" si="10"/>
        <v>13982.762472636876</v>
      </c>
      <c r="F13" s="231">
        <f t="shared" si="10"/>
        <v>8076.2648873583785</v>
      </c>
      <c r="G13" s="231">
        <f t="shared" si="10"/>
        <v>22466.784334636926</v>
      </c>
      <c r="H13" s="231">
        <f t="shared" si="10"/>
        <v>8193.1301537634736</v>
      </c>
      <c r="I13" s="231">
        <f t="shared" si="10"/>
        <v>25842.172398943105</v>
      </c>
      <c r="J13" s="231">
        <f t="shared" si="10"/>
        <v>1148.729791005268</v>
      </c>
      <c r="K13" s="231">
        <f t="shared" si="10"/>
        <v>842.25729775958246</v>
      </c>
      <c r="L13" s="231">
        <f t="shared" si="10"/>
        <v>548.91874398839798</v>
      </c>
      <c r="M13" s="231">
        <f t="shared" si="10"/>
        <v>3302.2910733252179</v>
      </c>
      <c r="N13" s="232">
        <f t="shared" si="10"/>
        <v>87374.126124427174</v>
      </c>
    </row>
    <row r="14" spans="1:36" x14ac:dyDescent="0.2">
      <c r="C14" s="198"/>
      <c r="D14" s="198"/>
      <c r="E14" s="198"/>
      <c r="F14" s="198"/>
      <c r="G14" s="198"/>
      <c r="H14" s="198"/>
      <c r="I14" s="198"/>
      <c r="J14" s="198"/>
      <c r="K14" s="198"/>
      <c r="L14" s="198"/>
      <c r="M14" s="198"/>
      <c r="N14" s="198"/>
    </row>
    <row r="15" spans="1:36" s="192" customFormat="1" x14ac:dyDescent="0.2">
      <c r="A15" s="192" t="s">
        <v>255</v>
      </c>
      <c r="B15" s="192" t="str">
        <f>VLOOKUP(B19,by_src_allpol!$J$22:$K$50,2,FALSE)</f>
        <v>N</v>
      </c>
      <c r="C15" s="192" t="str">
        <f>VLOOKUP(C19,by_src_allpol!$J$22:$K$50,2,FALSE)</f>
        <v>Y</v>
      </c>
      <c r="D15" s="192" t="str">
        <f>VLOOKUP(D19,by_src_allpol!$J$22:$K$50,2,FALSE)</f>
        <v>Y</v>
      </c>
      <c r="E15" s="192" t="str">
        <f>VLOOKUP(E19,by_src_allpol!$J$22:$K$50,2,FALSE)</f>
        <v>Y</v>
      </c>
      <c r="F15" s="192" t="str">
        <f>VLOOKUP(F19,by_src_allpol!$J$22:$K$50,2,FALSE)</f>
        <v>N</v>
      </c>
      <c r="G15" s="192" t="str">
        <f>VLOOKUP(G19,by_src_allpol!$J$22:$K$50,2,FALSE)</f>
        <v>Y</v>
      </c>
      <c r="H15" s="192" t="str">
        <f>VLOOKUP(H19,by_src_allpol!$J$22:$K$50,2,FALSE)</f>
        <v>Y</v>
      </c>
      <c r="I15" s="192" t="str">
        <f>VLOOKUP(I19,by_src_allpol!$J$22:$K$50,2,FALSE)</f>
        <v>N</v>
      </c>
      <c r="J15" s="192" t="str">
        <f>VLOOKUP(J19,by_src_allpol!$J$22:$K$50,2,FALSE)</f>
        <v>Y</v>
      </c>
      <c r="K15" s="192" t="str">
        <f>VLOOKUP(K19,by_src_allpol!$J$22:$K$50,2,FALSE)</f>
        <v>N</v>
      </c>
      <c r="L15" s="192" t="str">
        <f>VLOOKUP(L19,by_src_allpol!$J$22:$K$50,2,FALSE)</f>
        <v>N</v>
      </c>
      <c r="M15" s="192" t="str">
        <f>VLOOKUP(M19,by_src_allpol!$J$22:$K$50,2,FALSE)</f>
        <v>N</v>
      </c>
      <c r="N15" s="192" t="str">
        <f>VLOOKUP(N19,by_src_allpol!$J$22:$K$50,2,FALSE)</f>
        <v>N</v>
      </c>
      <c r="O15" s="192" t="str">
        <f>VLOOKUP(O19,by_src_allpol!$J$22:$K$50,2,FALSE)</f>
        <v>N</v>
      </c>
      <c r="P15" s="192" t="str">
        <f>VLOOKUP(P19,by_src_allpol!$J$22:$K$50,2,FALSE)</f>
        <v>N</v>
      </c>
      <c r="Q15" s="192" t="str">
        <f>VLOOKUP(Q19,by_src_allpol!$J$22:$K$50,2,FALSE)</f>
        <v>Y</v>
      </c>
      <c r="R15" s="192" t="str">
        <f>VLOOKUP(R19,by_src_allpol!$J$22:$K$50,2,FALSE)</f>
        <v>N</v>
      </c>
      <c r="S15" s="192" t="str">
        <f>VLOOKUP(S19,by_src_allpol!$J$22:$K$50,2,FALSE)</f>
        <v>N</v>
      </c>
      <c r="T15" s="192" t="str">
        <f>VLOOKUP(T19,by_src_allpol!$J$22:$K$50,2,FALSE)</f>
        <v>Y</v>
      </c>
      <c r="U15" s="192" t="str">
        <f>VLOOKUP(U19,by_src_allpol!$J$22:$K$50,2,FALSE)</f>
        <v>N</v>
      </c>
      <c r="V15" s="192" t="str">
        <f>VLOOKUP(V19,by_src_allpol!$J$22:$K$50,2,FALSE)</f>
        <v>Y</v>
      </c>
      <c r="W15" s="192" t="str">
        <f>VLOOKUP(W19,by_src_allpol!$J$22:$K$50,2,FALSE)</f>
        <v>N</v>
      </c>
      <c r="X15" s="192" t="str">
        <f>VLOOKUP(X19,by_src_allpol!$J$22:$K$50,2,FALSE)</f>
        <v>N</v>
      </c>
      <c r="Y15" s="192" t="str">
        <f>VLOOKUP(Y19,by_src_allpol!$J$22:$K$50,2,FALSE)</f>
        <v>N</v>
      </c>
      <c r="Z15" s="192" t="str">
        <f>VLOOKUP(Z19,by_src_allpol!$J$22:$K$50,2,FALSE)</f>
        <v>N</v>
      </c>
      <c r="AA15" s="192" t="str">
        <f>VLOOKUP(AA19,by_src_allpol!$J$22:$K$50,2,FALSE)</f>
        <v>N</v>
      </c>
      <c r="AB15" s="192" t="str">
        <f>VLOOKUP(AB19,by_src_allpol!$J$22:$K$50,2,FALSE)</f>
        <v>Y</v>
      </c>
      <c r="AC15" s="192" t="str">
        <f>VLOOKUP(AC19,by_src_allpol!$J$22:$K$50,2,FALSE)</f>
        <v>Y</v>
      </c>
      <c r="AD15" s="192" t="str">
        <f>VLOOKUP(AD19,by_src_allpol!$J$22:$K$50,2,FALSE)</f>
        <v>N</v>
      </c>
      <c r="AE15" s="192" t="e">
        <f>VLOOKUP(AE19,by_src_allpol!$J$22:$K$50,2,FALSE)</f>
        <v>#N/A</v>
      </c>
      <c r="AF15" s="192" t="e">
        <f>VLOOKUP(AF19,by_src_allpol!$J$22:$K$50,2,FALSE)</f>
        <v>#N/A</v>
      </c>
      <c r="AG15" s="192" t="e">
        <f>VLOOKUP(AG19,by_src_allpol!$J$22:$K$50,2,FALSE)</f>
        <v>#N/A</v>
      </c>
      <c r="AH15" s="192" t="e">
        <f>VLOOKUP(AH19,by_src_allpol!$J$22:$K$50,2,FALSE)</f>
        <v>#N/A</v>
      </c>
      <c r="AI15" s="192" t="e">
        <f>VLOOKUP(AI19,by_src_allpol!$J$22:$K$50,2,FALSE)</f>
        <v>#N/A</v>
      </c>
      <c r="AJ15" s="192" t="e">
        <f>VLOOKUP(AJ19,by_src_allpol!$J$22:$K$50,2,FALSE)</f>
        <v>#N/A</v>
      </c>
    </row>
    <row r="16" spans="1:36" x14ac:dyDescent="0.2">
      <c r="A16" s="6" t="s">
        <v>256</v>
      </c>
    </row>
    <row r="17" spans="1:52" hidden="1" x14ac:dyDescent="0.2">
      <c r="A17" t="s">
        <v>255</v>
      </c>
      <c r="B17" t="e">
        <f>VLOOKUP(B19,by_src_allpol!$K$22:$L$51,2,FALSE)</f>
        <v>#N/A</v>
      </c>
      <c r="C17" t="e">
        <f>VLOOKUP(C19,by_src_allpol!$K$22:$L$51,2,FALSE)</f>
        <v>#N/A</v>
      </c>
      <c r="D17" t="e">
        <f>VLOOKUP(D19,by_src_allpol!$K$22:$L$51,2,FALSE)</f>
        <v>#N/A</v>
      </c>
      <c r="E17" t="e">
        <f>VLOOKUP(E19,by_src_allpol!$K$22:$L$51,2,FALSE)</f>
        <v>#N/A</v>
      </c>
      <c r="F17" t="e">
        <f>VLOOKUP(F19,by_src_allpol!$K$22:$L$51,2,FALSE)</f>
        <v>#N/A</v>
      </c>
      <c r="G17" t="e">
        <f>VLOOKUP(G19,by_src_allpol!$K$22:$L$51,2,FALSE)</f>
        <v>#N/A</v>
      </c>
      <c r="H17" t="e">
        <f>VLOOKUP(H19,by_src_allpol!$K$22:$L$51,2,FALSE)</f>
        <v>#N/A</v>
      </c>
      <c r="I17" t="e">
        <f>VLOOKUP(I19,by_src_allpol!$K$22:$L$51,2,FALSE)</f>
        <v>#N/A</v>
      </c>
      <c r="J17" t="e">
        <f>VLOOKUP(J19,by_src_allpol!$K$22:$L$51,2,FALSE)</f>
        <v>#N/A</v>
      </c>
      <c r="K17" t="e">
        <f>VLOOKUP(K19,by_src_allpol!$K$22:$L$51,2,FALSE)</f>
        <v>#N/A</v>
      </c>
      <c r="L17" t="e">
        <f>VLOOKUP(L19,by_src_allpol!$K$22:$L$51,2,FALSE)</f>
        <v>#N/A</v>
      </c>
      <c r="M17" t="e">
        <f>VLOOKUP(M19,by_src_allpol!$K$22:$L$51,2,FALSE)</f>
        <v>#N/A</v>
      </c>
      <c r="N17" t="e">
        <f>VLOOKUP(N19,by_src_allpol!$K$22:$L$51,2,FALSE)</f>
        <v>#N/A</v>
      </c>
      <c r="O17" t="e">
        <f>VLOOKUP(O19,by_src_allpol!$K$22:$L$51,2,FALSE)</f>
        <v>#N/A</v>
      </c>
      <c r="P17" t="e">
        <f>VLOOKUP(P19,by_src_allpol!$K$22:$L$51,2,FALSE)</f>
        <v>#N/A</v>
      </c>
      <c r="Q17" t="e">
        <f>VLOOKUP(Q19,by_src_allpol!$K$22:$L$51,2,FALSE)</f>
        <v>#N/A</v>
      </c>
      <c r="R17" t="e">
        <f>VLOOKUP(R19,by_src_allpol!$K$22:$L$51,2,FALSE)</f>
        <v>#N/A</v>
      </c>
      <c r="S17" t="e">
        <f>VLOOKUP(S19,by_src_allpol!$K$22:$L$51,2,FALSE)</f>
        <v>#N/A</v>
      </c>
      <c r="T17" t="e">
        <f>VLOOKUP(T19,by_src_allpol!$K$22:$L$51,2,FALSE)</f>
        <v>#N/A</v>
      </c>
      <c r="U17" t="e">
        <f>VLOOKUP(U19,by_src_allpol!$K$22:$L$51,2,FALSE)</f>
        <v>#N/A</v>
      </c>
      <c r="V17" t="e">
        <f>VLOOKUP(V19,by_src_allpol!$K$22:$L$51,2,FALSE)</f>
        <v>#N/A</v>
      </c>
      <c r="W17" t="e">
        <f>VLOOKUP(W19,by_src_allpol!$K$22:$L$51,2,FALSE)</f>
        <v>#N/A</v>
      </c>
      <c r="X17" t="e">
        <f>VLOOKUP(X19,by_src_allpol!$K$22:$L$51,2,FALSE)</f>
        <v>#N/A</v>
      </c>
      <c r="Y17" t="e">
        <f>VLOOKUP(Y19,by_src_allpol!$K$22:$L$51,2,FALSE)</f>
        <v>#N/A</v>
      </c>
      <c r="Z17" t="e">
        <f>VLOOKUP(Z19,by_src_allpol!$K$22:$L$51,2,FALSE)</f>
        <v>#N/A</v>
      </c>
      <c r="AA17" t="e">
        <f>VLOOKUP(AA19,by_src_allpol!$K$22:$L$51,2,FALSE)</f>
        <v>#N/A</v>
      </c>
      <c r="AB17" t="e">
        <f>VLOOKUP(AB19,by_src_allpol!$K$22:$L$51,2,FALSE)</f>
        <v>#N/A</v>
      </c>
      <c r="AC17" t="e">
        <f>VLOOKUP(AC19,by_src_allpol!$K$22:$L$51,2,FALSE)</f>
        <v>#N/A</v>
      </c>
      <c r="AD17" t="e">
        <f>VLOOKUP(AD19,by_src_allpol!$K$22:$L$51,2,FALSE)</f>
        <v>#N/A</v>
      </c>
      <c r="AE17" t="e">
        <f>VLOOKUP(AE19,by_src_allpol!$K$22:$L$51,2,FALSE)</f>
        <v>#N/A</v>
      </c>
    </row>
    <row r="18" spans="1:52" x14ac:dyDescent="0.2">
      <c r="A18" s="30" t="s">
        <v>215</v>
      </c>
      <c r="B18" s="30" t="s">
        <v>1665</v>
      </c>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6"/>
    </row>
    <row r="19" spans="1:52" s="24" customFormat="1" x14ac:dyDescent="0.2">
      <c r="A19" s="56" t="s">
        <v>2</v>
      </c>
      <c r="B19" s="32" t="s">
        <v>426</v>
      </c>
      <c r="C19" s="43" t="s">
        <v>254</v>
      </c>
      <c r="D19" s="43" t="s">
        <v>277</v>
      </c>
      <c r="E19" s="43" t="s">
        <v>269</v>
      </c>
      <c r="F19" s="43" t="s">
        <v>271</v>
      </c>
      <c r="G19" s="43" t="s">
        <v>44</v>
      </c>
      <c r="H19" s="43" t="s">
        <v>460</v>
      </c>
      <c r="I19" s="43" t="s">
        <v>386</v>
      </c>
      <c r="J19" s="43" t="s">
        <v>52</v>
      </c>
      <c r="K19" s="43" t="s">
        <v>273</v>
      </c>
      <c r="L19" s="43" t="s">
        <v>225</v>
      </c>
      <c r="M19" s="43" t="s">
        <v>223</v>
      </c>
      <c r="N19" s="43" t="s">
        <v>226</v>
      </c>
      <c r="O19" s="43" t="s">
        <v>234</v>
      </c>
      <c r="P19" s="43" t="s">
        <v>222</v>
      </c>
      <c r="Q19" s="43" t="s">
        <v>279</v>
      </c>
      <c r="R19" s="43" t="s">
        <v>393</v>
      </c>
      <c r="S19" s="43" t="s">
        <v>591</v>
      </c>
      <c r="T19" s="43" t="s">
        <v>48</v>
      </c>
      <c r="U19" s="43" t="s">
        <v>585</v>
      </c>
      <c r="V19" s="43" t="s">
        <v>47</v>
      </c>
      <c r="W19" s="43" t="s">
        <v>438</v>
      </c>
      <c r="X19" s="43" t="s">
        <v>437</v>
      </c>
      <c r="Y19" s="43" t="s">
        <v>51</v>
      </c>
      <c r="Z19" s="43" t="s">
        <v>268</v>
      </c>
      <c r="AA19" s="43" t="s">
        <v>266</v>
      </c>
      <c r="AB19" s="43" t="s">
        <v>49</v>
      </c>
      <c r="AC19" s="43" t="s">
        <v>50</v>
      </c>
      <c r="AD19" s="43" t="s">
        <v>7</v>
      </c>
      <c r="AE19" s="57" t="s">
        <v>216</v>
      </c>
      <c r="AF19"/>
      <c r="AG19"/>
      <c r="AH19"/>
      <c r="AI19"/>
      <c r="AJ19"/>
      <c r="AK19"/>
      <c r="AL19"/>
      <c r="AM19"/>
      <c r="AN19"/>
      <c r="AO19"/>
      <c r="AP19"/>
      <c r="AQ19"/>
      <c r="AR19"/>
      <c r="AS19"/>
      <c r="AT19"/>
      <c r="AU19"/>
      <c r="AV19"/>
      <c r="AW19"/>
      <c r="AX19"/>
      <c r="AY19"/>
      <c r="AZ19"/>
    </row>
    <row r="20" spans="1:52" s="84" customFormat="1" x14ac:dyDescent="0.2">
      <c r="A20" s="228">
        <v>56023</v>
      </c>
      <c r="B20" s="80">
        <v>0</v>
      </c>
      <c r="C20" s="81">
        <v>84.212152584023826</v>
      </c>
      <c r="D20" s="81">
        <v>6593.8529823498002</v>
      </c>
      <c r="E20" s="81">
        <v>624.24507941367028</v>
      </c>
      <c r="F20" s="81">
        <v>0</v>
      </c>
      <c r="G20" s="81">
        <v>30.885113432061733</v>
      </c>
      <c r="H20" s="81">
        <v>4291.2512719662982</v>
      </c>
      <c r="I20" s="81">
        <v>33.008963344371026</v>
      </c>
      <c r="J20" s="81">
        <v>36.723319926156847</v>
      </c>
      <c r="K20" s="81">
        <v>0</v>
      </c>
      <c r="L20" s="81">
        <v>45.03126927962645</v>
      </c>
      <c r="M20" s="81"/>
      <c r="N20" s="81">
        <v>0</v>
      </c>
      <c r="O20" s="81">
        <v>427.44011738683321</v>
      </c>
      <c r="P20" s="81"/>
      <c r="Q20" s="81">
        <v>66.816642150390251</v>
      </c>
      <c r="R20" s="81">
        <v>19.631392081971249</v>
      </c>
      <c r="S20" s="81"/>
      <c r="T20" s="81">
        <v>2902.17952658388</v>
      </c>
      <c r="U20" s="81">
        <v>0</v>
      </c>
      <c r="V20" s="81">
        <v>826.05277768882513</v>
      </c>
      <c r="W20" s="81">
        <v>0</v>
      </c>
      <c r="X20" s="81">
        <v>0</v>
      </c>
      <c r="Y20" s="81">
        <v>9.3487678404910515</v>
      </c>
      <c r="Z20" s="81">
        <v>2.4893151570607862E-2</v>
      </c>
      <c r="AA20" s="81">
        <v>6.816063753184276E-2</v>
      </c>
      <c r="AB20" s="81">
        <v>54.204182003708134</v>
      </c>
      <c r="AC20" s="81">
        <v>58.01282927917525</v>
      </c>
      <c r="AD20" s="81">
        <v>1.1800776383416018</v>
      </c>
      <c r="AE20" s="82">
        <v>16104.16951873873</v>
      </c>
      <c r="AF20"/>
      <c r="AG20"/>
      <c r="AH20"/>
      <c r="AI20"/>
      <c r="AJ20"/>
      <c r="AK20"/>
    </row>
    <row r="21" spans="1:52" s="84" customFormat="1" x14ac:dyDescent="0.2">
      <c r="A21" s="229">
        <v>56035</v>
      </c>
      <c r="B21" s="83">
        <v>0</v>
      </c>
      <c r="C21" s="84">
        <v>860.13226888007034</v>
      </c>
      <c r="D21" s="84">
        <v>2430.9564395301077</v>
      </c>
      <c r="E21" s="84">
        <v>3710.9544070292459</v>
      </c>
      <c r="F21" s="84">
        <v>0</v>
      </c>
      <c r="G21" s="84">
        <v>348.14407572264668</v>
      </c>
      <c r="H21" s="84">
        <v>2006.0581858718892</v>
      </c>
      <c r="I21" s="84">
        <v>437.88432428066324</v>
      </c>
      <c r="J21" s="84">
        <v>44.688752634804032</v>
      </c>
      <c r="K21" s="84">
        <v>0</v>
      </c>
      <c r="Q21" s="84">
        <v>0</v>
      </c>
      <c r="R21" s="84">
        <v>0</v>
      </c>
      <c r="S21" s="84">
        <v>60.724081290260884</v>
      </c>
      <c r="T21" s="84">
        <v>0</v>
      </c>
      <c r="U21" s="84">
        <v>0</v>
      </c>
      <c r="V21" s="84">
        <v>4153.2032816536694</v>
      </c>
      <c r="W21" s="84">
        <v>0</v>
      </c>
      <c r="X21" s="84">
        <v>0</v>
      </c>
      <c r="Y21" s="84">
        <v>905.50432047233312</v>
      </c>
      <c r="Z21" s="84">
        <v>0</v>
      </c>
      <c r="AA21" s="84">
        <v>0</v>
      </c>
      <c r="AB21" s="84">
        <v>293.15130404109385</v>
      </c>
      <c r="AC21" s="84">
        <v>0</v>
      </c>
      <c r="AD21" s="84">
        <v>0</v>
      </c>
      <c r="AE21" s="85">
        <v>15251.401441406782</v>
      </c>
      <c r="AF21"/>
      <c r="AG21"/>
      <c r="AH21"/>
      <c r="AI21"/>
      <c r="AJ21"/>
      <c r="AK21"/>
    </row>
    <row r="22" spans="1:52" s="84" customFormat="1" x14ac:dyDescent="0.2">
      <c r="A22" s="229">
        <v>56037</v>
      </c>
      <c r="B22" s="83">
        <v>0</v>
      </c>
      <c r="C22" s="84">
        <v>595.62824137598216</v>
      </c>
      <c r="D22" s="84">
        <v>6279.0674601855908</v>
      </c>
      <c r="E22" s="84">
        <v>1778.9095956943447</v>
      </c>
      <c r="F22" s="84">
        <v>0</v>
      </c>
      <c r="G22" s="84">
        <v>86.058519951472974</v>
      </c>
      <c r="H22" s="84">
        <v>9526.3526433770312</v>
      </c>
      <c r="I22" s="84">
        <v>98.840237825293997</v>
      </c>
      <c r="J22" s="84">
        <v>54.666021289544418</v>
      </c>
      <c r="K22" s="84">
        <v>0</v>
      </c>
      <c r="L22" s="84">
        <v>52.441217826127492</v>
      </c>
      <c r="N22" s="84">
        <v>1.8910769251286701</v>
      </c>
      <c r="O22" s="84">
        <v>285.30843038647191</v>
      </c>
      <c r="Q22" s="84">
        <v>532.52698344966382</v>
      </c>
      <c r="R22" s="84">
        <v>469.00991842940914</v>
      </c>
      <c r="T22" s="84">
        <v>6458.184528058945</v>
      </c>
      <c r="U22" s="84">
        <v>0</v>
      </c>
      <c r="V22" s="84">
        <v>1821.2628884878936</v>
      </c>
      <c r="W22" s="84">
        <v>0</v>
      </c>
      <c r="X22" s="84">
        <v>0</v>
      </c>
      <c r="Y22" s="84">
        <v>25.103570911298903</v>
      </c>
      <c r="Z22" s="84">
        <v>6.6843781589258341E-2</v>
      </c>
      <c r="AA22" s="84">
        <v>0.18302683592473087</v>
      </c>
      <c r="AB22" s="84">
        <v>329.42223587243603</v>
      </c>
      <c r="AC22" s="84">
        <v>336.32855338682191</v>
      </c>
      <c r="AD22" s="84">
        <v>2.6466994364720331</v>
      </c>
      <c r="AE22" s="85">
        <v>28733.898693487437</v>
      </c>
      <c r="AF22"/>
      <c r="AG22"/>
      <c r="AH22"/>
      <c r="AI22"/>
      <c r="AJ22"/>
      <c r="AK22"/>
    </row>
    <row r="23" spans="1:52" s="84" customFormat="1" x14ac:dyDescent="0.2">
      <c r="A23" s="229">
        <v>56041</v>
      </c>
      <c r="B23" s="83">
        <v>0</v>
      </c>
      <c r="C23" s="84">
        <v>189.36430953946947</v>
      </c>
      <c r="D23" s="84">
        <v>5682.5020070745441</v>
      </c>
      <c r="E23" s="84">
        <v>1143.2074513986768</v>
      </c>
      <c r="F23" s="84">
        <v>0</v>
      </c>
      <c r="G23" s="84">
        <v>6.5968203447122153</v>
      </c>
      <c r="H23" s="84">
        <v>1270.4936453019</v>
      </c>
      <c r="I23" s="84">
        <v>27.897302941378221</v>
      </c>
      <c r="J23" s="84">
        <v>23.804687158149918</v>
      </c>
      <c r="K23" s="84">
        <v>0</v>
      </c>
      <c r="L23" s="84">
        <v>0</v>
      </c>
      <c r="O23" s="84">
        <v>44.804812817842297</v>
      </c>
      <c r="Q23" s="84">
        <v>351.92993207794296</v>
      </c>
      <c r="R23" s="84">
        <v>103.40050412071267</v>
      </c>
      <c r="T23" s="84">
        <v>847.62698895438916</v>
      </c>
      <c r="U23" s="84">
        <v>0</v>
      </c>
      <c r="V23" s="84">
        <v>241.26165258079914</v>
      </c>
      <c r="W23" s="84">
        <v>0</v>
      </c>
      <c r="X23" s="84">
        <v>0</v>
      </c>
      <c r="Y23" s="84">
        <v>13.314915600196139</v>
      </c>
      <c r="Z23" s="84">
        <v>3.5453892731186265E-2</v>
      </c>
      <c r="AA23" s="84">
        <v>9.7077299541152989E-2</v>
      </c>
      <c r="AB23" s="84">
        <v>3.6030950779830433</v>
      </c>
      <c r="AC23" s="84">
        <v>3.2900107715468683</v>
      </c>
      <c r="AD23" s="84">
        <v>0.34466015839388786</v>
      </c>
      <c r="AE23" s="85">
        <v>9953.5753271109061</v>
      </c>
      <c r="AF23"/>
      <c r="AG23"/>
      <c r="AH23"/>
      <c r="AI23"/>
      <c r="AJ23"/>
      <c r="AK23"/>
    </row>
    <row r="24" spans="1:52" s="84" customFormat="1" x14ac:dyDescent="0.2">
      <c r="A24" s="229">
        <v>56001</v>
      </c>
      <c r="B24" s="83">
        <v>0</v>
      </c>
      <c r="C24" s="84">
        <v>24.304526357767401</v>
      </c>
      <c r="D24" s="84">
        <v>0</v>
      </c>
      <c r="E24" s="84">
        <v>4.3897588594926859E-2</v>
      </c>
      <c r="F24" s="84">
        <v>0</v>
      </c>
      <c r="G24" s="84">
        <v>0</v>
      </c>
      <c r="H24" s="84">
        <v>116.34858251502871</v>
      </c>
      <c r="I24" s="84">
        <v>0</v>
      </c>
      <c r="J24" s="84">
        <v>0.5714240951629066</v>
      </c>
      <c r="K24" s="84">
        <v>0</v>
      </c>
      <c r="Q24" s="84">
        <v>23.400589041095884</v>
      </c>
      <c r="R24" s="84">
        <v>6.8753251230561876</v>
      </c>
      <c r="T24" s="84">
        <v>79.402996623361986</v>
      </c>
      <c r="U24" s="84">
        <v>0</v>
      </c>
      <c r="V24" s="84">
        <v>22.60062319258072</v>
      </c>
      <c r="W24" s="84">
        <v>0</v>
      </c>
      <c r="X24" s="84">
        <v>0</v>
      </c>
      <c r="Y24" s="84">
        <v>6.594685013681348E-4</v>
      </c>
      <c r="Z24" s="84">
        <v>1.7559800008614099E-6</v>
      </c>
      <c r="AA24" s="84">
        <v>4.808098163560768E-6</v>
      </c>
      <c r="AB24" s="84">
        <v>0</v>
      </c>
      <c r="AC24" s="84">
        <v>4.622965955335178E-2</v>
      </c>
      <c r="AD24" s="84">
        <v>3.2286665891699089E-2</v>
      </c>
      <c r="AE24" s="85">
        <v>273.62714689467339</v>
      </c>
      <c r="AF24"/>
      <c r="AG24"/>
      <c r="AH24"/>
      <c r="AI24"/>
      <c r="AJ24"/>
      <c r="AK24"/>
    </row>
    <row r="25" spans="1:52" s="67" customFormat="1" x14ac:dyDescent="0.2">
      <c r="A25" s="229">
        <v>56007</v>
      </c>
      <c r="B25" s="83">
        <v>0</v>
      </c>
      <c r="C25" s="84">
        <v>465.14803237227255</v>
      </c>
      <c r="D25" s="84">
        <v>3756.0295028364753</v>
      </c>
      <c r="E25" s="84">
        <v>856.67708444557775</v>
      </c>
      <c r="F25" s="84">
        <v>0</v>
      </c>
      <c r="G25" s="84">
        <v>88.757219183400707</v>
      </c>
      <c r="H25" s="84">
        <v>5038.157475176954</v>
      </c>
      <c r="I25" s="84">
        <v>55.59366824405388</v>
      </c>
      <c r="J25" s="84">
        <v>29.458507597481301</v>
      </c>
      <c r="K25" s="84">
        <v>0</v>
      </c>
      <c r="L25" s="84">
        <v>18.650746174081505</v>
      </c>
      <c r="M25" s="84">
        <v>1.1819230782054187E-2</v>
      </c>
      <c r="N25" s="84">
        <v>0.14183076938465022</v>
      </c>
      <c r="O25" s="84">
        <v>19.549007713517625</v>
      </c>
      <c r="P25" s="84">
        <v>12.05561539769527</v>
      </c>
      <c r="Q25" s="84">
        <v>81.314865478465734</v>
      </c>
      <c r="R25" s="84">
        <v>71.616048783297899</v>
      </c>
      <c r="S25" s="84"/>
      <c r="T25" s="84">
        <v>3546.5090121066246</v>
      </c>
      <c r="U25" s="84">
        <v>0</v>
      </c>
      <c r="V25" s="84">
        <v>969.51352899706421</v>
      </c>
      <c r="W25" s="84">
        <v>0</v>
      </c>
      <c r="X25" s="84">
        <v>0</v>
      </c>
      <c r="Y25" s="84">
        <v>12.57917587663286</v>
      </c>
      <c r="Z25" s="84">
        <v>3.3494823817756515E-2</v>
      </c>
      <c r="AA25" s="84">
        <v>9.1713117921584514E-2</v>
      </c>
      <c r="AB25" s="84">
        <v>161.83473367343987</v>
      </c>
      <c r="AC25" s="84">
        <v>151.19644044840859</v>
      </c>
      <c r="AD25" s="84">
        <v>1.4908367975492058</v>
      </c>
      <c r="AE25" s="85">
        <v>15336.410359244899</v>
      </c>
      <c r="AF25"/>
      <c r="AG25"/>
      <c r="AH25"/>
      <c r="AI25"/>
      <c r="AJ25"/>
      <c r="AK25"/>
    </row>
    <row r="26" spans="1:52" s="67" customFormat="1" x14ac:dyDescent="0.2">
      <c r="A26" s="229">
        <v>49009</v>
      </c>
      <c r="B26" s="83">
        <v>0</v>
      </c>
      <c r="C26" s="84"/>
      <c r="D26" s="84">
        <v>7.6523429036836887</v>
      </c>
      <c r="E26" s="84">
        <v>7.5064321095286717</v>
      </c>
      <c r="F26" s="84">
        <v>0</v>
      </c>
      <c r="G26" s="84">
        <v>0</v>
      </c>
      <c r="H26" s="84">
        <v>49.448147568887201</v>
      </c>
      <c r="I26" s="84">
        <v>3.849568431560537E-2</v>
      </c>
      <c r="J26" s="84">
        <v>0.24285524044423529</v>
      </c>
      <c r="K26" s="84">
        <v>0</v>
      </c>
      <c r="L26" s="84"/>
      <c r="M26" s="84"/>
      <c r="N26" s="84"/>
      <c r="O26" s="84"/>
      <c r="P26" s="84"/>
      <c r="Q26" s="84">
        <v>0</v>
      </c>
      <c r="R26" s="84">
        <v>0</v>
      </c>
      <c r="S26" s="84"/>
      <c r="T26" s="84">
        <v>33.746273564928842</v>
      </c>
      <c r="U26" s="84">
        <v>0</v>
      </c>
      <c r="V26" s="84">
        <v>9.6052648568468051</v>
      </c>
      <c r="W26" s="84">
        <v>0</v>
      </c>
      <c r="X26" s="84">
        <v>0</v>
      </c>
      <c r="Y26" s="84">
        <v>0.11276827935975985</v>
      </c>
      <c r="Z26" s="84">
        <v>3.0027035844241306E-4</v>
      </c>
      <c r="AA26" s="84">
        <v>8.2217870265633255E-4</v>
      </c>
      <c r="AB26" s="84">
        <v>0</v>
      </c>
      <c r="AC26" s="84">
        <v>0</v>
      </c>
      <c r="AD26" s="84">
        <v>1.3721833003972114E-2</v>
      </c>
      <c r="AE26" s="85">
        <v>108.36742449005986</v>
      </c>
      <c r="AF26"/>
      <c r="AG26"/>
      <c r="AH26"/>
      <c r="AI26"/>
      <c r="AJ26"/>
      <c r="AK26"/>
    </row>
    <row r="27" spans="1:52" s="67" customFormat="1" x14ac:dyDescent="0.2">
      <c r="A27" s="229">
        <v>49043</v>
      </c>
      <c r="B27" s="83">
        <v>0</v>
      </c>
      <c r="C27" s="84"/>
      <c r="D27" s="84">
        <v>1092.1116640629029</v>
      </c>
      <c r="E27" s="84">
        <v>71.586206083835407</v>
      </c>
      <c r="F27" s="84">
        <v>0</v>
      </c>
      <c r="G27" s="84">
        <v>0.59971094042838313</v>
      </c>
      <c r="H27" s="84">
        <v>168.67438285893482</v>
      </c>
      <c r="I27" s="84">
        <v>9.6383522587371839</v>
      </c>
      <c r="J27" s="84">
        <v>0.82841238387995442</v>
      </c>
      <c r="K27" s="84">
        <v>0</v>
      </c>
      <c r="L27" s="84"/>
      <c r="M27" s="84"/>
      <c r="N27" s="84"/>
      <c r="O27" s="84"/>
      <c r="P27" s="84"/>
      <c r="Q27" s="84">
        <v>92.740778807709347</v>
      </c>
      <c r="R27" s="84">
        <v>27.248160520602859</v>
      </c>
      <c r="S27" s="84"/>
      <c r="T27" s="84">
        <v>115.11314674474582</v>
      </c>
      <c r="U27" s="84">
        <v>0</v>
      </c>
      <c r="V27" s="84">
        <v>32.764869900700923</v>
      </c>
      <c r="W27" s="84">
        <v>0</v>
      </c>
      <c r="X27" s="84">
        <v>0</v>
      </c>
      <c r="Y27" s="84">
        <v>1.2250997723148531</v>
      </c>
      <c r="Z27" s="84">
        <v>3.2620977268539124E-3</v>
      </c>
      <c r="AA27" s="84">
        <v>8.9320414139955479E-3</v>
      </c>
      <c r="AB27" s="84">
        <v>4.174709092137216E-2</v>
      </c>
      <c r="AC27" s="84">
        <v>4.4680442891991051E-2</v>
      </c>
      <c r="AD27" s="84">
        <v>4.6807045914388473E-2</v>
      </c>
      <c r="AE27" s="85">
        <v>1612.6762130536611</v>
      </c>
      <c r="AF27"/>
      <c r="AG27"/>
      <c r="AH27"/>
      <c r="AI27"/>
      <c r="AJ27"/>
      <c r="AK27"/>
    </row>
    <row r="28" spans="1:52" s="67" customFormat="1" x14ac:dyDescent="0.2">
      <c r="A28" s="106" t="s">
        <v>216</v>
      </c>
      <c r="B28" s="106">
        <v>0</v>
      </c>
      <c r="C28" s="107">
        <v>2218.7895311095858</v>
      </c>
      <c r="D28" s="107">
        <v>25842.172398943105</v>
      </c>
      <c r="E28" s="107">
        <v>8193.1301537634736</v>
      </c>
      <c r="F28" s="107">
        <v>0</v>
      </c>
      <c r="G28" s="107">
        <v>561.04145957472269</v>
      </c>
      <c r="H28" s="107">
        <v>22466.784334636926</v>
      </c>
      <c r="I28" s="107">
        <v>662.90134457881322</v>
      </c>
      <c r="J28" s="107">
        <v>190.98398032562363</v>
      </c>
      <c r="K28" s="107">
        <v>0</v>
      </c>
      <c r="L28" s="107">
        <v>116.12323327983545</v>
      </c>
      <c r="M28" s="107">
        <v>1.1819230782054187E-2</v>
      </c>
      <c r="N28" s="107">
        <v>2.0329076945133204</v>
      </c>
      <c r="O28" s="107">
        <v>777.10236830466499</v>
      </c>
      <c r="P28" s="107">
        <v>12.05561539769527</v>
      </c>
      <c r="Q28" s="107">
        <v>1148.729791005268</v>
      </c>
      <c r="R28" s="107">
        <v>697.78134905904994</v>
      </c>
      <c r="S28" s="107">
        <v>60.724081290260884</v>
      </c>
      <c r="T28" s="107">
        <v>13982.762472636876</v>
      </c>
      <c r="U28" s="107">
        <v>0</v>
      </c>
      <c r="V28" s="107">
        <v>8076.2648873583785</v>
      </c>
      <c r="W28" s="107">
        <v>0</v>
      </c>
      <c r="X28" s="107">
        <v>0</v>
      </c>
      <c r="Y28" s="107">
        <v>967.18927822112801</v>
      </c>
      <c r="Z28" s="107">
        <v>0.16424977377410613</v>
      </c>
      <c r="AA28" s="107">
        <v>0.44973691913412656</v>
      </c>
      <c r="AB28" s="107">
        <v>842.25729775958246</v>
      </c>
      <c r="AC28" s="107">
        <v>548.91874398839798</v>
      </c>
      <c r="AD28" s="107">
        <v>5.7550895755667879</v>
      </c>
      <c r="AE28" s="117">
        <v>87374.126124427159</v>
      </c>
      <c r="AF28"/>
      <c r="AG28"/>
      <c r="AH28"/>
      <c r="AI28"/>
      <c r="AJ28"/>
      <c r="AK28"/>
    </row>
    <row r="29" spans="1:52" s="67" customFormat="1" x14ac:dyDescent="0.2">
      <c r="A29"/>
      <c r="B29"/>
      <c r="C29"/>
      <c r="D29"/>
      <c r="E29"/>
      <c r="F29"/>
      <c r="G29"/>
      <c r="H29"/>
      <c r="I29"/>
      <c r="J29"/>
      <c r="K29"/>
      <c r="L29"/>
      <c r="M29"/>
      <c r="N29"/>
      <c r="O29"/>
      <c r="P29"/>
      <c r="Q29"/>
      <c r="R29"/>
      <c r="S29"/>
      <c r="T29"/>
      <c r="U29"/>
      <c r="V29"/>
      <c r="W29"/>
      <c r="X29"/>
      <c r="Y29"/>
      <c r="Z29"/>
      <c r="AA29"/>
      <c r="AB29"/>
      <c r="AC29"/>
      <c r="AD29"/>
      <c r="AE29"/>
      <c r="AF29"/>
      <c r="AG29"/>
      <c r="AH29"/>
      <c r="AI29"/>
      <c r="AJ29"/>
      <c r="AK29"/>
    </row>
    <row r="30" spans="1:52" s="70"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row>
    <row r="31" spans="1:52" s="70" customForma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row>
    <row r="32" spans="1:52" s="70" customForma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row>
    <row r="33" spans="1:37" s="70" customFormat="1"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row>
    <row r="34" spans="1:37" s="70" customFormat="1" x14ac:dyDescent="0.2">
      <c r="A34"/>
      <c r="B34"/>
      <c r="C34"/>
      <c r="D34"/>
      <c r="E34"/>
      <c r="F34"/>
      <c r="G34"/>
      <c r="H34"/>
      <c r="I34"/>
      <c r="J34"/>
      <c r="K34"/>
      <c r="L34"/>
      <c r="M34"/>
      <c r="N34"/>
      <c r="O34"/>
      <c r="P34"/>
      <c r="Q34"/>
      <c r="R34"/>
      <c r="S34"/>
      <c r="T34"/>
      <c r="U34"/>
      <c r="V34"/>
      <c r="W34"/>
      <c r="X34"/>
      <c r="Y34"/>
      <c r="Z34"/>
      <c r="AA34"/>
      <c r="AB34"/>
      <c r="AC34"/>
      <c r="AD34"/>
      <c r="AE34"/>
      <c r="AF34"/>
      <c r="AG34"/>
      <c r="AH34"/>
      <c r="AI34"/>
      <c r="AJ34"/>
      <c r="AK34"/>
    </row>
    <row r="35" spans="1:37" s="84" customFormat="1" x14ac:dyDescent="0.2">
      <c r="A35"/>
      <c r="B35"/>
      <c r="C35"/>
      <c r="D35"/>
      <c r="E35"/>
      <c r="F35"/>
      <c r="G35"/>
      <c r="H35"/>
      <c r="I35"/>
      <c r="J35"/>
      <c r="K35"/>
      <c r="L35"/>
      <c r="M35"/>
      <c r="N35"/>
      <c r="O35"/>
      <c r="P35"/>
      <c r="Q35"/>
      <c r="R35"/>
      <c r="S35"/>
      <c r="T35"/>
      <c r="U35"/>
      <c r="V35"/>
      <c r="W35"/>
      <c r="X35"/>
      <c r="Y35"/>
      <c r="Z35"/>
      <c r="AA35"/>
      <c r="AB35"/>
      <c r="AC35"/>
      <c r="AD35"/>
      <c r="AE35"/>
      <c r="AF35"/>
      <c r="AG35"/>
      <c r="AH35"/>
      <c r="AI35"/>
      <c r="AJ35"/>
      <c r="AK35"/>
    </row>
    <row r="36" spans="1:37" s="84" customFormat="1" x14ac:dyDescent="0.2">
      <c r="A36"/>
      <c r="B36"/>
      <c r="C36"/>
      <c r="D36"/>
      <c r="E36"/>
      <c r="F36"/>
      <c r="G36"/>
      <c r="H36"/>
      <c r="I36"/>
      <c r="J36"/>
      <c r="K36"/>
      <c r="L36"/>
      <c r="M36"/>
      <c r="N36"/>
      <c r="O36"/>
      <c r="P36"/>
      <c r="Q36"/>
      <c r="R36"/>
      <c r="S36"/>
      <c r="T36"/>
      <c r="U36"/>
      <c r="V36"/>
      <c r="W36"/>
      <c r="X36"/>
      <c r="Y36"/>
      <c r="Z36"/>
      <c r="AA36"/>
      <c r="AB36"/>
      <c r="AC36"/>
      <c r="AD36"/>
      <c r="AE36"/>
      <c r="AF36"/>
      <c r="AG36"/>
      <c r="AH36"/>
      <c r="AI36"/>
      <c r="AJ36"/>
      <c r="AK36"/>
    </row>
    <row r="37" spans="1:37" s="84" customFormat="1"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row>
    <row r="38" spans="1:37" s="84" customFormat="1" x14ac:dyDescent="0.2">
      <c r="A38"/>
      <c r="B38"/>
      <c r="C38"/>
      <c r="D38"/>
      <c r="E38"/>
      <c r="F38"/>
      <c r="G38"/>
      <c r="H38"/>
      <c r="I38"/>
      <c r="J38"/>
      <c r="K38"/>
      <c r="L38"/>
      <c r="M38"/>
      <c r="N38"/>
      <c r="O38"/>
      <c r="P38"/>
      <c r="Q38"/>
      <c r="R38"/>
      <c r="S38"/>
      <c r="T38"/>
      <c r="U38"/>
      <c r="V38"/>
      <c r="W38"/>
      <c r="X38"/>
      <c r="Y38"/>
      <c r="Z38"/>
      <c r="AA38"/>
      <c r="AB38"/>
      <c r="AC38"/>
      <c r="AD38"/>
      <c r="AE38"/>
      <c r="AF38"/>
      <c r="AG38"/>
      <c r="AH38"/>
      <c r="AI38"/>
      <c r="AJ38"/>
      <c r="AK38"/>
    </row>
    <row r="51" spans="4:5" x14ac:dyDescent="0.2">
      <c r="D51" s="52"/>
      <c r="E51" s="52"/>
    </row>
  </sheetData>
  <phoneticPr fontId="5"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1"/>
  <sheetViews>
    <sheetView zoomScale="80" zoomScaleNormal="80" workbookViewId="0"/>
  </sheetViews>
  <sheetFormatPr defaultColWidth="9.140625" defaultRowHeight="12.75" x14ac:dyDescent="0.2"/>
  <cols>
    <col min="1" max="1" width="20.28515625" style="198" customWidth="1"/>
    <col min="2" max="31" width="21" style="198" customWidth="1"/>
    <col min="32" max="36" width="70.140625" style="198" customWidth="1"/>
    <col min="37" max="37" width="10.28515625" style="198" customWidth="1"/>
    <col min="38" max="43" width="30.5703125" style="198" customWidth="1"/>
    <col min="44" max="51" width="30.5703125" style="198" bestFit="1" customWidth="1"/>
    <col min="52" max="52" width="12" style="198" bestFit="1" customWidth="1"/>
    <col min="53" max="16384" width="9.140625" style="198"/>
  </cols>
  <sheetData>
    <row r="1" spans="1:36" x14ac:dyDescent="0.2">
      <c r="A1" s="29" t="s">
        <v>489</v>
      </c>
    </row>
    <row r="3" spans="1:36" x14ac:dyDescent="0.2">
      <c r="A3" s="6" t="s">
        <v>249</v>
      </c>
    </row>
    <row r="4" spans="1:36" s="202" customFormat="1" x14ac:dyDescent="0.2">
      <c r="A4" s="54" t="str">
        <f>A19</f>
        <v>FIPS</v>
      </c>
      <c r="B4" s="230" t="s">
        <v>254</v>
      </c>
      <c r="C4" s="230" t="s">
        <v>44</v>
      </c>
      <c r="D4" s="230" t="s">
        <v>52</v>
      </c>
      <c r="E4" s="230" t="s">
        <v>48</v>
      </c>
      <c r="F4" s="230" t="s">
        <v>47</v>
      </c>
      <c r="G4" s="230" t="s">
        <v>460</v>
      </c>
      <c r="H4" s="230" t="s">
        <v>269</v>
      </c>
      <c r="I4" s="230" t="s">
        <v>277</v>
      </c>
      <c r="J4" s="230" t="s">
        <v>279</v>
      </c>
      <c r="K4" s="230" t="s">
        <v>49</v>
      </c>
      <c r="L4" s="230" t="s">
        <v>50</v>
      </c>
      <c r="M4" s="230" t="s">
        <v>488</v>
      </c>
      <c r="N4" s="230" t="s">
        <v>280</v>
      </c>
      <c r="O4" s="54"/>
      <c r="P4" s="54"/>
      <c r="Q4" s="54"/>
      <c r="R4" s="54"/>
    </row>
    <row r="5" spans="1:36" x14ac:dyDescent="0.2">
      <c r="A5" s="15" t="str">
        <f>PROPER(VLOOKUP(A20,fips_xref!$A$5:$B$25,2,FALSE))</f>
        <v>Lincoln</v>
      </c>
      <c r="B5" s="53">
        <f>SUMIF($B$19:$AJ$19,B$4,$B20:$AJ20)</f>
        <v>435.00360819200432</v>
      </c>
      <c r="C5" s="53">
        <f t="shared" ref="C5:L5" si="0">SUMIF($B$19:$AJ$19,C$4,$B20:$AJ20)</f>
        <v>274.61428075810903</v>
      </c>
      <c r="D5" s="53">
        <f t="shared" si="0"/>
        <v>457.21033205019455</v>
      </c>
      <c r="E5" s="53">
        <f t="shared" si="0"/>
        <v>0</v>
      </c>
      <c r="F5" s="53">
        <f t="shared" si="0"/>
        <v>0</v>
      </c>
      <c r="G5" s="53">
        <f t="shared" si="0"/>
        <v>0</v>
      </c>
      <c r="H5" s="53">
        <f t="shared" si="0"/>
        <v>24.231770045341236</v>
      </c>
      <c r="I5" s="53">
        <f t="shared" si="0"/>
        <v>0</v>
      </c>
      <c r="J5" s="53">
        <f t="shared" si="0"/>
        <v>0</v>
      </c>
      <c r="K5" s="53">
        <f t="shared" si="0"/>
        <v>0</v>
      </c>
      <c r="L5" s="53">
        <f t="shared" si="0"/>
        <v>0</v>
      </c>
      <c r="M5" s="8">
        <f>SUMIF($A$15:$AJ$15,"N",A20:AJ20)</f>
        <v>114.63761032265769</v>
      </c>
      <c r="N5" s="8">
        <f>SUM(B5:M5)</f>
        <v>1305.697601368307</v>
      </c>
      <c r="O5" s="342"/>
      <c r="P5" s="75"/>
    </row>
    <row r="6" spans="1:36" x14ac:dyDescent="0.2">
      <c r="A6" s="15" t="str">
        <f>PROPER(VLOOKUP(A21,fips_xref!$A$5:$B$25,2,FALSE))</f>
        <v>Sublette</v>
      </c>
      <c r="B6" s="53">
        <f t="shared" ref="B6:B12" si="1">SUMIF($B$19:$AJ$19,B$4,$B21:$AJ21)</f>
        <v>1506.3746335133496</v>
      </c>
      <c r="C6" s="53">
        <f t="shared" ref="C6:L6" si="2">SUMIF($B$19:$AJ$19,C$4,$B21:$AJ21)</f>
        <v>2931.7802069859699</v>
      </c>
      <c r="D6" s="53">
        <f t="shared" si="2"/>
        <v>812.47550245098137</v>
      </c>
      <c r="E6" s="53">
        <f t="shared" si="2"/>
        <v>0</v>
      </c>
      <c r="F6" s="53">
        <f t="shared" si="2"/>
        <v>0</v>
      </c>
      <c r="G6" s="53">
        <f t="shared" si="2"/>
        <v>0</v>
      </c>
      <c r="H6" s="53">
        <f t="shared" si="2"/>
        <v>20.324585896000002</v>
      </c>
      <c r="I6" s="53">
        <f t="shared" si="2"/>
        <v>5.3383106466551355</v>
      </c>
      <c r="J6" s="53">
        <f t="shared" si="2"/>
        <v>0</v>
      </c>
      <c r="K6" s="53">
        <f t="shared" si="2"/>
        <v>0</v>
      </c>
      <c r="L6" s="53">
        <f t="shared" si="2"/>
        <v>0</v>
      </c>
      <c r="M6" s="8">
        <f t="shared" ref="M6:M12" si="3">SUMIF($A$15:$AJ$15,"N",A21:AJ21)</f>
        <v>2482.4423692206101</v>
      </c>
      <c r="N6" s="8">
        <f t="shared" ref="N6:N12" si="4">SUM(B6:M6)</f>
        <v>7758.7356087135659</v>
      </c>
      <c r="O6" s="342"/>
      <c r="P6" s="75"/>
    </row>
    <row r="7" spans="1:36" x14ac:dyDescent="0.2">
      <c r="A7" s="15" t="str">
        <f>PROPER(VLOOKUP(A22,fips_xref!$A$5:$B$25,2,FALSE))</f>
        <v>Sweetwater</v>
      </c>
      <c r="B7" s="53">
        <f t="shared" si="1"/>
        <v>4227.3849271426689</v>
      </c>
      <c r="C7" s="53">
        <f t="shared" ref="C7:L7" si="5">SUMIF($B$19:$AJ$19,C$4,$B22:$AJ22)</f>
        <v>765.18736483084729</v>
      </c>
      <c r="D7" s="53">
        <f t="shared" si="5"/>
        <v>914.85267024762777</v>
      </c>
      <c r="E7" s="53">
        <f t="shared" si="5"/>
        <v>0</v>
      </c>
      <c r="F7" s="53">
        <f t="shared" si="5"/>
        <v>0</v>
      </c>
      <c r="G7" s="53">
        <f t="shared" si="5"/>
        <v>0</v>
      </c>
      <c r="H7" s="53">
        <f t="shared" si="5"/>
        <v>97.174283852017226</v>
      </c>
      <c r="I7" s="53">
        <f t="shared" si="5"/>
        <v>0.51768230825397332</v>
      </c>
      <c r="J7" s="53">
        <f t="shared" si="5"/>
        <v>0</v>
      </c>
      <c r="K7" s="53">
        <f t="shared" si="5"/>
        <v>0</v>
      </c>
      <c r="L7" s="53">
        <f t="shared" si="5"/>
        <v>0</v>
      </c>
      <c r="M7" s="8">
        <f t="shared" si="3"/>
        <v>395.7948409446326</v>
      </c>
      <c r="N7" s="8">
        <f t="shared" si="4"/>
        <v>6400.9117693260478</v>
      </c>
      <c r="O7" s="342"/>
      <c r="P7" s="75"/>
    </row>
    <row r="8" spans="1:36" x14ac:dyDescent="0.2">
      <c r="A8" s="15" t="str">
        <f>PROPER(VLOOKUP(A23,fips_xref!$A$5:$B$25,2,FALSE))</f>
        <v>Uinta</v>
      </c>
      <c r="B8" s="53">
        <f t="shared" si="1"/>
        <v>1567.7367118701459</v>
      </c>
      <c r="C8" s="53">
        <f t="shared" ref="C8:L8" si="6">SUMIF($B$19:$AJ$19,C$4,$B23:$AJ23)</f>
        <v>58.65547744347959</v>
      </c>
      <c r="D8" s="53">
        <f t="shared" si="6"/>
        <v>223.53050307297832</v>
      </c>
      <c r="E8" s="53">
        <f t="shared" si="6"/>
        <v>0</v>
      </c>
      <c r="F8" s="53">
        <f t="shared" si="6"/>
        <v>0</v>
      </c>
      <c r="G8" s="53">
        <f t="shared" si="6"/>
        <v>0</v>
      </c>
      <c r="H8" s="53">
        <f t="shared" si="6"/>
        <v>49.610621425251551</v>
      </c>
      <c r="I8" s="53">
        <f t="shared" si="6"/>
        <v>0</v>
      </c>
      <c r="J8" s="53">
        <f t="shared" si="6"/>
        <v>0</v>
      </c>
      <c r="K8" s="53">
        <f t="shared" si="6"/>
        <v>0</v>
      </c>
      <c r="L8" s="53">
        <f t="shared" si="6"/>
        <v>0</v>
      </c>
      <c r="M8" s="8">
        <f t="shared" si="3"/>
        <v>686.25175704846708</v>
      </c>
      <c r="N8" s="8">
        <f t="shared" si="4"/>
        <v>2585.7850708603223</v>
      </c>
      <c r="O8" s="342"/>
      <c r="P8" s="75"/>
    </row>
    <row r="9" spans="1:36" x14ac:dyDescent="0.2">
      <c r="A9" s="15" t="str">
        <f>PROPER(VLOOKUP(A24,fips_xref!$A$5:$B$25,2,FALSE))</f>
        <v>Albany</v>
      </c>
      <c r="B9" s="53">
        <f t="shared" si="1"/>
        <v>1852.9806752162633</v>
      </c>
      <c r="C9" s="53">
        <f t="shared" ref="C9:L9" si="7">SUMIF($B$19:$AJ$19,C$4,$B24:$AJ24)</f>
        <v>0</v>
      </c>
      <c r="D9" s="53">
        <f t="shared" si="7"/>
        <v>16.715555041594666</v>
      </c>
      <c r="E9" s="53">
        <f t="shared" si="7"/>
        <v>0</v>
      </c>
      <c r="F9" s="53">
        <f t="shared" si="7"/>
        <v>0</v>
      </c>
      <c r="G9" s="53">
        <f t="shared" si="7"/>
        <v>0</v>
      </c>
      <c r="H9" s="53">
        <f t="shared" si="7"/>
        <v>1.4333755365463286E-3</v>
      </c>
      <c r="I9" s="53">
        <f t="shared" si="7"/>
        <v>0</v>
      </c>
      <c r="J9" s="53">
        <f t="shared" si="7"/>
        <v>0</v>
      </c>
      <c r="K9" s="53">
        <f t="shared" si="7"/>
        <v>0</v>
      </c>
      <c r="L9" s="53">
        <f t="shared" si="7"/>
        <v>0</v>
      </c>
      <c r="M9" s="8">
        <f t="shared" si="3"/>
        <v>0.29544692779660647</v>
      </c>
      <c r="N9" s="8">
        <f t="shared" si="4"/>
        <v>1869.9931105611911</v>
      </c>
      <c r="O9" s="342"/>
      <c r="P9" s="75"/>
    </row>
    <row r="10" spans="1:36" x14ac:dyDescent="0.2">
      <c r="A10" s="15" t="str">
        <f>PROPER(VLOOKUP(A25,fips_xref!$A$5:$B$25,2,FALSE))</f>
        <v>Carbon</v>
      </c>
      <c r="B10" s="53">
        <f t="shared" si="1"/>
        <v>2228.8438021664656</v>
      </c>
      <c r="C10" s="53">
        <f t="shared" ref="C10:L10" si="8">SUMIF($B$19:$AJ$19,C$4,$B25:$AJ25)</f>
        <v>789.18278742136181</v>
      </c>
      <c r="D10" s="53">
        <f t="shared" si="8"/>
        <v>604.20823773353766</v>
      </c>
      <c r="E10" s="53">
        <f t="shared" si="8"/>
        <v>0</v>
      </c>
      <c r="F10" s="53">
        <f t="shared" si="8"/>
        <v>0</v>
      </c>
      <c r="G10" s="53">
        <f t="shared" si="8"/>
        <v>0</v>
      </c>
      <c r="H10" s="53">
        <f t="shared" si="8"/>
        <v>38.354149233339953</v>
      </c>
      <c r="I10" s="53">
        <f t="shared" si="8"/>
        <v>0.17860039634762082</v>
      </c>
      <c r="J10" s="53">
        <f t="shared" si="8"/>
        <v>0</v>
      </c>
      <c r="K10" s="53">
        <f t="shared" si="8"/>
        <v>0</v>
      </c>
      <c r="L10" s="53">
        <f t="shared" si="8"/>
        <v>0</v>
      </c>
      <c r="M10" s="8">
        <f t="shared" si="3"/>
        <v>213.74460260154089</v>
      </c>
      <c r="N10" s="8">
        <f t="shared" si="4"/>
        <v>3874.5121795525934</v>
      </c>
      <c r="O10" s="342"/>
      <c r="P10" s="75"/>
    </row>
    <row r="11" spans="1:36" x14ac:dyDescent="0.2">
      <c r="A11" s="15" t="str">
        <f>PROPER(VLOOKUP(A26,fips_xref!$A$5:$B$25,2,FALSE))</f>
        <v>Daggett</v>
      </c>
      <c r="B11" s="53">
        <f t="shared" si="1"/>
        <v>0</v>
      </c>
      <c r="C11" s="53">
        <f t="shared" ref="C11:L11" si="9">SUMIF($B$19:$AJ$19,C$4,$B26:$AJ26)</f>
        <v>0</v>
      </c>
      <c r="D11" s="53">
        <f t="shared" si="9"/>
        <v>4.4155498262588235</v>
      </c>
      <c r="E11" s="53">
        <f t="shared" si="9"/>
        <v>0</v>
      </c>
      <c r="F11" s="53">
        <f t="shared" si="9"/>
        <v>0</v>
      </c>
      <c r="G11" s="53">
        <f t="shared" si="9"/>
        <v>0</v>
      </c>
      <c r="H11" s="53">
        <f t="shared" si="9"/>
        <v>0.24510540321086571</v>
      </c>
      <c r="I11" s="53">
        <f t="shared" si="9"/>
        <v>0</v>
      </c>
      <c r="J11" s="53">
        <f t="shared" si="9"/>
        <v>0</v>
      </c>
      <c r="K11" s="53">
        <f t="shared" si="9"/>
        <v>0</v>
      </c>
      <c r="L11" s="53">
        <f t="shared" si="9"/>
        <v>0</v>
      </c>
      <c r="M11" s="8">
        <f t="shared" si="3"/>
        <v>0.13120161966684377</v>
      </c>
      <c r="N11" s="8">
        <f t="shared" si="4"/>
        <v>4.7918568491365336</v>
      </c>
      <c r="O11" s="342"/>
      <c r="P11" s="75"/>
    </row>
    <row r="12" spans="1:36" x14ac:dyDescent="0.2">
      <c r="A12" s="15" t="str">
        <f>PROPER(VLOOKUP(A27,fips_xref!$A$5:$B$25,2,FALSE))</f>
        <v>Summit</v>
      </c>
      <c r="B12" s="53">
        <f t="shared" si="1"/>
        <v>0</v>
      </c>
      <c r="C12" s="53">
        <f t="shared" ref="C12:L12" si="10">SUMIF($B$19:$AJ$19,C$4,$B27:$AJ27)</f>
        <v>5.3323161312254177</v>
      </c>
      <c r="D12" s="53">
        <f t="shared" si="10"/>
        <v>15.062043343271895</v>
      </c>
      <c r="E12" s="53">
        <f t="shared" si="10"/>
        <v>0</v>
      </c>
      <c r="F12" s="53">
        <f t="shared" si="10"/>
        <v>0</v>
      </c>
      <c r="G12" s="53">
        <f t="shared" si="10"/>
        <v>0</v>
      </c>
      <c r="H12" s="53">
        <f t="shared" si="10"/>
        <v>2.6627929003758748</v>
      </c>
      <c r="I12" s="53">
        <f t="shared" si="10"/>
        <v>0</v>
      </c>
      <c r="J12" s="53">
        <f t="shared" si="10"/>
        <v>0</v>
      </c>
      <c r="K12" s="53">
        <f t="shared" si="10"/>
        <v>0</v>
      </c>
      <c r="L12" s="53">
        <f t="shared" si="10"/>
        <v>0</v>
      </c>
      <c r="M12" s="8">
        <f t="shared" si="3"/>
        <v>0.4843005577350476</v>
      </c>
      <c r="N12" s="8">
        <f t="shared" si="4"/>
        <v>23.541452932608237</v>
      </c>
      <c r="O12" s="342"/>
      <c r="P12" s="75"/>
    </row>
    <row r="13" spans="1:36" s="88" customFormat="1" x14ac:dyDescent="0.2">
      <c r="A13" s="88" t="s">
        <v>248</v>
      </c>
      <c r="B13" s="231">
        <f t="shared" ref="B13:N13" si="11">SUM(B5:B12)</f>
        <v>11818.324358100899</v>
      </c>
      <c r="C13" s="231">
        <f t="shared" si="11"/>
        <v>4824.7524335709932</v>
      </c>
      <c r="D13" s="231">
        <f t="shared" si="11"/>
        <v>3048.4703937664453</v>
      </c>
      <c r="E13" s="231">
        <f t="shared" si="11"/>
        <v>0</v>
      </c>
      <c r="F13" s="231">
        <f t="shared" si="11"/>
        <v>0</v>
      </c>
      <c r="G13" s="231">
        <f t="shared" si="11"/>
        <v>0</v>
      </c>
      <c r="H13" s="231">
        <f t="shared" si="11"/>
        <v>232.60474213107327</v>
      </c>
      <c r="I13" s="231">
        <f t="shared" si="11"/>
        <v>6.0345933512567296</v>
      </c>
      <c r="J13" s="231">
        <f t="shared" si="11"/>
        <v>0</v>
      </c>
      <c r="K13" s="231">
        <f t="shared" si="11"/>
        <v>0</v>
      </c>
      <c r="L13" s="231">
        <f t="shared" si="11"/>
        <v>0</v>
      </c>
      <c r="M13" s="231">
        <f t="shared" si="11"/>
        <v>3893.7821292431063</v>
      </c>
      <c r="N13" s="232">
        <f t="shared" si="11"/>
        <v>23823.96865016377</v>
      </c>
    </row>
    <row r="15" spans="1:36" s="281" customFormat="1" x14ac:dyDescent="0.2">
      <c r="A15" s="281" t="s">
        <v>255</v>
      </c>
      <c r="B15" s="281" t="str">
        <f>VLOOKUP(B19,by_src_allpol!$J$22:$K$50,2,FALSE)</f>
        <v>N</v>
      </c>
      <c r="C15" s="281" t="str">
        <f>VLOOKUP(C19,by_src_allpol!$J$22:$K$50,2,FALSE)</f>
        <v>Y</v>
      </c>
      <c r="D15" s="281" t="str">
        <f>VLOOKUP(D19,by_src_allpol!$J$22:$K$50,2,FALSE)</f>
        <v>Y</v>
      </c>
      <c r="E15" s="281" t="str">
        <f>VLOOKUP(E19,by_src_allpol!$J$22:$K$50,2,FALSE)</f>
        <v>Y</v>
      </c>
      <c r="F15" s="281" t="str">
        <f>VLOOKUP(F19,by_src_allpol!$J$22:$K$50,2,FALSE)</f>
        <v>N</v>
      </c>
      <c r="G15" s="281" t="str">
        <f>VLOOKUP(G19,by_src_allpol!$J$22:$K$50,2,FALSE)</f>
        <v>Y</v>
      </c>
      <c r="H15" s="281" t="str">
        <f>VLOOKUP(H19,by_src_allpol!$J$22:$K$50,2,FALSE)</f>
        <v>Y</v>
      </c>
      <c r="I15" s="281" t="str">
        <f>VLOOKUP(I19,by_src_allpol!$J$22:$K$50,2,FALSE)</f>
        <v>N</v>
      </c>
      <c r="J15" s="281" t="str">
        <f>VLOOKUP(J19,by_src_allpol!$J$22:$K$50,2,FALSE)</f>
        <v>Y</v>
      </c>
      <c r="K15" s="281" t="str">
        <f>VLOOKUP(K19,by_src_allpol!$J$22:$K$50,2,FALSE)</f>
        <v>N</v>
      </c>
      <c r="L15" s="281" t="str">
        <f>VLOOKUP(L19,by_src_allpol!$J$22:$K$50,2,FALSE)</f>
        <v>N</v>
      </c>
      <c r="M15" s="281" t="str">
        <f>VLOOKUP(M19,by_src_allpol!$J$22:$K$50,2,FALSE)</f>
        <v>N</v>
      </c>
      <c r="N15" s="281" t="str">
        <f>VLOOKUP(N19,by_src_allpol!$J$22:$K$50,2,FALSE)</f>
        <v>N</v>
      </c>
      <c r="O15" s="281" t="str">
        <f>VLOOKUP(O19,by_src_allpol!$J$22:$K$50,2,FALSE)</f>
        <v>N</v>
      </c>
      <c r="P15" s="281" t="str">
        <f>VLOOKUP(P19,by_src_allpol!$J$22:$K$50,2,FALSE)</f>
        <v>N</v>
      </c>
      <c r="Q15" s="281" t="str">
        <f>VLOOKUP(Q19,by_src_allpol!$J$22:$K$50,2,FALSE)</f>
        <v>Y</v>
      </c>
      <c r="R15" s="281" t="str">
        <f>VLOOKUP(R19,by_src_allpol!$J$22:$K$50,2,FALSE)</f>
        <v>N</v>
      </c>
      <c r="S15" s="281" t="str">
        <f>VLOOKUP(S19,by_src_allpol!$J$22:$K$50,2,FALSE)</f>
        <v>N</v>
      </c>
      <c r="T15" s="281" t="str">
        <f>VLOOKUP(T19,by_src_allpol!$J$22:$K$50,2,FALSE)</f>
        <v>Y</v>
      </c>
      <c r="U15" s="281" t="str">
        <f>VLOOKUP(U19,by_src_allpol!$J$22:$K$50,2,FALSE)</f>
        <v>N</v>
      </c>
      <c r="V15" s="281" t="str">
        <f>VLOOKUP(V19,by_src_allpol!$J$22:$K$50,2,FALSE)</f>
        <v>Y</v>
      </c>
      <c r="W15" s="281" t="str">
        <f>VLOOKUP(W19,by_src_allpol!$J$22:$K$50,2,FALSE)</f>
        <v>N</v>
      </c>
      <c r="X15" s="281" t="str">
        <f>VLOOKUP(X19,by_src_allpol!$J$22:$K$50,2,FALSE)</f>
        <v>N</v>
      </c>
      <c r="Y15" s="281" t="str">
        <f>VLOOKUP(Y19,by_src_allpol!$J$22:$K$50,2,FALSE)</f>
        <v>N</v>
      </c>
      <c r="Z15" s="281" t="str">
        <f>VLOOKUP(Z19,by_src_allpol!$J$22:$K$50,2,FALSE)</f>
        <v>N</v>
      </c>
      <c r="AA15" s="281" t="str">
        <f>VLOOKUP(AA19,by_src_allpol!$J$22:$K$50,2,FALSE)</f>
        <v>N</v>
      </c>
      <c r="AB15" s="281" t="str">
        <f>VLOOKUP(AB19,by_src_allpol!$J$22:$K$50,2,FALSE)</f>
        <v>Y</v>
      </c>
      <c r="AC15" s="281" t="str">
        <f>VLOOKUP(AC19,by_src_allpol!$J$22:$K$50,2,FALSE)</f>
        <v>Y</v>
      </c>
      <c r="AD15" s="281" t="str">
        <f>VLOOKUP(AD19,by_src_allpol!$J$22:$K$50,2,FALSE)</f>
        <v>N</v>
      </c>
      <c r="AE15" s="281" t="e">
        <f>VLOOKUP(AE19,by_src_allpol!$J$22:$K$50,2,FALSE)</f>
        <v>#N/A</v>
      </c>
      <c r="AF15" s="281" t="e">
        <f>VLOOKUP(AF19,by_src_allpol!$J$22:$K$50,2,FALSE)</f>
        <v>#N/A</v>
      </c>
      <c r="AG15" s="281" t="e">
        <f>VLOOKUP(AG19,by_src_allpol!$J$22:$K$50,2,FALSE)</f>
        <v>#N/A</v>
      </c>
      <c r="AH15" s="281" t="e">
        <f>VLOOKUP(AH19,by_src_allpol!$J$22:$K$50,2,FALSE)</f>
        <v>#N/A</v>
      </c>
      <c r="AI15" s="281" t="e">
        <f>VLOOKUP(AI19,by_src_allpol!$J$22:$K$50,2,FALSE)</f>
        <v>#N/A</v>
      </c>
      <c r="AJ15" s="281" t="e">
        <f>VLOOKUP(AJ19,by_src_allpol!$J$22:$K$50,2,FALSE)</f>
        <v>#N/A</v>
      </c>
    </row>
    <row r="16" spans="1:36" x14ac:dyDescent="0.2">
      <c r="A16" s="6" t="s">
        <v>256</v>
      </c>
    </row>
    <row r="17" spans="1:52" hidden="1" x14ac:dyDescent="0.2">
      <c r="A17" s="198" t="s">
        <v>255</v>
      </c>
      <c r="B17" s="198" t="e">
        <f>VLOOKUP(B19,by_src_allpol!$K$22:$L$51,2,FALSE)</f>
        <v>#N/A</v>
      </c>
      <c r="C17" s="198" t="e">
        <f>VLOOKUP(C19,by_src_allpol!$K$22:$L$51,2,FALSE)</f>
        <v>#N/A</v>
      </c>
      <c r="D17" s="198" t="e">
        <f>VLOOKUP(D19,by_src_allpol!$K$22:$L$51,2,FALSE)</f>
        <v>#N/A</v>
      </c>
      <c r="E17" s="198" t="e">
        <f>VLOOKUP(E19,by_src_allpol!$K$22:$L$51,2,FALSE)</f>
        <v>#N/A</v>
      </c>
      <c r="F17" s="198" t="e">
        <f>VLOOKUP(F19,by_src_allpol!$K$22:$L$51,2,FALSE)</f>
        <v>#N/A</v>
      </c>
      <c r="G17" s="198" t="e">
        <f>VLOOKUP(G19,by_src_allpol!$K$22:$L$51,2,FALSE)</f>
        <v>#N/A</v>
      </c>
      <c r="H17" s="198" t="e">
        <f>VLOOKUP(H19,by_src_allpol!$K$22:$L$51,2,FALSE)</f>
        <v>#N/A</v>
      </c>
      <c r="I17" s="198" t="e">
        <f>VLOOKUP(I19,by_src_allpol!$K$22:$L$51,2,FALSE)</f>
        <v>#N/A</v>
      </c>
      <c r="J17" s="198" t="e">
        <f>VLOOKUP(J19,by_src_allpol!$K$22:$L$51,2,FALSE)</f>
        <v>#N/A</v>
      </c>
      <c r="K17" s="198" t="e">
        <f>VLOOKUP(K19,by_src_allpol!$K$22:$L$51,2,FALSE)</f>
        <v>#N/A</v>
      </c>
      <c r="L17" s="198" t="e">
        <f>VLOOKUP(L19,by_src_allpol!$K$22:$L$51,2,FALSE)</f>
        <v>#N/A</v>
      </c>
      <c r="M17" s="198" t="e">
        <f>VLOOKUP(M19,by_src_allpol!$K$22:$L$51,2,FALSE)</f>
        <v>#N/A</v>
      </c>
      <c r="N17" s="198" t="e">
        <f>VLOOKUP(N19,by_src_allpol!$K$22:$L$51,2,FALSE)</f>
        <v>#N/A</v>
      </c>
      <c r="O17" s="198" t="e">
        <f>VLOOKUP(O19,by_src_allpol!$K$22:$L$51,2,FALSE)</f>
        <v>#N/A</v>
      </c>
      <c r="P17" s="198" t="e">
        <f>VLOOKUP(P19,by_src_allpol!$K$22:$L$51,2,FALSE)</f>
        <v>#N/A</v>
      </c>
      <c r="Q17" s="198" t="e">
        <f>VLOOKUP(Q19,by_src_allpol!$K$22:$L$51,2,FALSE)</f>
        <v>#N/A</v>
      </c>
      <c r="R17" s="198" t="e">
        <f>VLOOKUP(R19,by_src_allpol!$K$22:$L$51,2,FALSE)</f>
        <v>#N/A</v>
      </c>
      <c r="S17" s="198" t="e">
        <f>VLOOKUP(S19,by_src_allpol!$K$22:$L$51,2,FALSE)</f>
        <v>#N/A</v>
      </c>
      <c r="T17" s="198" t="e">
        <f>VLOOKUP(T19,by_src_allpol!$K$22:$L$51,2,FALSE)</f>
        <v>#N/A</v>
      </c>
      <c r="U17" s="198" t="e">
        <f>VLOOKUP(U19,by_src_allpol!$K$22:$L$51,2,FALSE)</f>
        <v>#N/A</v>
      </c>
      <c r="V17" s="198" t="e">
        <f>VLOOKUP(V19,by_src_allpol!$K$22:$L$51,2,FALSE)</f>
        <v>#N/A</v>
      </c>
      <c r="W17" s="198" t="e">
        <f>VLOOKUP(W19,by_src_allpol!$K$22:$L$51,2,FALSE)</f>
        <v>#N/A</v>
      </c>
      <c r="X17" s="198" t="e">
        <f>VLOOKUP(X19,by_src_allpol!$K$22:$L$51,2,FALSE)</f>
        <v>#N/A</v>
      </c>
      <c r="Y17" s="198" t="e">
        <f>VLOOKUP(Y19,by_src_allpol!$K$22:$L$51,2,FALSE)</f>
        <v>#N/A</v>
      </c>
      <c r="Z17" s="198" t="e">
        <f>VLOOKUP(Z19,by_src_allpol!$K$22:$L$51,2,FALSE)</f>
        <v>#N/A</v>
      </c>
      <c r="AA17" s="198" t="e">
        <f>VLOOKUP(AA19,by_src_allpol!$K$22:$L$51,2,FALSE)</f>
        <v>#N/A</v>
      </c>
      <c r="AB17" s="198" t="e">
        <f>VLOOKUP(AB19,by_src_allpol!$K$22:$L$51,2,FALSE)</f>
        <v>#N/A</v>
      </c>
      <c r="AC17" s="198" t="e">
        <f>VLOOKUP(AC19,by_src_allpol!$K$22:$L$51,2,FALSE)</f>
        <v>#N/A</v>
      </c>
      <c r="AD17" s="198" t="e">
        <f>VLOOKUP(AD19,by_src_allpol!$K$22:$L$51,2,FALSE)</f>
        <v>#N/A</v>
      </c>
      <c r="AE17" s="198" t="e">
        <f>VLOOKUP(AE19,by_src_allpol!$K$22:$L$51,2,FALSE)</f>
        <v>#N/A</v>
      </c>
    </row>
    <row r="18" spans="1:52" x14ac:dyDescent="0.2">
      <c r="A18" s="30" t="s">
        <v>214</v>
      </c>
      <c r="B18" s="30" t="s">
        <v>1665</v>
      </c>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6"/>
      <c r="AF18"/>
      <c r="AG18"/>
      <c r="AH18"/>
      <c r="AI18"/>
      <c r="AJ18"/>
      <c r="AK18"/>
    </row>
    <row r="19" spans="1:52" s="202" customFormat="1" x14ac:dyDescent="0.2">
      <c r="A19" s="56" t="s">
        <v>2</v>
      </c>
      <c r="B19" s="32" t="s">
        <v>426</v>
      </c>
      <c r="C19" s="43" t="s">
        <v>254</v>
      </c>
      <c r="D19" s="43" t="s">
        <v>277</v>
      </c>
      <c r="E19" s="43" t="s">
        <v>269</v>
      </c>
      <c r="F19" s="43" t="s">
        <v>271</v>
      </c>
      <c r="G19" s="43" t="s">
        <v>44</v>
      </c>
      <c r="H19" s="43" t="s">
        <v>460</v>
      </c>
      <c r="I19" s="43" t="s">
        <v>386</v>
      </c>
      <c r="J19" s="43" t="s">
        <v>52</v>
      </c>
      <c r="K19" s="43" t="s">
        <v>273</v>
      </c>
      <c r="L19" s="43" t="s">
        <v>225</v>
      </c>
      <c r="M19" s="43" t="s">
        <v>223</v>
      </c>
      <c r="N19" s="43" t="s">
        <v>226</v>
      </c>
      <c r="O19" s="43" t="s">
        <v>234</v>
      </c>
      <c r="P19" s="43" t="s">
        <v>222</v>
      </c>
      <c r="Q19" s="43" t="s">
        <v>279</v>
      </c>
      <c r="R19" s="43" t="s">
        <v>393</v>
      </c>
      <c r="S19" s="43" t="s">
        <v>591</v>
      </c>
      <c r="T19" s="43" t="s">
        <v>48</v>
      </c>
      <c r="U19" s="43" t="s">
        <v>585</v>
      </c>
      <c r="V19" s="43" t="s">
        <v>47</v>
      </c>
      <c r="W19" s="43" t="s">
        <v>438</v>
      </c>
      <c r="X19" s="43" t="s">
        <v>437</v>
      </c>
      <c r="Y19" s="43" t="s">
        <v>51</v>
      </c>
      <c r="Z19" s="43" t="s">
        <v>268</v>
      </c>
      <c r="AA19" s="43" t="s">
        <v>266</v>
      </c>
      <c r="AB19" s="43" t="s">
        <v>49</v>
      </c>
      <c r="AC19" s="43" t="s">
        <v>50</v>
      </c>
      <c r="AD19" s="43" t="s">
        <v>7</v>
      </c>
      <c r="AE19" s="57" t="s">
        <v>216</v>
      </c>
      <c r="AF19"/>
      <c r="AG19"/>
      <c r="AH19"/>
      <c r="AI19"/>
      <c r="AJ19"/>
      <c r="AK19"/>
      <c r="AL19" s="198"/>
      <c r="AM19" s="198"/>
      <c r="AN19" s="198"/>
      <c r="AO19" s="198"/>
      <c r="AP19" s="198"/>
      <c r="AQ19" s="198"/>
      <c r="AR19" s="198"/>
      <c r="AS19" s="198"/>
      <c r="AT19" s="198"/>
      <c r="AU19" s="198"/>
      <c r="AV19" s="198"/>
      <c r="AW19" s="198"/>
      <c r="AX19" s="198"/>
      <c r="AY19" s="198"/>
      <c r="AZ19" s="198"/>
    </row>
    <row r="20" spans="1:52" s="84" customFormat="1" x14ac:dyDescent="0.2">
      <c r="A20" s="228">
        <v>56023</v>
      </c>
      <c r="B20" s="80">
        <v>6.2460485138382863E-4</v>
      </c>
      <c r="C20" s="81">
        <v>435.00360819200432</v>
      </c>
      <c r="D20" s="81">
        <v>0</v>
      </c>
      <c r="E20" s="81">
        <v>24.231770045341236</v>
      </c>
      <c r="F20" s="81">
        <v>0.59873312290240466</v>
      </c>
      <c r="G20" s="81">
        <v>274.61428075810903</v>
      </c>
      <c r="H20" s="81">
        <v>0</v>
      </c>
      <c r="I20" s="81">
        <v>0</v>
      </c>
      <c r="J20" s="81">
        <v>457.21033205019455</v>
      </c>
      <c r="K20" s="81">
        <v>0.21900158902119082</v>
      </c>
      <c r="L20" s="81">
        <v>44.352882301436146</v>
      </c>
      <c r="M20" s="81"/>
      <c r="N20" s="81">
        <v>54.494137551491797</v>
      </c>
      <c r="O20" s="81">
        <v>3.2077392342495061</v>
      </c>
      <c r="P20" s="81"/>
      <c r="Q20" s="81">
        <v>0</v>
      </c>
      <c r="R20" s="81">
        <v>0</v>
      </c>
      <c r="S20" s="81"/>
      <c r="T20" s="81">
        <v>0</v>
      </c>
      <c r="U20" s="81">
        <v>0</v>
      </c>
      <c r="V20" s="81">
        <v>0</v>
      </c>
      <c r="W20" s="81">
        <v>1.4219655745091725E-3</v>
      </c>
      <c r="X20" s="81">
        <v>0.9670034712453075</v>
      </c>
      <c r="Y20" s="81">
        <v>0</v>
      </c>
      <c r="Z20" s="81">
        <v>0</v>
      </c>
      <c r="AA20" s="81">
        <v>0</v>
      </c>
      <c r="AB20" s="81">
        <v>0</v>
      </c>
      <c r="AC20" s="81">
        <v>0</v>
      </c>
      <c r="AD20" s="81">
        <v>10.796066481885449</v>
      </c>
      <c r="AE20" s="82">
        <v>1305.697601368307</v>
      </c>
      <c r="AF20"/>
      <c r="AG20"/>
      <c r="AH20"/>
      <c r="AI20"/>
      <c r="AJ20"/>
      <c r="AK20"/>
    </row>
    <row r="21" spans="1:52" s="84" customFormat="1" x14ac:dyDescent="0.2">
      <c r="A21" s="229">
        <v>56035</v>
      </c>
      <c r="B21" s="83">
        <v>0</v>
      </c>
      <c r="C21" s="84">
        <v>1506.3746335133496</v>
      </c>
      <c r="D21" s="84">
        <v>5.3383106466551355</v>
      </c>
      <c r="E21" s="84">
        <v>20.324585896000002</v>
      </c>
      <c r="F21" s="84">
        <v>205.15751373937584</v>
      </c>
      <c r="G21" s="84">
        <v>2931.7802069859699</v>
      </c>
      <c r="H21" s="84">
        <v>0</v>
      </c>
      <c r="I21" s="84">
        <v>0</v>
      </c>
      <c r="J21" s="84">
        <v>812.47550245098137</v>
      </c>
      <c r="K21" s="84">
        <v>1913.9800921537073</v>
      </c>
      <c r="Q21" s="84">
        <v>0</v>
      </c>
      <c r="R21" s="84">
        <v>0</v>
      </c>
      <c r="S21" s="84">
        <v>2.3642539200000003</v>
      </c>
      <c r="T21" s="84">
        <v>0</v>
      </c>
      <c r="U21" s="84">
        <v>60.737598509085352</v>
      </c>
      <c r="V21" s="84">
        <v>0</v>
      </c>
      <c r="W21" s="84">
        <v>0</v>
      </c>
      <c r="X21" s="84">
        <v>300.20291089844142</v>
      </c>
      <c r="Y21" s="84">
        <v>0</v>
      </c>
      <c r="Z21" s="84">
        <v>0</v>
      </c>
      <c r="AA21" s="84">
        <v>0</v>
      </c>
      <c r="AB21" s="84">
        <v>0</v>
      </c>
      <c r="AC21" s="84">
        <v>0</v>
      </c>
      <c r="AD21" s="84">
        <v>0</v>
      </c>
      <c r="AE21" s="85">
        <v>7758.7356087135659</v>
      </c>
      <c r="AF21"/>
      <c r="AG21"/>
      <c r="AH21"/>
      <c r="AI21"/>
      <c r="AJ21"/>
      <c r="AK21"/>
    </row>
    <row r="22" spans="1:52" s="84" customFormat="1" x14ac:dyDescent="0.2">
      <c r="A22" s="229">
        <v>56037</v>
      </c>
      <c r="B22" s="83">
        <v>1.6772590183275814E-3</v>
      </c>
      <c r="C22" s="84">
        <v>4227.3849271426689</v>
      </c>
      <c r="D22" s="84">
        <v>0.51768230825397332</v>
      </c>
      <c r="E22" s="84">
        <v>97.174283852017226</v>
      </c>
      <c r="F22" s="84">
        <v>1.2186182306396944</v>
      </c>
      <c r="G22" s="84">
        <v>765.18736483084729</v>
      </c>
      <c r="H22" s="84">
        <v>0</v>
      </c>
      <c r="I22" s="84">
        <v>0</v>
      </c>
      <c r="J22" s="84">
        <v>914.85267024762777</v>
      </c>
      <c r="K22" s="84">
        <v>0.6102277286318617</v>
      </c>
      <c r="L22" s="84">
        <v>14.219952938505033</v>
      </c>
      <c r="N22" s="84">
        <v>0.47276923128216741</v>
      </c>
      <c r="O22" s="84">
        <v>338.92116173853589</v>
      </c>
      <c r="Q22" s="84">
        <v>0</v>
      </c>
      <c r="R22" s="84">
        <v>0</v>
      </c>
      <c r="T22" s="84">
        <v>0</v>
      </c>
      <c r="U22" s="84">
        <v>0</v>
      </c>
      <c r="V22" s="84">
        <v>0</v>
      </c>
      <c r="W22" s="84">
        <v>3.189210067589314E-3</v>
      </c>
      <c r="X22" s="84">
        <v>16.133631752888824</v>
      </c>
      <c r="Y22" s="84">
        <v>0</v>
      </c>
      <c r="Z22" s="84">
        <v>0</v>
      </c>
      <c r="AA22" s="84">
        <v>0</v>
      </c>
      <c r="AB22" s="84">
        <v>0</v>
      </c>
      <c r="AC22" s="84">
        <v>0</v>
      </c>
      <c r="AD22" s="84">
        <v>24.213612855063189</v>
      </c>
      <c r="AE22" s="85">
        <v>6400.9117693260469</v>
      </c>
      <c r="AF22"/>
      <c r="AG22"/>
      <c r="AH22"/>
      <c r="AI22"/>
      <c r="AJ22"/>
      <c r="AK22"/>
    </row>
    <row r="23" spans="1:52" s="84" customFormat="1" x14ac:dyDescent="0.2">
      <c r="A23" s="229">
        <v>56041</v>
      </c>
      <c r="B23" s="83">
        <v>8.8958898344104103E-4</v>
      </c>
      <c r="C23" s="84">
        <v>1567.7367118701459</v>
      </c>
      <c r="D23" s="84">
        <v>0</v>
      </c>
      <c r="E23" s="84">
        <v>49.610621425251551</v>
      </c>
      <c r="F23" s="84">
        <v>0.6442729406391875</v>
      </c>
      <c r="G23" s="84">
        <v>58.65547744347959</v>
      </c>
      <c r="H23" s="84">
        <v>0</v>
      </c>
      <c r="I23" s="84">
        <v>0</v>
      </c>
      <c r="J23" s="84">
        <v>223.53050307297832</v>
      </c>
      <c r="K23" s="84">
        <v>4.677703843171066E-2</v>
      </c>
      <c r="L23" s="84">
        <v>54.451505038278547</v>
      </c>
      <c r="O23" s="84">
        <v>627.95473681486658</v>
      </c>
      <c r="Q23" s="84">
        <v>0</v>
      </c>
      <c r="R23" s="84">
        <v>0</v>
      </c>
      <c r="T23" s="84">
        <v>0</v>
      </c>
      <c r="U23" s="84">
        <v>0</v>
      </c>
      <c r="V23" s="84">
        <v>0</v>
      </c>
      <c r="W23" s="84">
        <v>4.1530731895719341E-4</v>
      </c>
      <c r="X23" s="84">
        <v>0</v>
      </c>
      <c r="Y23" s="84">
        <v>0</v>
      </c>
      <c r="Z23" s="84">
        <v>0</v>
      </c>
      <c r="AA23" s="84">
        <v>0</v>
      </c>
      <c r="AB23" s="84">
        <v>0</v>
      </c>
      <c r="AC23" s="84">
        <v>0</v>
      </c>
      <c r="AD23" s="84">
        <v>3.1531603199487597</v>
      </c>
      <c r="AE23" s="85">
        <v>2585.7850708603228</v>
      </c>
      <c r="AF23"/>
      <c r="AG23"/>
      <c r="AH23"/>
      <c r="AI23"/>
      <c r="AJ23"/>
      <c r="AK23"/>
    </row>
    <row r="24" spans="1:52" s="84" customFormat="1" x14ac:dyDescent="0.2">
      <c r="A24" s="229">
        <v>56001</v>
      </c>
      <c r="B24" s="83">
        <v>4.4060055005893073E-8</v>
      </c>
      <c r="C24" s="84">
        <v>1852.9806752162633</v>
      </c>
      <c r="D24" s="84">
        <v>0</v>
      </c>
      <c r="E24" s="84">
        <v>1.4333755365463286E-3</v>
      </c>
      <c r="F24" s="84">
        <v>2.9963149411724896E-5</v>
      </c>
      <c r="G24" s="84">
        <v>0</v>
      </c>
      <c r="H24" s="84">
        <v>0</v>
      </c>
      <c r="I24" s="84">
        <v>0</v>
      </c>
      <c r="J24" s="84">
        <v>16.715555041594666</v>
      </c>
      <c r="K24" s="84">
        <v>0</v>
      </c>
      <c r="Q24" s="84">
        <v>0</v>
      </c>
      <c r="R24" s="84">
        <v>0</v>
      </c>
      <c r="T24" s="84">
        <v>0</v>
      </c>
      <c r="U24" s="84">
        <v>0</v>
      </c>
      <c r="V24" s="84">
        <v>0</v>
      </c>
      <c r="W24" s="84">
        <v>3.8904666881235915E-5</v>
      </c>
      <c r="X24" s="84">
        <v>0</v>
      </c>
      <c r="Y24" s="84">
        <v>0</v>
      </c>
      <c r="Z24" s="84">
        <v>0</v>
      </c>
      <c r="AA24" s="84">
        <v>0</v>
      </c>
      <c r="AB24" s="84">
        <v>0</v>
      </c>
      <c r="AC24" s="84">
        <v>0</v>
      </c>
      <c r="AD24" s="84">
        <v>0.29537801592025853</v>
      </c>
      <c r="AE24" s="85">
        <v>1869.9931105611911</v>
      </c>
      <c r="AF24"/>
      <c r="AG24"/>
      <c r="AH24"/>
      <c r="AI24"/>
      <c r="AJ24"/>
      <c r="AK24"/>
    </row>
    <row r="25" spans="1:52" s="67" customFormat="1" x14ac:dyDescent="0.2">
      <c r="A25" s="229">
        <v>56007</v>
      </c>
      <c r="B25" s="83">
        <v>8.4079934667103599E-4</v>
      </c>
      <c r="C25" s="84">
        <v>2228.8438021664656</v>
      </c>
      <c r="D25" s="84">
        <v>0.17860039634762082</v>
      </c>
      <c r="E25" s="84">
        <v>38.354149233339953</v>
      </c>
      <c r="F25" s="84">
        <v>1.0143534676605288</v>
      </c>
      <c r="G25" s="84">
        <v>789.18278742136181</v>
      </c>
      <c r="H25" s="84">
        <v>0</v>
      </c>
      <c r="I25" s="84">
        <v>0</v>
      </c>
      <c r="J25" s="84">
        <v>604.20823773353766</v>
      </c>
      <c r="K25" s="84">
        <v>0.62936378980847074</v>
      </c>
      <c r="L25" s="84">
        <v>38.705161924685939</v>
      </c>
      <c r="M25" s="84">
        <v>1.0637307703848768</v>
      </c>
      <c r="N25" s="84">
        <v>9.8099615491049761</v>
      </c>
      <c r="O25" s="84">
        <v>141.24211382475002</v>
      </c>
      <c r="P25" s="84">
        <v>0</v>
      </c>
      <c r="Q25" s="84">
        <v>0</v>
      </c>
      <c r="R25" s="84">
        <v>0</v>
      </c>
      <c r="S25" s="84"/>
      <c r="T25" s="84">
        <v>0</v>
      </c>
      <c r="U25" s="84">
        <v>0</v>
      </c>
      <c r="V25" s="84">
        <v>0</v>
      </c>
      <c r="W25" s="84">
        <v>1.7964229932410684E-3</v>
      </c>
      <c r="X25" s="84">
        <v>7.6382001676882538</v>
      </c>
      <c r="Y25" s="84">
        <v>0</v>
      </c>
      <c r="Z25" s="84">
        <v>0</v>
      </c>
      <c r="AA25" s="84">
        <v>0</v>
      </c>
      <c r="AB25" s="84">
        <v>0</v>
      </c>
      <c r="AC25" s="84">
        <v>0</v>
      </c>
      <c r="AD25" s="84">
        <v>13.639079885117935</v>
      </c>
      <c r="AE25" s="85">
        <v>3874.5121795525938</v>
      </c>
      <c r="AF25"/>
      <c r="AG25"/>
      <c r="AH25"/>
      <c r="AI25"/>
      <c r="AJ25"/>
      <c r="AK25"/>
    </row>
    <row r="26" spans="1:52" s="67" customFormat="1" x14ac:dyDescent="0.2">
      <c r="A26" s="229">
        <v>49009</v>
      </c>
      <c r="B26" s="83">
        <v>7.5342136602477849E-6</v>
      </c>
      <c r="C26" s="84"/>
      <c r="D26" s="84">
        <v>0</v>
      </c>
      <c r="E26" s="84">
        <v>0.24510540321086571</v>
      </c>
      <c r="F26" s="84">
        <v>5.3844318912546693E-3</v>
      </c>
      <c r="G26" s="84">
        <v>0</v>
      </c>
      <c r="H26" s="84">
        <v>0</v>
      </c>
      <c r="I26" s="84">
        <v>0</v>
      </c>
      <c r="J26" s="84">
        <v>4.4155498262588235</v>
      </c>
      <c r="K26" s="84">
        <v>0</v>
      </c>
      <c r="L26" s="84"/>
      <c r="M26" s="84"/>
      <c r="N26" s="84"/>
      <c r="O26" s="84"/>
      <c r="P26" s="84"/>
      <c r="Q26" s="84">
        <v>0</v>
      </c>
      <c r="R26" s="84">
        <v>0</v>
      </c>
      <c r="S26" s="84"/>
      <c r="T26" s="84">
        <v>0</v>
      </c>
      <c r="U26" s="84">
        <v>0</v>
      </c>
      <c r="V26" s="84">
        <v>0</v>
      </c>
      <c r="W26" s="84">
        <v>1.6534483424525262E-5</v>
      </c>
      <c r="X26" s="84">
        <v>2.5746231239446834E-4</v>
      </c>
      <c r="Y26" s="84">
        <v>0</v>
      </c>
      <c r="Z26" s="84">
        <v>0</v>
      </c>
      <c r="AA26" s="84">
        <v>0</v>
      </c>
      <c r="AB26" s="84">
        <v>0</v>
      </c>
      <c r="AC26" s="84">
        <v>0</v>
      </c>
      <c r="AD26" s="84">
        <v>0.12553565676610987</v>
      </c>
      <c r="AE26" s="85">
        <v>4.7918568491365328</v>
      </c>
      <c r="AF26"/>
      <c r="AG26"/>
      <c r="AH26"/>
      <c r="AI26"/>
      <c r="AJ26"/>
      <c r="AK26"/>
    </row>
    <row r="27" spans="1:52" s="67" customFormat="1" x14ac:dyDescent="0.2">
      <c r="A27" s="229">
        <v>49043</v>
      </c>
      <c r="B27" s="83">
        <v>8.1850707416528186E-5</v>
      </c>
      <c r="C27" s="84"/>
      <c r="D27" s="84">
        <v>0</v>
      </c>
      <c r="E27" s="84">
        <v>2.6627929003758748</v>
      </c>
      <c r="F27" s="84">
        <v>5.169058211735663E-2</v>
      </c>
      <c r="G27" s="84">
        <v>5.3323161312254177</v>
      </c>
      <c r="H27" s="84">
        <v>0</v>
      </c>
      <c r="I27" s="84">
        <v>0</v>
      </c>
      <c r="J27" s="84">
        <v>15.062043343271895</v>
      </c>
      <c r="K27" s="84">
        <v>4.2524580392464236E-3</v>
      </c>
      <c r="L27" s="84"/>
      <c r="M27" s="84"/>
      <c r="N27" s="84"/>
      <c r="O27" s="84"/>
      <c r="P27" s="84"/>
      <c r="Q27" s="84">
        <v>0</v>
      </c>
      <c r="R27" s="84">
        <v>0</v>
      </c>
      <c r="S27" s="84"/>
      <c r="T27" s="84">
        <v>0</v>
      </c>
      <c r="U27" s="84">
        <v>0</v>
      </c>
      <c r="V27" s="84">
        <v>0</v>
      </c>
      <c r="W27" s="84">
        <v>5.6401380529730723E-5</v>
      </c>
      <c r="X27" s="84">
        <v>0</v>
      </c>
      <c r="Y27" s="84">
        <v>0</v>
      </c>
      <c r="Z27" s="84">
        <v>0</v>
      </c>
      <c r="AA27" s="84">
        <v>0</v>
      </c>
      <c r="AB27" s="84">
        <v>0</v>
      </c>
      <c r="AC27" s="84">
        <v>0</v>
      </c>
      <c r="AD27" s="84">
        <v>0.42821926549049827</v>
      </c>
      <c r="AE27" s="85">
        <v>23.541452932608234</v>
      </c>
      <c r="AF27"/>
      <c r="AG27"/>
      <c r="AH27"/>
      <c r="AI27"/>
      <c r="AJ27"/>
      <c r="AK27"/>
    </row>
    <row r="28" spans="1:52" s="67" customFormat="1" x14ac:dyDescent="0.2">
      <c r="A28" s="106" t="s">
        <v>216</v>
      </c>
      <c r="B28" s="106">
        <v>4.1216811809552684E-3</v>
      </c>
      <c r="C28" s="107">
        <v>11818.324358100899</v>
      </c>
      <c r="D28" s="107">
        <v>6.0345933512567296</v>
      </c>
      <c r="E28" s="107">
        <v>232.60474213107327</v>
      </c>
      <c r="F28" s="107">
        <v>208.69059647837568</v>
      </c>
      <c r="G28" s="107">
        <v>4824.7524335709932</v>
      </c>
      <c r="H28" s="107">
        <v>0</v>
      </c>
      <c r="I28" s="107">
        <v>0</v>
      </c>
      <c r="J28" s="107">
        <v>3048.4703937664453</v>
      </c>
      <c r="K28" s="107">
        <v>1915.4897147576396</v>
      </c>
      <c r="L28" s="107">
        <v>151.72950220290568</v>
      </c>
      <c r="M28" s="107">
        <v>1.0637307703848768</v>
      </c>
      <c r="N28" s="107">
        <v>64.776868331878944</v>
      </c>
      <c r="O28" s="107">
        <v>1111.325751612402</v>
      </c>
      <c r="P28" s="107">
        <v>0</v>
      </c>
      <c r="Q28" s="107">
        <v>0</v>
      </c>
      <c r="R28" s="107">
        <v>0</v>
      </c>
      <c r="S28" s="107">
        <v>2.3642539200000003</v>
      </c>
      <c r="T28" s="107">
        <v>0</v>
      </c>
      <c r="U28" s="107">
        <v>60.737598509085352</v>
      </c>
      <c r="V28" s="107">
        <v>0</v>
      </c>
      <c r="W28" s="107">
        <v>6.9347464851322402E-3</v>
      </c>
      <c r="X28" s="107">
        <v>324.94200375257623</v>
      </c>
      <c r="Y28" s="107">
        <v>0</v>
      </c>
      <c r="Z28" s="107">
        <v>0</v>
      </c>
      <c r="AA28" s="107">
        <v>0</v>
      </c>
      <c r="AB28" s="107">
        <v>0</v>
      </c>
      <c r="AC28" s="107">
        <v>0</v>
      </c>
      <c r="AD28" s="107">
        <v>52.651052480192199</v>
      </c>
      <c r="AE28" s="117">
        <v>23823.96865016377</v>
      </c>
      <c r="AF28"/>
      <c r="AG28"/>
      <c r="AH28"/>
      <c r="AI28"/>
      <c r="AJ28"/>
      <c r="AK28"/>
    </row>
    <row r="29" spans="1:52" s="67" customFormat="1" x14ac:dyDescent="0.2">
      <c r="A29"/>
      <c r="B29"/>
      <c r="C29"/>
      <c r="D29"/>
      <c r="E29"/>
      <c r="F29"/>
      <c r="G29"/>
      <c r="H29"/>
      <c r="I29"/>
      <c r="J29"/>
      <c r="K29"/>
      <c r="L29"/>
      <c r="M29"/>
      <c r="N29"/>
      <c r="O29"/>
      <c r="P29"/>
      <c r="Q29"/>
      <c r="R29"/>
      <c r="S29"/>
      <c r="T29"/>
      <c r="U29"/>
      <c r="V29"/>
      <c r="W29"/>
      <c r="X29"/>
      <c r="Y29"/>
      <c r="Z29"/>
      <c r="AA29"/>
      <c r="AB29"/>
      <c r="AC29"/>
      <c r="AD29"/>
      <c r="AE29"/>
      <c r="AF29"/>
      <c r="AG29"/>
      <c r="AH29"/>
      <c r="AI29"/>
      <c r="AJ29"/>
      <c r="AK29"/>
    </row>
    <row r="30" spans="1:52" s="70"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row>
    <row r="31" spans="1:52" s="70" customForma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row>
    <row r="32" spans="1:52" s="70" customForma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row>
    <row r="33" spans="1:37" s="70" customFormat="1"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row>
    <row r="34" spans="1:37" s="70" customFormat="1" x14ac:dyDescent="0.2">
      <c r="A34"/>
      <c r="B34"/>
      <c r="C34"/>
      <c r="D34"/>
      <c r="E34"/>
      <c r="F34"/>
      <c r="G34"/>
      <c r="H34"/>
      <c r="I34"/>
      <c r="J34"/>
      <c r="K34"/>
      <c r="L34"/>
      <c r="M34"/>
      <c r="N34"/>
      <c r="O34"/>
      <c r="P34"/>
      <c r="Q34"/>
      <c r="R34"/>
      <c r="S34"/>
      <c r="T34"/>
      <c r="U34"/>
      <c r="V34"/>
      <c r="W34"/>
      <c r="X34"/>
      <c r="Y34"/>
      <c r="Z34"/>
      <c r="AA34"/>
      <c r="AB34"/>
      <c r="AC34"/>
      <c r="AD34"/>
      <c r="AE34"/>
      <c r="AF34"/>
      <c r="AG34"/>
      <c r="AH34"/>
      <c r="AI34"/>
      <c r="AJ34"/>
      <c r="AK34"/>
    </row>
    <row r="35" spans="1:37" s="84" customFormat="1" x14ac:dyDescent="0.2">
      <c r="A35"/>
      <c r="B35"/>
      <c r="C35"/>
      <c r="D35"/>
      <c r="E35"/>
      <c r="F35"/>
      <c r="G35"/>
      <c r="H35"/>
      <c r="I35"/>
      <c r="J35"/>
      <c r="K35"/>
      <c r="L35"/>
      <c r="M35"/>
      <c r="N35"/>
      <c r="O35"/>
      <c r="P35"/>
      <c r="Q35"/>
      <c r="R35"/>
      <c r="S35"/>
      <c r="T35"/>
      <c r="U35"/>
      <c r="V35"/>
      <c r="W35"/>
      <c r="X35"/>
      <c r="Y35"/>
      <c r="Z35"/>
      <c r="AA35"/>
      <c r="AB35"/>
      <c r="AC35"/>
      <c r="AD35"/>
      <c r="AE35"/>
      <c r="AF35"/>
      <c r="AG35"/>
      <c r="AH35"/>
      <c r="AI35"/>
      <c r="AJ35"/>
      <c r="AK35"/>
    </row>
    <row r="36" spans="1:37" s="84" customFormat="1" x14ac:dyDescent="0.2">
      <c r="A36"/>
      <c r="B36"/>
      <c r="C36"/>
      <c r="D36"/>
      <c r="E36"/>
      <c r="F36"/>
      <c r="G36"/>
      <c r="H36"/>
      <c r="I36"/>
      <c r="J36"/>
      <c r="K36"/>
      <c r="L36"/>
      <c r="M36"/>
      <c r="N36"/>
      <c r="O36"/>
      <c r="P36"/>
      <c r="Q36"/>
      <c r="R36"/>
      <c r="S36"/>
      <c r="T36"/>
      <c r="U36"/>
      <c r="V36"/>
      <c r="W36"/>
      <c r="X36"/>
      <c r="Y36"/>
      <c r="Z36"/>
      <c r="AA36"/>
      <c r="AB36"/>
      <c r="AC36"/>
      <c r="AD36"/>
      <c r="AE36"/>
      <c r="AF36"/>
      <c r="AG36"/>
      <c r="AH36"/>
      <c r="AI36"/>
      <c r="AJ36"/>
      <c r="AK36"/>
    </row>
    <row r="37" spans="1:37" s="84" customFormat="1"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row>
    <row r="38" spans="1:37" s="84" customFormat="1" x14ac:dyDescent="0.2">
      <c r="A38"/>
      <c r="B38"/>
      <c r="C38"/>
      <c r="D38"/>
      <c r="E38"/>
      <c r="F38"/>
      <c r="G38"/>
      <c r="H38"/>
      <c r="I38"/>
      <c r="J38"/>
      <c r="K38"/>
      <c r="L38"/>
      <c r="M38"/>
      <c r="N38"/>
      <c r="O38"/>
      <c r="P38"/>
      <c r="Q38"/>
      <c r="R38"/>
      <c r="S38"/>
      <c r="T38"/>
      <c r="U38"/>
      <c r="V38"/>
      <c r="W38"/>
      <c r="X38"/>
      <c r="Y38"/>
      <c r="Z38"/>
      <c r="AA38"/>
      <c r="AB38"/>
      <c r="AC38"/>
      <c r="AD38"/>
      <c r="AE38"/>
      <c r="AF38"/>
      <c r="AG38"/>
      <c r="AH38"/>
      <c r="AI38"/>
      <c r="AJ38"/>
      <c r="AK38"/>
    </row>
    <row r="39" spans="1:37"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row>
    <row r="40" spans="1:37" x14ac:dyDescent="0.2">
      <c r="A40"/>
      <c r="B40"/>
      <c r="C40"/>
      <c r="D40"/>
      <c r="E40"/>
      <c r="F40"/>
      <c r="G40"/>
      <c r="H40"/>
      <c r="I40"/>
      <c r="J40"/>
      <c r="K40"/>
      <c r="L40"/>
      <c r="M40"/>
      <c r="N40"/>
      <c r="O40"/>
      <c r="P40"/>
      <c r="Q40"/>
      <c r="R40"/>
      <c r="S40"/>
      <c r="T40"/>
      <c r="U40"/>
      <c r="V40"/>
      <c r="W40"/>
      <c r="X40"/>
      <c r="Y40"/>
      <c r="Z40"/>
      <c r="AA40"/>
      <c r="AB40"/>
      <c r="AC40"/>
      <c r="AD40"/>
      <c r="AE40"/>
      <c r="AF40"/>
      <c r="AG40"/>
      <c r="AH40"/>
      <c r="AI40"/>
      <c r="AJ40"/>
      <c r="AK40"/>
    </row>
    <row r="41" spans="1:37" x14ac:dyDescent="0.2">
      <c r="A41"/>
      <c r="B41"/>
      <c r="C41"/>
      <c r="D41"/>
      <c r="E41"/>
      <c r="F41"/>
      <c r="G41"/>
      <c r="H41"/>
      <c r="I41"/>
      <c r="J41"/>
      <c r="K41"/>
      <c r="L41"/>
      <c r="M41"/>
      <c r="N41"/>
      <c r="O41"/>
      <c r="P41"/>
      <c r="Q41"/>
      <c r="R41"/>
      <c r="S41"/>
      <c r="T41"/>
      <c r="U41"/>
      <c r="V41"/>
      <c r="W41"/>
      <c r="X41"/>
      <c r="Y41"/>
      <c r="Z41"/>
      <c r="AA41"/>
      <c r="AB41"/>
      <c r="AC41"/>
      <c r="AD41"/>
      <c r="AE41"/>
      <c r="AF41"/>
      <c r="AG41"/>
      <c r="AH41"/>
      <c r="AI41"/>
      <c r="AJ41"/>
      <c r="AK41"/>
    </row>
    <row r="42" spans="1:37" x14ac:dyDescent="0.2">
      <c r="A42"/>
      <c r="B42"/>
      <c r="C42"/>
      <c r="D42"/>
      <c r="E42"/>
      <c r="F42"/>
      <c r="G42"/>
      <c r="H42"/>
      <c r="I42"/>
      <c r="J42"/>
      <c r="K42"/>
      <c r="L42"/>
      <c r="M42"/>
      <c r="N42"/>
      <c r="O42"/>
      <c r="P42"/>
      <c r="Q42"/>
      <c r="R42"/>
      <c r="S42"/>
      <c r="T42"/>
      <c r="U42"/>
      <c r="V42"/>
      <c r="W42"/>
      <c r="X42"/>
      <c r="Y42"/>
      <c r="Z42"/>
      <c r="AA42"/>
      <c r="AB42"/>
      <c r="AC42"/>
      <c r="AD42"/>
      <c r="AE42"/>
      <c r="AF42"/>
      <c r="AG42"/>
      <c r="AH42"/>
      <c r="AI42"/>
      <c r="AJ42"/>
      <c r="AK42"/>
    </row>
    <row r="43" spans="1:37"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row>
    <row r="44" spans="1:37" x14ac:dyDescent="0.2">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51" spans="4:5" x14ac:dyDescent="0.2">
      <c r="D51" s="52"/>
      <c r="E51" s="52"/>
    </row>
  </sheetData>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102"/>
  <sheetViews>
    <sheetView zoomScale="70" zoomScaleNormal="70" workbookViewId="0">
      <pane xSplit="2" ySplit="4" topLeftCell="C5" activePane="bottomRight" state="frozen"/>
      <selection pane="topRight" activeCell="C1" sqref="C1"/>
      <selection pane="bottomLeft" activeCell="A5" sqref="A5"/>
      <selection pane="bottomRight" activeCell="C5" sqref="C5"/>
    </sheetView>
  </sheetViews>
  <sheetFormatPr defaultRowHeight="12.75" x14ac:dyDescent="0.2"/>
  <cols>
    <col min="2" max="2" width="71.85546875" customWidth="1"/>
    <col min="3" max="7" width="12.28515625" customWidth="1"/>
    <col min="8" max="10" width="12.28515625" style="65" customWidth="1"/>
    <col min="11" max="12" width="12" style="65" customWidth="1"/>
    <col min="13" max="17" width="12" style="68" customWidth="1"/>
    <col min="18" max="26" width="12" customWidth="1"/>
    <col min="27" max="27" width="12" style="75" customWidth="1"/>
  </cols>
  <sheetData>
    <row r="1" spans="1:27" x14ac:dyDescent="0.2">
      <c r="A1" s="29" t="s">
        <v>275</v>
      </c>
    </row>
    <row r="2" spans="1:27" x14ac:dyDescent="0.2">
      <c r="A2" s="79"/>
    </row>
    <row r="3" spans="1:27" x14ac:dyDescent="0.2">
      <c r="A3" s="6" t="s">
        <v>249</v>
      </c>
      <c r="R3" s="192"/>
    </row>
    <row r="4" spans="1:27" x14ac:dyDescent="0.2">
      <c r="B4" s="5" t="str">
        <f t="shared" ref="B4:J4" si="0">B21</f>
        <v>Combined Categories</v>
      </c>
      <c r="C4" s="5" t="str">
        <f t="shared" si="0"/>
        <v>Lincoln</v>
      </c>
      <c r="D4" s="5" t="str">
        <f t="shared" si="0"/>
        <v>Sublette</v>
      </c>
      <c r="E4" s="5" t="str">
        <f t="shared" si="0"/>
        <v>Sweetwater</v>
      </c>
      <c r="F4" s="5" t="str">
        <f t="shared" si="0"/>
        <v>Uinta</v>
      </c>
      <c r="G4" s="5" t="str">
        <f t="shared" si="0"/>
        <v>Albany</v>
      </c>
      <c r="H4" s="5" t="str">
        <f t="shared" si="0"/>
        <v>Carbon</v>
      </c>
      <c r="I4" s="5" t="str">
        <f t="shared" si="0"/>
        <v>Daggett</v>
      </c>
      <c r="J4" s="5" t="str">
        <f t="shared" si="0"/>
        <v>Summit</v>
      </c>
      <c r="K4" s="5" t="str">
        <f>K21</f>
        <v>Total</v>
      </c>
      <c r="L4"/>
      <c r="M4"/>
      <c r="N4"/>
      <c r="O4"/>
      <c r="P4"/>
      <c r="Q4"/>
      <c r="AA4"/>
    </row>
    <row r="5" spans="1:27" x14ac:dyDescent="0.2">
      <c r="B5" s="233" t="s">
        <v>254</v>
      </c>
      <c r="C5" s="8">
        <f t="shared" ref="C5:J15" si="1">VLOOKUP($B5,$B$22:$AA$58,COLUMN(C$4)-1,FALSE)</f>
        <v>84.212152584023826</v>
      </c>
      <c r="D5" s="8">
        <f t="shared" si="1"/>
        <v>860.13226888007034</v>
      </c>
      <c r="E5" s="8">
        <f t="shared" si="1"/>
        <v>595.62824137598216</v>
      </c>
      <c r="F5" s="8">
        <f t="shared" si="1"/>
        <v>189.36430953946947</v>
      </c>
      <c r="G5" s="8">
        <f t="shared" si="1"/>
        <v>24.304526357767401</v>
      </c>
      <c r="H5" s="8">
        <f t="shared" si="1"/>
        <v>465.14803237227255</v>
      </c>
      <c r="I5" s="8">
        <f t="shared" si="1"/>
        <v>0</v>
      </c>
      <c r="J5" s="8">
        <f t="shared" si="1"/>
        <v>0</v>
      </c>
      <c r="K5" s="77">
        <f t="shared" ref="K5:K17" si="2">SUM(C5:J5)</f>
        <v>2218.7895311095858</v>
      </c>
      <c r="L5"/>
      <c r="M5"/>
      <c r="N5"/>
      <c r="O5"/>
      <c r="P5"/>
      <c r="Q5"/>
      <c r="AA5"/>
    </row>
    <row r="6" spans="1:27" x14ac:dyDescent="0.2">
      <c r="B6" s="233" t="s">
        <v>44</v>
      </c>
      <c r="C6" s="8">
        <f t="shared" si="1"/>
        <v>30.885113432061733</v>
      </c>
      <c r="D6" s="8">
        <f t="shared" si="1"/>
        <v>348.14407572264668</v>
      </c>
      <c r="E6" s="8">
        <f t="shared" si="1"/>
        <v>86.058519951472974</v>
      </c>
      <c r="F6" s="8">
        <f t="shared" si="1"/>
        <v>6.5968203447122153</v>
      </c>
      <c r="G6" s="8">
        <f t="shared" si="1"/>
        <v>0</v>
      </c>
      <c r="H6" s="8">
        <f t="shared" si="1"/>
        <v>88.757219183400707</v>
      </c>
      <c r="I6" s="8">
        <f t="shared" si="1"/>
        <v>0</v>
      </c>
      <c r="J6" s="8">
        <f t="shared" si="1"/>
        <v>0.59971094042838313</v>
      </c>
      <c r="K6" s="77">
        <f t="shared" si="2"/>
        <v>561.04145957472269</v>
      </c>
      <c r="L6"/>
      <c r="M6"/>
      <c r="N6"/>
      <c r="O6"/>
      <c r="P6"/>
      <c r="Q6"/>
      <c r="AA6"/>
    </row>
    <row r="7" spans="1:27" x14ac:dyDescent="0.2">
      <c r="B7" s="233" t="s">
        <v>52</v>
      </c>
      <c r="C7" s="8">
        <f t="shared" si="1"/>
        <v>36.723319926156847</v>
      </c>
      <c r="D7" s="8">
        <f t="shared" si="1"/>
        <v>44.688752634804032</v>
      </c>
      <c r="E7" s="8">
        <f t="shared" si="1"/>
        <v>54.666021289544418</v>
      </c>
      <c r="F7" s="8">
        <f t="shared" si="1"/>
        <v>23.804687158149918</v>
      </c>
      <c r="G7" s="8">
        <f t="shared" si="1"/>
        <v>0.5714240951629066</v>
      </c>
      <c r="H7" s="8">
        <f t="shared" si="1"/>
        <v>29.458507597481301</v>
      </c>
      <c r="I7" s="8">
        <f t="shared" si="1"/>
        <v>0.24285524044423529</v>
      </c>
      <c r="J7" s="8">
        <f t="shared" si="1"/>
        <v>0.82841238387995442</v>
      </c>
      <c r="K7" s="77">
        <f t="shared" si="2"/>
        <v>190.98398032562363</v>
      </c>
      <c r="L7"/>
      <c r="M7"/>
      <c r="N7"/>
      <c r="O7"/>
      <c r="P7"/>
      <c r="Q7"/>
      <c r="AA7"/>
    </row>
    <row r="8" spans="1:27" x14ac:dyDescent="0.2">
      <c r="B8" s="233" t="s">
        <v>48</v>
      </c>
      <c r="C8" s="8">
        <f t="shared" si="1"/>
        <v>2902.17952658388</v>
      </c>
      <c r="D8" s="8">
        <f t="shared" si="1"/>
        <v>0</v>
      </c>
      <c r="E8" s="8">
        <f t="shared" si="1"/>
        <v>6458.184528058945</v>
      </c>
      <c r="F8" s="8">
        <f t="shared" si="1"/>
        <v>847.62698895438916</v>
      </c>
      <c r="G8" s="8">
        <f t="shared" si="1"/>
        <v>79.402996623361986</v>
      </c>
      <c r="H8" s="8">
        <f t="shared" si="1"/>
        <v>3546.5090121066246</v>
      </c>
      <c r="I8" s="8">
        <f t="shared" si="1"/>
        <v>33.746273564928842</v>
      </c>
      <c r="J8" s="8">
        <f t="shared" si="1"/>
        <v>115.11314674474582</v>
      </c>
      <c r="K8" s="77">
        <f t="shared" si="2"/>
        <v>13982.762472636876</v>
      </c>
      <c r="L8"/>
      <c r="M8"/>
      <c r="N8"/>
      <c r="O8"/>
      <c r="P8"/>
      <c r="Q8"/>
      <c r="AA8"/>
    </row>
    <row r="9" spans="1:27" x14ac:dyDescent="0.2">
      <c r="B9" s="233" t="s">
        <v>47</v>
      </c>
      <c r="C9" s="8">
        <f t="shared" si="1"/>
        <v>826.05277768882513</v>
      </c>
      <c r="D9" s="8">
        <f t="shared" si="1"/>
        <v>4153.2032816536694</v>
      </c>
      <c r="E9" s="8">
        <f t="shared" si="1"/>
        <v>1821.2628884878936</v>
      </c>
      <c r="F9" s="8">
        <f t="shared" si="1"/>
        <v>241.26165258079914</v>
      </c>
      <c r="G9" s="8">
        <f t="shared" si="1"/>
        <v>22.60062319258072</v>
      </c>
      <c r="H9" s="8">
        <f t="shared" si="1"/>
        <v>969.51352899706421</v>
      </c>
      <c r="I9" s="8">
        <f t="shared" si="1"/>
        <v>9.6052648568468051</v>
      </c>
      <c r="J9" s="8">
        <f t="shared" si="1"/>
        <v>32.764869900700923</v>
      </c>
      <c r="K9" s="77">
        <f t="shared" si="2"/>
        <v>8076.2648873583785</v>
      </c>
      <c r="L9"/>
      <c r="M9"/>
      <c r="N9"/>
      <c r="O9"/>
      <c r="P9"/>
      <c r="Q9"/>
      <c r="AA9"/>
    </row>
    <row r="10" spans="1:27" x14ac:dyDescent="0.2">
      <c r="B10" s="233" t="s">
        <v>460</v>
      </c>
      <c r="C10" s="8">
        <f t="shared" si="1"/>
        <v>4291.2512719662982</v>
      </c>
      <c r="D10" s="8">
        <f t="shared" si="1"/>
        <v>2006.0581858718892</v>
      </c>
      <c r="E10" s="8">
        <f t="shared" si="1"/>
        <v>9526.3526433770312</v>
      </c>
      <c r="F10" s="8">
        <f t="shared" si="1"/>
        <v>1270.4936453019</v>
      </c>
      <c r="G10" s="8">
        <f t="shared" si="1"/>
        <v>116.34858251502871</v>
      </c>
      <c r="H10" s="8">
        <f t="shared" si="1"/>
        <v>5038.157475176954</v>
      </c>
      <c r="I10" s="8">
        <f t="shared" si="1"/>
        <v>49.448147568887201</v>
      </c>
      <c r="J10" s="8">
        <f t="shared" si="1"/>
        <v>168.67438285893482</v>
      </c>
      <c r="K10" s="77">
        <f t="shared" si="2"/>
        <v>22466.784334636926</v>
      </c>
      <c r="L10"/>
      <c r="M10"/>
      <c r="N10"/>
      <c r="O10"/>
      <c r="P10"/>
      <c r="Q10"/>
      <c r="AA10"/>
    </row>
    <row r="11" spans="1:27" x14ac:dyDescent="0.2">
      <c r="B11" s="233" t="s">
        <v>269</v>
      </c>
      <c r="C11" s="8">
        <f t="shared" si="1"/>
        <v>624.24507941367028</v>
      </c>
      <c r="D11" s="8">
        <f t="shared" si="1"/>
        <v>3710.9544070292459</v>
      </c>
      <c r="E11" s="8">
        <f t="shared" si="1"/>
        <v>1778.9095956943447</v>
      </c>
      <c r="F11" s="8">
        <f t="shared" si="1"/>
        <v>1143.2074513986768</v>
      </c>
      <c r="G11" s="8">
        <f t="shared" si="1"/>
        <v>4.3897588594926859E-2</v>
      </c>
      <c r="H11" s="8">
        <f t="shared" si="1"/>
        <v>856.67708444557775</v>
      </c>
      <c r="I11" s="8">
        <f t="shared" si="1"/>
        <v>7.5064321095286717</v>
      </c>
      <c r="J11" s="8">
        <f t="shared" si="1"/>
        <v>71.586206083835407</v>
      </c>
      <c r="K11" s="77">
        <f t="shared" si="2"/>
        <v>8193.1301537634736</v>
      </c>
      <c r="L11"/>
      <c r="M11"/>
      <c r="N11"/>
      <c r="O11"/>
      <c r="P11"/>
      <c r="Q11"/>
      <c r="AA11"/>
    </row>
    <row r="12" spans="1:27" x14ac:dyDescent="0.2">
      <c r="B12" s="233" t="s">
        <v>277</v>
      </c>
      <c r="C12" s="8">
        <f t="shared" si="1"/>
        <v>6593.8529823498002</v>
      </c>
      <c r="D12" s="8">
        <f t="shared" si="1"/>
        <v>2430.9564395301077</v>
      </c>
      <c r="E12" s="8">
        <f t="shared" si="1"/>
        <v>6279.0674601855908</v>
      </c>
      <c r="F12" s="8">
        <f t="shared" si="1"/>
        <v>5682.5020070745441</v>
      </c>
      <c r="G12" s="8">
        <f t="shared" si="1"/>
        <v>0</v>
      </c>
      <c r="H12" s="8">
        <f t="shared" si="1"/>
        <v>3756.0295028364753</v>
      </c>
      <c r="I12" s="8">
        <f t="shared" si="1"/>
        <v>7.6523429036836887</v>
      </c>
      <c r="J12" s="8">
        <f t="shared" si="1"/>
        <v>1092.1116640629029</v>
      </c>
      <c r="K12" s="77">
        <f t="shared" si="2"/>
        <v>25842.172398943105</v>
      </c>
      <c r="L12"/>
      <c r="M12"/>
      <c r="N12"/>
      <c r="O12"/>
      <c r="P12"/>
      <c r="Q12"/>
      <c r="AA12"/>
    </row>
    <row r="13" spans="1:27" x14ac:dyDescent="0.2">
      <c r="B13" s="233" t="s">
        <v>279</v>
      </c>
      <c r="C13" s="8">
        <f t="shared" si="1"/>
        <v>66.816642150390251</v>
      </c>
      <c r="D13" s="8">
        <f t="shared" si="1"/>
        <v>0</v>
      </c>
      <c r="E13" s="8">
        <f t="shared" si="1"/>
        <v>532.52698344966382</v>
      </c>
      <c r="F13" s="8">
        <f t="shared" si="1"/>
        <v>351.92993207794296</v>
      </c>
      <c r="G13" s="8">
        <f t="shared" si="1"/>
        <v>23.400589041095884</v>
      </c>
      <c r="H13" s="8">
        <f t="shared" si="1"/>
        <v>81.314865478465734</v>
      </c>
      <c r="I13" s="8">
        <f t="shared" si="1"/>
        <v>0</v>
      </c>
      <c r="J13" s="8">
        <f t="shared" si="1"/>
        <v>92.740778807709347</v>
      </c>
      <c r="K13" s="77">
        <f t="shared" si="2"/>
        <v>1148.729791005268</v>
      </c>
      <c r="L13"/>
      <c r="M13"/>
      <c r="N13"/>
      <c r="O13"/>
      <c r="P13"/>
      <c r="Q13"/>
      <c r="AA13"/>
    </row>
    <row r="14" spans="1:27" x14ac:dyDescent="0.2">
      <c r="B14" s="233" t="s">
        <v>49</v>
      </c>
      <c r="C14" s="8">
        <f t="shared" si="1"/>
        <v>54.204182003708134</v>
      </c>
      <c r="D14" s="8">
        <f t="shared" si="1"/>
        <v>293.15130404109385</v>
      </c>
      <c r="E14" s="8">
        <f t="shared" si="1"/>
        <v>329.42223587243603</v>
      </c>
      <c r="F14" s="8">
        <f t="shared" si="1"/>
        <v>3.6030950779830433</v>
      </c>
      <c r="G14" s="8">
        <f t="shared" si="1"/>
        <v>0</v>
      </c>
      <c r="H14" s="8">
        <f t="shared" si="1"/>
        <v>161.83473367343987</v>
      </c>
      <c r="I14" s="8">
        <f t="shared" si="1"/>
        <v>0</v>
      </c>
      <c r="J14" s="8">
        <f t="shared" si="1"/>
        <v>4.174709092137216E-2</v>
      </c>
      <c r="K14" s="77">
        <f t="shared" si="2"/>
        <v>842.25729775958246</v>
      </c>
      <c r="L14"/>
      <c r="M14"/>
      <c r="N14"/>
      <c r="O14"/>
      <c r="P14"/>
      <c r="Q14"/>
      <c r="AA14"/>
    </row>
    <row r="15" spans="1:27" x14ac:dyDescent="0.2">
      <c r="B15" s="233" t="s">
        <v>50</v>
      </c>
      <c r="C15" s="8">
        <f t="shared" si="1"/>
        <v>58.01282927917525</v>
      </c>
      <c r="D15" s="8">
        <f t="shared" si="1"/>
        <v>0</v>
      </c>
      <c r="E15" s="8">
        <f t="shared" si="1"/>
        <v>336.32855338682191</v>
      </c>
      <c r="F15" s="8">
        <f t="shared" si="1"/>
        <v>3.2900107715468683</v>
      </c>
      <c r="G15" s="8">
        <f t="shared" si="1"/>
        <v>4.622965955335178E-2</v>
      </c>
      <c r="H15" s="8">
        <f t="shared" si="1"/>
        <v>151.19644044840859</v>
      </c>
      <c r="I15" s="8">
        <f t="shared" si="1"/>
        <v>0</v>
      </c>
      <c r="J15" s="8">
        <f t="shared" si="1"/>
        <v>4.4680442891991051E-2</v>
      </c>
      <c r="K15" s="77">
        <f t="shared" si="2"/>
        <v>548.91874398839798</v>
      </c>
      <c r="L15"/>
      <c r="M15"/>
      <c r="N15"/>
      <c r="O15"/>
      <c r="P15"/>
      <c r="Q15"/>
      <c r="AA15"/>
    </row>
    <row r="16" spans="1:27" s="198" customFormat="1" x14ac:dyDescent="0.2">
      <c r="B16" s="233" t="s">
        <v>488</v>
      </c>
      <c r="C16" s="8">
        <f t="shared" ref="C16:J16" si="3">SUMIF($A$22:$A$50,"N",C$22:C$50)</f>
        <v>535.73364136073701</v>
      </c>
      <c r="D16" s="8">
        <f t="shared" si="3"/>
        <v>1404.1127260432572</v>
      </c>
      <c r="E16" s="8">
        <f t="shared" si="3"/>
        <v>935.49102235771602</v>
      </c>
      <c r="F16" s="8">
        <f t="shared" si="3"/>
        <v>189.89472683079555</v>
      </c>
      <c r="G16" s="8">
        <f t="shared" si="3"/>
        <v>6.9082778215274185</v>
      </c>
      <c r="H16" s="8">
        <f t="shared" si="3"/>
        <v>191.81395692873429</v>
      </c>
      <c r="I16" s="8">
        <f t="shared" si="3"/>
        <v>0.16610824574043606</v>
      </c>
      <c r="J16" s="8">
        <f t="shared" si="3"/>
        <v>38.170613736710145</v>
      </c>
      <c r="K16" s="77">
        <f t="shared" si="2"/>
        <v>3302.2910733252179</v>
      </c>
    </row>
    <row r="17" spans="1:27" s="5" customFormat="1" x14ac:dyDescent="0.2">
      <c r="A17" s="51"/>
      <c r="B17" s="51" t="s">
        <v>248</v>
      </c>
      <c r="C17" s="226">
        <f t="shared" ref="C17:J17" si="4">SUM(C5:C16)</f>
        <v>16104.169518738727</v>
      </c>
      <c r="D17" s="226">
        <f t="shared" si="4"/>
        <v>15251.401441406782</v>
      </c>
      <c r="E17" s="226">
        <f t="shared" si="4"/>
        <v>28733.898693487445</v>
      </c>
      <c r="F17" s="226">
        <f t="shared" si="4"/>
        <v>9953.5753271109079</v>
      </c>
      <c r="G17" s="226">
        <f t="shared" si="4"/>
        <v>273.62714689467327</v>
      </c>
      <c r="H17" s="226">
        <f t="shared" si="4"/>
        <v>15336.410359244899</v>
      </c>
      <c r="I17" s="226">
        <f t="shared" si="4"/>
        <v>108.36742449005989</v>
      </c>
      <c r="J17" s="226">
        <f t="shared" si="4"/>
        <v>1612.6762130536611</v>
      </c>
      <c r="K17" s="226">
        <f t="shared" si="2"/>
        <v>87374.126124427174</v>
      </c>
    </row>
    <row r="18" spans="1:27" x14ac:dyDescent="0.2">
      <c r="C18" s="14"/>
      <c r="D18" s="14"/>
      <c r="E18" s="14"/>
      <c r="F18" s="14"/>
      <c r="G18" s="14"/>
      <c r="H18" s="5"/>
      <c r="I18" s="5"/>
      <c r="J18" s="5"/>
      <c r="K18" s="112"/>
      <c r="L18" s="112"/>
      <c r="M18" s="112"/>
      <c r="N18" s="112"/>
      <c r="O18" s="112"/>
      <c r="P18" s="112"/>
      <c r="Q18" s="112"/>
      <c r="R18" s="112"/>
      <c r="S18" s="115"/>
      <c r="T18" s="115"/>
      <c r="U18" s="115"/>
      <c r="V18" s="115"/>
      <c r="W18" s="115"/>
      <c r="X18" s="115"/>
      <c r="Y18" s="115"/>
      <c r="Z18" s="115"/>
      <c r="AA18" s="234"/>
    </row>
    <row r="19" spans="1:27" x14ac:dyDescent="0.2">
      <c r="M19" s="65"/>
      <c r="N19" s="65"/>
      <c r="O19" s="65"/>
      <c r="P19" s="65"/>
      <c r="Q19" s="65"/>
      <c r="R19" s="65"/>
      <c r="S19" s="68"/>
      <c r="T19" s="68"/>
      <c r="U19" s="68"/>
      <c r="V19" s="68"/>
      <c r="W19" s="68"/>
      <c r="X19" s="68"/>
      <c r="Y19" s="68"/>
      <c r="Z19" s="68"/>
    </row>
    <row r="20" spans="1:27" x14ac:dyDescent="0.2">
      <c r="A20" s="6" t="s">
        <v>250</v>
      </c>
      <c r="M20" s="65"/>
      <c r="N20" s="65"/>
      <c r="O20" s="65"/>
      <c r="P20" s="65"/>
      <c r="Q20" s="65"/>
      <c r="R20" s="65"/>
      <c r="S20" s="68"/>
      <c r="T20" s="68"/>
      <c r="U20" s="68"/>
      <c r="V20" s="68"/>
      <c r="W20" s="68"/>
      <c r="X20" s="68"/>
      <c r="Y20" s="68"/>
      <c r="Z20" s="68"/>
    </row>
    <row r="21" spans="1:27" x14ac:dyDescent="0.2">
      <c r="A21" s="5"/>
      <c r="B21" s="5" t="str">
        <f t="shared" ref="B21:B50" si="5">B66</f>
        <v>Combined Categories</v>
      </c>
      <c r="C21" s="5" t="str">
        <f>PROPER(VLOOKUP(C66,fips_xref!$A$5:$B$25,2,FALSE))</f>
        <v>Lincoln</v>
      </c>
      <c r="D21" s="5" t="str">
        <f>PROPER(VLOOKUP(D66,fips_xref!$A$5:$B$25,2,FALSE))</f>
        <v>Sublette</v>
      </c>
      <c r="E21" s="5" t="str">
        <f>PROPER(VLOOKUP(E66,fips_xref!$A$5:$B$25,2,FALSE))</f>
        <v>Sweetwater</v>
      </c>
      <c r="F21" s="5" t="str">
        <f>PROPER(VLOOKUP(F66,fips_xref!$A$5:$B$25,2,FALSE))</f>
        <v>Uinta</v>
      </c>
      <c r="G21" s="5" t="str">
        <f>PROPER(VLOOKUP(G66,fips_xref!$A$5:$B$25,2,FALSE))</f>
        <v>Albany</v>
      </c>
      <c r="H21" s="5" t="str">
        <f>PROPER(VLOOKUP(H66,fips_xref!$A$5:$B$25,2,FALSE))</f>
        <v>Carbon</v>
      </c>
      <c r="I21" s="5" t="str">
        <f>PROPER(VLOOKUP(I66,fips_xref!$A$5:$B$28,2,FALSE))</f>
        <v>Daggett</v>
      </c>
      <c r="J21" s="5" t="str">
        <f>PROPER(VLOOKUP(J66,fips_xref!$A$5:$B$28,2,FALSE))</f>
        <v>Summit</v>
      </c>
      <c r="K21" s="5" t="s">
        <v>280</v>
      </c>
      <c r="L21"/>
      <c r="M21"/>
      <c r="N21"/>
      <c r="O21"/>
      <c r="P21"/>
      <c r="Q21"/>
      <c r="AA21"/>
    </row>
    <row r="22" spans="1:27" x14ac:dyDescent="0.2">
      <c r="A22" s="11" t="str">
        <f>VLOOKUP(B22,by_src_allpol!$J$22:$K$51,2,FALSE)</f>
        <v>N</v>
      </c>
      <c r="B22" t="str">
        <f t="shared" si="5"/>
        <v>Blowdown Flaring</v>
      </c>
      <c r="C22" s="53">
        <f t="shared" ref="C22:J31" si="6">C67</f>
        <v>0</v>
      </c>
      <c r="D22" s="53">
        <f t="shared" si="6"/>
        <v>0</v>
      </c>
      <c r="E22" s="53">
        <f t="shared" si="6"/>
        <v>0</v>
      </c>
      <c r="F22" s="53">
        <f t="shared" si="6"/>
        <v>0</v>
      </c>
      <c r="G22" s="53">
        <f t="shared" si="6"/>
        <v>0</v>
      </c>
      <c r="H22" s="53">
        <f t="shared" si="6"/>
        <v>0</v>
      </c>
      <c r="I22" s="53">
        <f t="shared" si="6"/>
        <v>0</v>
      </c>
      <c r="J22" s="53">
        <f t="shared" si="6"/>
        <v>0</v>
      </c>
      <c r="K22" s="77">
        <f t="shared" ref="K22:K50" si="7">SUM(C22:J22)</f>
        <v>0</v>
      </c>
      <c r="L22"/>
      <c r="M22"/>
      <c r="N22"/>
      <c r="O22"/>
      <c r="P22"/>
      <c r="Q22"/>
      <c r="AA22"/>
    </row>
    <row r="23" spans="1:27" x14ac:dyDescent="0.2">
      <c r="A23" s="11" t="str">
        <f>VLOOKUP(B23,by_src_allpol!$J$22:$K$51,2,FALSE)</f>
        <v>Y</v>
      </c>
      <c r="B23" t="str">
        <f t="shared" si="5"/>
        <v>Compressor Engines</v>
      </c>
      <c r="C23" s="53">
        <f t="shared" si="6"/>
        <v>84.212152584023826</v>
      </c>
      <c r="D23" s="53">
        <f t="shared" si="6"/>
        <v>860.13226888007034</v>
      </c>
      <c r="E23" s="53">
        <f t="shared" si="6"/>
        <v>595.62824137598216</v>
      </c>
      <c r="F23" s="53">
        <f t="shared" si="6"/>
        <v>189.36430953946947</v>
      </c>
      <c r="G23" s="53">
        <f t="shared" si="6"/>
        <v>24.304526357767401</v>
      </c>
      <c r="H23" s="53">
        <f t="shared" si="6"/>
        <v>465.14803237227255</v>
      </c>
      <c r="I23" s="53">
        <f t="shared" si="6"/>
        <v>0</v>
      </c>
      <c r="J23" s="53">
        <f t="shared" si="6"/>
        <v>0</v>
      </c>
      <c r="K23" s="77">
        <f t="shared" si="7"/>
        <v>2218.7895311095858</v>
      </c>
      <c r="L23"/>
      <c r="M23"/>
      <c r="N23"/>
      <c r="O23"/>
      <c r="P23"/>
      <c r="Q23"/>
      <c r="AA23"/>
    </row>
    <row r="24" spans="1:27" x14ac:dyDescent="0.2">
      <c r="A24" s="11" t="str">
        <f>VLOOKUP(B24,by_src_allpol!$J$22:$K$51,2,FALSE)</f>
        <v>Y</v>
      </c>
      <c r="B24" t="str">
        <f t="shared" si="5"/>
        <v xml:space="preserve">Condensate tank </v>
      </c>
      <c r="C24" s="53">
        <f t="shared" si="6"/>
        <v>6593.8529823498002</v>
      </c>
      <c r="D24" s="53">
        <f t="shared" si="6"/>
        <v>2430.9564395301077</v>
      </c>
      <c r="E24" s="53">
        <f t="shared" si="6"/>
        <v>6279.0674601855908</v>
      </c>
      <c r="F24" s="53">
        <f t="shared" si="6"/>
        <v>5682.5020070745441</v>
      </c>
      <c r="G24" s="53">
        <f t="shared" si="6"/>
        <v>0</v>
      </c>
      <c r="H24" s="53">
        <f t="shared" si="6"/>
        <v>3756.0295028364753</v>
      </c>
      <c r="I24" s="53">
        <f t="shared" si="6"/>
        <v>7.6523429036836887</v>
      </c>
      <c r="J24" s="53">
        <f t="shared" si="6"/>
        <v>1092.1116640629029</v>
      </c>
      <c r="K24" s="77">
        <f t="shared" si="7"/>
        <v>25842.172398943105</v>
      </c>
      <c r="L24"/>
      <c r="M24"/>
      <c r="N24"/>
      <c r="O24"/>
      <c r="P24"/>
      <c r="Q24"/>
      <c r="AA24"/>
    </row>
    <row r="25" spans="1:27" x14ac:dyDescent="0.2">
      <c r="A25" s="11" t="str">
        <f>VLOOKUP(B25,by_src_allpol!$J$22:$K$51,2,FALSE)</f>
        <v>Y</v>
      </c>
      <c r="B25" t="str">
        <f t="shared" si="5"/>
        <v>Dehydrator</v>
      </c>
      <c r="C25" s="53">
        <f t="shared" si="6"/>
        <v>624.24507941367028</v>
      </c>
      <c r="D25" s="53">
        <f t="shared" si="6"/>
        <v>3710.9544070292459</v>
      </c>
      <c r="E25" s="53">
        <f t="shared" si="6"/>
        <v>1778.9095956943447</v>
      </c>
      <c r="F25" s="53">
        <f t="shared" si="6"/>
        <v>1143.2074513986768</v>
      </c>
      <c r="G25" s="53">
        <f t="shared" si="6"/>
        <v>4.3897588594926859E-2</v>
      </c>
      <c r="H25" s="53">
        <f t="shared" si="6"/>
        <v>856.67708444557775</v>
      </c>
      <c r="I25" s="53">
        <f t="shared" si="6"/>
        <v>7.5064321095286717</v>
      </c>
      <c r="J25" s="53">
        <f t="shared" si="6"/>
        <v>71.586206083835407</v>
      </c>
      <c r="K25" s="77">
        <f t="shared" si="7"/>
        <v>8193.1301537634736</v>
      </c>
      <c r="L25"/>
      <c r="M25"/>
      <c r="N25"/>
      <c r="O25"/>
      <c r="P25"/>
      <c r="Q25"/>
      <c r="AA25"/>
    </row>
    <row r="26" spans="1:27" x14ac:dyDescent="0.2">
      <c r="A26" s="11" t="str">
        <f>VLOOKUP(B26,by_src_allpol!$J$22:$K$51,2,FALSE)</f>
        <v>N</v>
      </c>
      <c r="B26" t="str">
        <f t="shared" si="5"/>
        <v>Dehydrator Flaring</v>
      </c>
      <c r="C26" s="53">
        <f t="shared" si="6"/>
        <v>0</v>
      </c>
      <c r="D26" s="53">
        <f t="shared" si="6"/>
        <v>0</v>
      </c>
      <c r="E26" s="53">
        <f t="shared" si="6"/>
        <v>0</v>
      </c>
      <c r="F26" s="53">
        <f t="shared" si="6"/>
        <v>0</v>
      </c>
      <c r="G26" s="53">
        <f t="shared" si="6"/>
        <v>0</v>
      </c>
      <c r="H26" s="53">
        <f t="shared" si="6"/>
        <v>0</v>
      </c>
      <c r="I26" s="53">
        <f t="shared" si="6"/>
        <v>0</v>
      </c>
      <c r="J26" s="53">
        <f t="shared" si="6"/>
        <v>0</v>
      </c>
      <c r="K26" s="77">
        <f t="shared" si="7"/>
        <v>0</v>
      </c>
      <c r="L26"/>
      <c r="M26"/>
      <c r="N26"/>
      <c r="O26"/>
      <c r="P26"/>
      <c r="Q26"/>
      <c r="AA26"/>
    </row>
    <row r="27" spans="1:27" x14ac:dyDescent="0.2">
      <c r="A27" s="11" t="str">
        <f>VLOOKUP(B27,by_src_allpol!$J$22:$K$51,2,FALSE)</f>
        <v>Y</v>
      </c>
      <c r="B27" t="str">
        <f t="shared" si="5"/>
        <v>Drill rigs</v>
      </c>
      <c r="C27" s="53">
        <f t="shared" si="6"/>
        <v>30.885113432061733</v>
      </c>
      <c r="D27" s="53">
        <f t="shared" si="6"/>
        <v>348.14407572264668</v>
      </c>
      <c r="E27" s="53">
        <f t="shared" si="6"/>
        <v>86.058519951472974</v>
      </c>
      <c r="F27" s="53">
        <f t="shared" si="6"/>
        <v>6.5968203447122153</v>
      </c>
      <c r="G27" s="53">
        <f t="shared" si="6"/>
        <v>0</v>
      </c>
      <c r="H27" s="53">
        <f t="shared" si="6"/>
        <v>88.757219183400707</v>
      </c>
      <c r="I27" s="53">
        <f t="shared" si="6"/>
        <v>0</v>
      </c>
      <c r="J27" s="53">
        <f t="shared" si="6"/>
        <v>0.59971094042838313</v>
      </c>
      <c r="K27" s="77">
        <f t="shared" si="7"/>
        <v>561.04145957472269</v>
      </c>
      <c r="L27"/>
      <c r="M27"/>
      <c r="N27"/>
      <c r="O27"/>
      <c r="P27"/>
      <c r="Q27"/>
      <c r="AA27"/>
    </row>
    <row r="28" spans="1:27" x14ac:dyDescent="0.2">
      <c r="A28" s="11" t="str">
        <f>VLOOKUP(B28,by_src_allpol!$J$22:$K$51,2,FALSE)</f>
        <v>Y</v>
      </c>
      <c r="B28" t="str">
        <f t="shared" si="5"/>
        <v>Fugitives</v>
      </c>
      <c r="C28" s="53">
        <f t="shared" si="6"/>
        <v>4291.2512719662982</v>
      </c>
      <c r="D28" s="53">
        <f t="shared" si="6"/>
        <v>2006.0581858718892</v>
      </c>
      <c r="E28" s="53">
        <f t="shared" si="6"/>
        <v>9526.3526433770312</v>
      </c>
      <c r="F28" s="53">
        <f t="shared" si="6"/>
        <v>1270.4936453019</v>
      </c>
      <c r="G28" s="53">
        <f t="shared" si="6"/>
        <v>116.34858251502871</v>
      </c>
      <c r="H28" s="53">
        <f t="shared" si="6"/>
        <v>5038.157475176954</v>
      </c>
      <c r="I28" s="53">
        <f t="shared" si="6"/>
        <v>49.448147568887201</v>
      </c>
      <c r="J28" s="53">
        <f t="shared" si="6"/>
        <v>168.67438285893482</v>
      </c>
      <c r="K28" s="77">
        <f t="shared" si="7"/>
        <v>22466.784334636926</v>
      </c>
      <c r="L28"/>
      <c r="M28"/>
      <c r="N28"/>
      <c r="O28"/>
      <c r="P28"/>
      <c r="Q28"/>
      <c r="AA28"/>
    </row>
    <row r="29" spans="1:27" x14ac:dyDescent="0.2">
      <c r="A29" s="11" t="str">
        <f>VLOOKUP(B29,by_src_allpol!$J$22:$K$51,2,FALSE)</f>
        <v>N</v>
      </c>
      <c r="B29" t="str">
        <f t="shared" si="5"/>
        <v>Gas Well Truck Loading</v>
      </c>
      <c r="C29" s="53">
        <f t="shared" si="6"/>
        <v>33.008963344371026</v>
      </c>
      <c r="D29" s="53">
        <f t="shared" si="6"/>
        <v>437.88432428066324</v>
      </c>
      <c r="E29" s="53">
        <f t="shared" si="6"/>
        <v>98.840237825293997</v>
      </c>
      <c r="F29" s="53">
        <f t="shared" si="6"/>
        <v>27.897302941378221</v>
      </c>
      <c r="G29" s="53">
        <f t="shared" si="6"/>
        <v>0</v>
      </c>
      <c r="H29" s="53">
        <f t="shared" si="6"/>
        <v>55.59366824405388</v>
      </c>
      <c r="I29" s="53">
        <f t="shared" si="6"/>
        <v>3.849568431560537E-2</v>
      </c>
      <c r="J29" s="53">
        <f t="shared" si="6"/>
        <v>9.6383522587371839</v>
      </c>
      <c r="K29" s="77">
        <f t="shared" si="7"/>
        <v>662.90134457881322</v>
      </c>
      <c r="L29"/>
      <c r="M29"/>
      <c r="N29"/>
      <c r="O29"/>
      <c r="P29"/>
      <c r="Q29"/>
      <c r="AA29"/>
    </row>
    <row r="30" spans="1:27" x14ac:dyDescent="0.2">
      <c r="A30" s="11" t="str">
        <f>VLOOKUP(B30,by_src_allpol!$J$22:$K$51,2,FALSE)</f>
        <v>Y</v>
      </c>
      <c r="B30" t="str">
        <f t="shared" si="5"/>
        <v>Heaters</v>
      </c>
      <c r="C30" s="53">
        <f t="shared" si="6"/>
        <v>36.723319926156847</v>
      </c>
      <c r="D30" s="53">
        <f t="shared" si="6"/>
        <v>44.688752634804032</v>
      </c>
      <c r="E30" s="53">
        <f t="shared" si="6"/>
        <v>54.666021289544418</v>
      </c>
      <c r="F30" s="53">
        <f t="shared" si="6"/>
        <v>23.804687158149918</v>
      </c>
      <c r="G30" s="53">
        <f t="shared" si="6"/>
        <v>0.5714240951629066</v>
      </c>
      <c r="H30" s="53">
        <f t="shared" si="6"/>
        <v>29.458507597481301</v>
      </c>
      <c r="I30" s="53">
        <f t="shared" si="6"/>
        <v>0.24285524044423529</v>
      </c>
      <c r="J30" s="53">
        <f t="shared" si="6"/>
        <v>0.82841238387995442</v>
      </c>
      <c r="K30" s="77">
        <f t="shared" si="7"/>
        <v>190.98398032562363</v>
      </c>
      <c r="L30"/>
      <c r="M30"/>
      <c r="N30"/>
      <c r="O30"/>
      <c r="P30"/>
      <c r="Q30"/>
      <c r="AA30"/>
    </row>
    <row r="31" spans="1:27" x14ac:dyDescent="0.2">
      <c r="A31" s="11" t="str">
        <f>VLOOKUP(B31,by_src_allpol!$J$22:$K$51,2,FALSE)</f>
        <v>N</v>
      </c>
      <c r="B31" t="str">
        <f t="shared" si="5"/>
        <v>Initial completion Flaring</v>
      </c>
      <c r="C31" s="53">
        <f t="shared" si="6"/>
        <v>0</v>
      </c>
      <c r="D31" s="53">
        <f t="shared" si="6"/>
        <v>0</v>
      </c>
      <c r="E31" s="53">
        <f t="shared" si="6"/>
        <v>0</v>
      </c>
      <c r="F31" s="53">
        <f t="shared" si="6"/>
        <v>0</v>
      </c>
      <c r="G31" s="53">
        <f t="shared" si="6"/>
        <v>0</v>
      </c>
      <c r="H31" s="53">
        <f t="shared" si="6"/>
        <v>0</v>
      </c>
      <c r="I31" s="53">
        <f t="shared" si="6"/>
        <v>0</v>
      </c>
      <c r="J31" s="53">
        <f t="shared" si="6"/>
        <v>0</v>
      </c>
      <c r="K31" s="77">
        <f t="shared" si="7"/>
        <v>0</v>
      </c>
      <c r="L31"/>
      <c r="M31"/>
      <c r="N31"/>
      <c r="O31"/>
      <c r="P31"/>
      <c r="Q31"/>
      <c r="AA31"/>
    </row>
    <row r="32" spans="1:27" x14ac:dyDescent="0.2">
      <c r="A32" s="11" t="str">
        <f>VLOOKUP(B32,by_src_allpol!$J$22:$K$51,2,FALSE)</f>
        <v>N</v>
      </c>
      <c r="B32" t="str">
        <f t="shared" si="5"/>
        <v>Natural Gas Production, Flares</v>
      </c>
      <c r="C32" s="53">
        <f t="shared" ref="C32:J41" si="8">C77</f>
        <v>45.03126927962645</v>
      </c>
      <c r="D32" s="53">
        <f t="shared" si="8"/>
        <v>0</v>
      </c>
      <c r="E32" s="53">
        <f t="shared" si="8"/>
        <v>52.441217826127492</v>
      </c>
      <c r="F32" s="53">
        <f t="shared" si="8"/>
        <v>0</v>
      </c>
      <c r="G32" s="53">
        <f t="shared" si="8"/>
        <v>0</v>
      </c>
      <c r="H32" s="53">
        <f t="shared" si="8"/>
        <v>18.650746174081505</v>
      </c>
      <c r="I32" s="53">
        <f t="shared" si="8"/>
        <v>0</v>
      </c>
      <c r="J32" s="53">
        <f t="shared" si="8"/>
        <v>0</v>
      </c>
      <c r="K32" s="77">
        <f t="shared" si="7"/>
        <v>116.12323327983545</v>
      </c>
      <c r="L32"/>
      <c r="M32"/>
      <c r="N32"/>
      <c r="O32"/>
      <c r="P32"/>
      <c r="Q32"/>
      <c r="AA32"/>
    </row>
    <row r="33" spans="1:27" x14ac:dyDescent="0.2">
      <c r="A33" s="11" t="str">
        <f>VLOOKUP(B33,by_src_allpol!$J$22:$K$51,2,FALSE)</f>
        <v>N</v>
      </c>
      <c r="B33" t="str">
        <f t="shared" si="5"/>
        <v>Natural Gas Production, Gas Sweetening: Amine Process</v>
      </c>
      <c r="C33" s="53">
        <f t="shared" si="8"/>
        <v>0</v>
      </c>
      <c r="D33" s="53">
        <f t="shared" si="8"/>
        <v>0</v>
      </c>
      <c r="E33" s="53">
        <f t="shared" si="8"/>
        <v>0</v>
      </c>
      <c r="F33" s="53">
        <f t="shared" si="8"/>
        <v>0</v>
      </c>
      <c r="G33" s="53">
        <f t="shared" si="8"/>
        <v>0</v>
      </c>
      <c r="H33" s="53">
        <f t="shared" si="8"/>
        <v>1.1819230782054187E-2</v>
      </c>
      <c r="I33" s="53">
        <f t="shared" si="8"/>
        <v>0</v>
      </c>
      <c r="J33" s="53">
        <f t="shared" si="8"/>
        <v>0</v>
      </c>
      <c r="K33" s="77">
        <f t="shared" si="7"/>
        <v>1.1819230782054187E-2</v>
      </c>
      <c r="L33"/>
      <c r="M33"/>
      <c r="N33"/>
      <c r="O33"/>
      <c r="P33"/>
      <c r="Q33"/>
      <c r="AA33"/>
    </row>
    <row r="34" spans="1:27" x14ac:dyDescent="0.2">
      <c r="A34" s="11" t="str">
        <f>VLOOKUP(B34,by_src_allpol!$J$22:$K$51,2,FALSE)</f>
        <v>N</v>
      </c>
      <c r="B34" t="str">
        <f t="shared" si="5"/>
        <v>Natural Gas Production, Incinerators Burning Waste Gas or Augmented Waste Gas</v>
      </c>
      <c r="C34" s="53">
        <f t="shared" si="8"/>
        <v>0</v>
      </c>
      <c r="D34" s="53">
        <f t="shared" si="8"/>
        <v>0</v>
      </c>
      <c r="E34" s="53">
        <f t="shared" si="8"/>
        <v>1.8910769251286701</v>
      </c>
      <c r="F34" s="53">
        <f t="shared" si="8"/>
        <v>0</v>
      </c>
      <c r="G34" s="53">
        <f t="shared" si="8"/>
        <v>0</v>
      </c>
      <c r="H34" s="53">
        <f t="shared" si="8"/>
        <v>0.14183076938465022</v>
      </c>
      <c r="I34" s="53">
        <f t="shared" si="8"/>
        <v>0</v>
      </c>
      <c r="J34" s="53">
        <f t="shared" si="8"/>
        <v>0</v>
      </c>
      <c r="K34" s="77">
        <f t="shared" si="7"/>
        <v>2.0329076945133204</v>
      </c>
      <c r="L34"/>
      <c r="M34"/>
      <c r="N34"/>
      <c r="O34"/>
      <c r="P34"/>
      <c r="Q34"/>
      <c r="AA34"/>
    </row>
    <row r="35" spans="1:27" x14ac:dyDescent="0.2">
      <c r="A35" s="11" t="str">
        <f>VLOOKUP(B35,by_src_allpol!$J$22:$K$51,2,FALSE)</f>
        <v>N</v>
      </c>
      <c r="B35" t="str">
        <f t="shared" si="5"/>
        <v>Natural Gas Production, Other Not Classified</v>
      </c>
      <c r="C35" s="53">
        <f t="shared" si="8"/>
        <v>427.44011738683321</v>
      </c>
      <c r="D35" s="53">
        <f t="shared" si="8"/>
        <v>0</v>
      </c>
      <c r="E35" s="53">
        <f t="shared" si="8"/>
        <v>285.30843038647191</v>
      </c>
      <c r="F35" s="53">
        <f t="shared" si="8"/>
        <v>44.804812817842297</v>
      </c>
      <c r="G35" s="53">
        <f t="shared" si="8"/>
        <v>0</v>
      </c>
      <c r="H35" s="53">
        <f t="shared" si="8"/>
        <v>19.549007713517625</v>
      </c>
      <c r="I35" s="53">
        <f t="shared" si="8"/>
        <v>0</v>
      </c>
      <c r="J35" s="53">
        <f t="shared" si="8"/>
        <v>0</v>
      </c>
      <c r="K35" s="77">
        <f t="shared" si="7"/>
        <v>777.10236830466499</v>
      </c>
      <c r="L35"/>
      <c r="M35"/>
      <c r="N35"/>
      <c r="O35"/>
      <c r="P35"/>
      <c r="Q35"/>
      <c r="AA35"/>
    </row>
    <row r="36" spans="1:27" x14ac:dyDescent="0.2">
      <c r="A36" s="11" t="str">
        <f>VLOOKUP(B36,by_src_allpol!$J$22:$K$51,2,FALSE)</f>
        <v>N</v>
      </c>
      <c r="B36" t="str">
        <f t="shared" si="5"/>
        <v>Oil Production, Processing Operations: Not Classified</v>
      </c>
      <c r="C36" s="53">
        <f t="shared" si="8"/>
        <v>0</v>
      </c>
      <c r="D36" s="53">
        <f t="shared" si="8"/>
        <v>0</v>
      </c>
      <c r="E36" s="53">
        <f t="shared" si="8"/>
        <v>0</v>
      </c>
      <c r="F36" s="53">
        <f t="shared" si="8"/>
        <v>0</v>
      </c>
      <c r="G36" s="53">
        <f t="shared" si="8"/>
        <v>0</v>
      </c>
      <c r="H36" s="53">
        <f t="shared" si="8"/>
        <v>12.05561539769527</v>
      </c>
      <c r="I36" s="53">
        <f t="shared" si="8"/>
        <v>0</v>
      </c>
      <c r="J36" s="53">
        <f t="shared" si="8"/>
        <v>0</v>
      </c>
      <c r="K36" s="77">
        <f t="shared" si="7"/>
        <v>12.05561539769527</v>
      </c>
      <c r="L36"/>
      <c r="M36"/>
      <c r="N36"/>
      <c r="O36"/>
      <c r="P36"/>
      <c r="Q36"/>
      <c r="AA36"/>
    </row>
    <row r="37" spans="1:27" x14ac:dyDescent="0.2">
      <c r="A37" s="11" t="str">
        <f>VLOOKUP(B37,by_src_allpol!$J$22:$K$51,2,FALSE)</f>
        <v>Y</v>
      </c>
      <c r="B37" t="str">
        <f t="shared" si="5"/>
        <v>Oil Tank</v>
      </c>
      <c r="C37" s="53">
        <f t="shared" si="8"/>
        <v>66.816642150390251</v>
      </c>
      <c r="D37" s="53">
        <f t="shared" si="8"/>
        <v>0</v>
      </c>
      <c r="E37" s="53">
        <f t="shared" si="8"/>
        <v>532.52698344966382</v>
      </c>
      <c r="F37" s="53">
        <f t="shared" si="8"/>
        <v>351.92993207794296</v>
      </c>
      <c r="G37" s="53">
        <f t="shared" si="8"/>
        <v>23.400589041095884</v>
      </c>
      <c r="H37" s="53">
        <f t="shared" si="8"/>
        <v>81.314865478465734</v>
      </c>
      <c r="I37" s="53">
        <f t="shared" si="8"/>
        <v>0</v>
      </c>
      <c r="J37" s="53">
        <f t="shared" si="8"/>
        <v>92.740778807709347</v>
      </c>
      <c r="K37" s="77">
        <f t="shared" si="7"/>
        <v>1148.729791005268</v>
      </c>
      <c r="L37"/>
      <c r="M37"/>
      <c r="N37"/>
      <c r="O37"/>
      <c r="P37"/>
      <c r="Q37"/>
      <c r="AA37"/>
    </row>
    <row r="38" spans="1:27" x14ac:dyDescent="0.2">
      <c r="A38" s="11" t="str">
        <f>VLOOKUP(B38,by_src_allpol!$J$22:$K$51,2,FALSE)</f>
        <v>N</v>
      </c>
      <c r="B38" t="str">
        <f t="shared" si="5"/>
        <v>Oil Well Truck Loading</v>
      </c>
      <c r="C38" s="53">
        <f t="shared" si="8"/>
        <v>19.631392081971249</v>
      </c>
      <c r="D38" s="53">
        <f t="shared" si="8"/>
        <v>0</v>
      </c>
      <c r="E38" s="53">
        <f t="shared" si="8"/>
        <v>469.00991842940914</v>
      </c>
      <c r="F38" s="53">
        <f t="shared" si="8"/>
        <v>103.40050412071267</v>
      </c>
      <c r="G38" s="53">
        <f t="shared" si="8"/>
        <v>6.8753251230561876</v>
      </c>
      <c r="H38" s="53">
        <f t="shared" si="8"/>
        <v>71.616048783297899</v>
      </c>
      <c r="I38" s="53">
        <f t="shared" si="8"/>
        <v>0</v>
      </c>
      <c r="J38" s="53">
        <f t="shared" si="8"/>
        <v>27.248160520602859</v>
      </c>
      <c r="K38" s="77">
        <f t="shared" si="7"/>
        <v>697.78134905904994</v>
      </c>
      <c r="L38"/>
      <c r="M38"/>
      <c r="N38"/>
      <c r="O38"/>
      <c r="P38"/>
      <c r="Q38"/>
      <c r="AA38"/>
    </row>
    <row r="39" spans="1:27" x14ac:dyDescent="0.2">
      <c r="A39" s="11" t="str">
        <f>VLOOKUP(B39,by_src_allpol!$J$22:$K$51,2,FALSE)</f>
        <v>N</v>
      </c>
      <c r="B39" t="str">
        <f t="shared" si="5"/>
        <v>Other Not Classified</v>
      </c>
      <c r="C39" s="53">
        <f t="shared" si="8"/>
        <v>0</v>
      </c>
      <c r="D39" s="53">
        <f t="shared" si="8"/>
        <v>60.724081290260884</v>
      </c>
      <c r="E39" s="53">
        <f t="shared" si="8"/>
        <v>0</v>
      </c>
      <c r="F39" s="53">
        <f t="shared" si="8"/>
        <v>0</v>
      </c>
      <c r="G39" s="53">
        <f t="shared" si="8"/>
        <v>0</v>
      </c>
      <c r="H39" s="53">
        <f t="shared" si="8"/>
        <v>0</v>
      </c>
      <c r="I39" s="53">
        <f t="shared" si="8"/>
        <v>0</v>
      </c>
      <c r="J39" s="53">
        <f t="shared" si="8"/>
        <v>0</v>
      </c>
      <c r="K39" s="77">
        <f t="shared" si="7"/>
        <v>60.724081290260884</v>
      </c>
      <c r="L39"/>
      <c r="M39"/>
      <c r="N39"/>
      <c r="O39"/>
      <c r="P39"/>
      <c r="Q39"/>
      <c r="AA39"/>
    </row>
    <row r="40" spans="1:27" x14ac:dyDescent="0.2">
      <c r="A40" s="11" t="str">
        <f>VLOOKUP(B40,by_src_allpol!$J$22:$K$51,2,FALSE)</f>
        <v>Y</v>
      </c>
      <c r="B40" t="str">
        <f t="shared" si="5"/>
        <v>Pneumatic devices</v>
      </c>
      <c r="C40" s="53">
        <f t="shared" si="8"/>
        <v>2902.17952658388</v>
      </c>
      <c r="D40" s="53">
        <f t="shared" si="8"/>
        <v>0</v>
      </c>
      <c r="E40" s="53">
        <f t="shared" si="8"/>
        <v>6458.184528058945</v>
      </c>
      <c r="F40" s="53">
        <f t="shared" si="8"/>
        <v>847.62698895438916</v>
      </c>
      <c r="G40" s="53">
        <f t="shared" si="8"/>
        <v>79.402996623361986</v>
      </c>
      <c r="H40" s="53">
        <f t="shared" si="8"/>
        <v>3546.5090121066246</v>
      </c>
      <c r="I40" s="53">
        <f t="shared" si="8"/>
        <v>33.746273564928842</v>
      </c>
      <c r="J40" s="53">
        <f t="shared" si="8"/>
        <v>115.11314674474582</v>
      </c>
      <c r="K40" s="77">
        <f t="shared" si="7"/>
        <v>13982.762472636876</v>
      </c>
      <c r="L40"/>
      <c r="M40"/>
      <c r="N40"/>
      <c r="O40"/>
      <c r="P40"/>
      <c r="Q40"/>
      <c r="AA40"/>
    </row>
    <row r="41" spans="1:27" x14ac:dyDescent="0.2">
      <c r="A41" s="11" t="str">
        <f>VLOOKUP(B41,by_src_allpol!$J$22:$K$51,2,FALSE)</f>
        <v>N</v>
      </c>
      <c r="B41" t="str">
        <f t="shared" si="5"/>
        <v>Pneumatic Pump Flaring</v>
      </c>
      <c r="C41" s="53">
        <f t="shared" si="8"/>
        <v>0</v>
      </c>
      <c r="D41" s="53">
        <f t="shared" si="8"/>
        <v>0</v>
      </c>
      <c r="E41" s="53">
        <f t="shared" si="8"/>
        <v>0</v>
      </c>
      <c r="F41" s="53">
        <f t="shared" si="8"/>
        <v>0</v>
      </c>
      <c r="G41" s="53">
        <f t="shared" si="8"/>
        <v>0</v>
      </c>
      <c r="H41" s="53">
        <f t="shared" si="8"/>
        <v>0</v>
      </c>
      <c r="I41" s="53">
        <f t="shared" si="8"/>
        <v>0</v>
      </c>
      <c r="J41" s="53">
        <f t="shared" si="8"/>
        <v>0</v>
      </c>
      <c r="K41" s="77">
        <f t="shared" si="7"/>
        <v>0</v>
      </c>
      <c r="L41"/>
      <c r="M41"/>
      <c r="N41"/>
      <c r="O41"/>
      <c r="P41"/>
      <c r="Q41"/>
      <c r="AA41"/>
    </row>
    <row r="42" spans="1:27" x14ac:dyDescent="0.2">
      <c r="A42" s="11" t="str">
        <f>VLOOKUP(B42,by_src_allpol!$J$22:$K$51,2,FALSE)</f>
        <v>Y</v>
      </c>
      <c r="B42" t="str">
        <f t="shared" si="5"/>
        <v>Pneumatic pumps</v>
      </c>
      <c r="C42" s="53">
        <f t="shared" ref="C42:J50" si="9">C87</f>
        <v>826.05277768882513</v>
      </c>
      <c r="D42" s="53">
        <f t="shared" si="9"/>
        <v>4153.2032816536694</v>
      </c>
      <c r="E42" s="53">
        <f t="shared" si="9"/>
        <v>1821.2628884878936</v>
      </c>
      <c r="F42" s="53">
        <f t="shared" si="9"/>
        <v>241.26165258079914</v>
      </c>
      <c r="G42" s="53">
        <f t="shared" si="9"/>
        <v>22.60062319258072</v>
      </c>
      <c r="H42" s="53">
        <f t="shared" si="9"/>
        <v>969.51352899706421</v>
      </c>
      <c r="I42" s="53">
        <f t="shared" si="9"/>
        <v>9.6052648568468051</v>
      </c>
      <c r="J42" s="53">
        <f t="shared" si="9"/>
        <v>32.764869900700923</v>
      </c>
      <c r="K42" s="77">
        <f t="shared" si="7"/>
        <v>8076.2648873583785</v>
      </c>
      <c r="L42"/>
      <c r="M42"/>
      <c r="N42"/>
      <c r="O42"/>
      <c r="P42"/>
      <c r="Q42"/>
      <c r="AA42"/>
    </row>
    <row r="43" spans="1:27" x14ac:dyDescent="0.2">
      <c r="A43" s="11" t="str">
        <f>VLOOKUP(B43,by_src_allpol!$J$22:$K$51,2,FALSE)</f>
        <v>N</v>
      </c>
      <c r="B43" t="str">
        <f t="shared" si="5"/>
        <v>Recompletion Flaring</v>
      </c>
      <c r="C43" s="53">
        <f t="shared" si="9"/>
        <v>0</v>
      </c>
      <c r="D43" s="53">
        <f t="shared" si="9"/>
        <v>0</v>
      </c>
      <c r="E43" s="53">
        <f t="shared" si="9"/>
        <v>0</v>
      </c>
      <c r="F43" s="53">
        <f t="shared" si="9"/>
        <v>0</v>
      </c>
      <c r="G43" s="53">
        <f t="shared" si="9"/>
        <v>0</v>
      </c>
      <c r="H43" s="53">
        <f t="shared" si="9"/>
        <v>0</v>
      </c>
      <c r="I43" s="53">
        <f t="shared" si="9"/>
        <v>0</v>
      </c>
      <c r="J43" s="53">
        <f t="shared" si="9"/>
        <v>0</v>
      </c>
      <c r="K43" s="77">
        <f t="shared" si="7"/>
        <v>0</v>
      </c>
      <c r="L43"/>
      <c r="M43"/>
      <c r="N43"/>
      <c r="O43"/>
      <c r="P43"/>
      <c r="Q43"/>
      <c r="AA43"/>
    </row>
    <row r="44" spans="1:27" ht="16.5" customHeight="1" x14ac:dyDescent="0.2">
      <c r="A44" s="11" t="str">
        <f>VLOOKUP(B44,by_src_allpol!$J$22:$K$51,2,FALSE)</f>
        <v>N</v>
      </c>
      <c r="B44" t="str">
        <f t="shared" si="5"/>
        <v>Tank flaring</v>
      </c>
      <c r="C44" s="53">
        <f t="shared" si="9"/>
        <v>0</v>
      </c>
      <c r="D44" s="53">
        <f t="shared" si="9"/>
        <v>0</v>
      </c>
      <c r="E44" s="53">
        <f t="shared" si="9"/>
        <v>0</v>
      </c>
      <c r="F44" s="53">
        <f t="shared" si="9"/>
        <v>0</v>
      </c>
      <c r="G44" s="53">
        <f t="shared" si="9"/>
        <v>0</v>
      </c>
      <c r="H44" s="53">
        <f t="shared" si="9"/>
        <v>0</v>
      </c>
      <c r="I44" s="53">
        <f t="shared" si="9"/>
        <v>0</v>
      </c>
      <c r="J44" s="53">
        <f t="shared" si="9"/>
        <v>0</v>
      </c>
      <c r="K44" s="77">
        <f t="shared" si="7"/>
        <v>0</v>
      </c>
      <c r="L44"/>
      <c r="M44"/>
      <c r="N44"/>
      <c r="O44"/>
      <c r="P44"/>
      <c r="Q44"/>
      <c r="AA44"/>
    </row>
    <row r="45" spans="1:27" ht="16.5" customHeight="1" x14ac:dyDescent="0.2">
      <c r="A45" s="11" t="str">
        <f>VLOOKUP(B45,by_src_allpol!$J$22:$K$51,2,FALSE)</f>
        <v>N</v>
      </c>
      <c r="B45" t="str">
        <f t="shared" si="5"/>
        <v>Venting - blowdowns</v>
      </c>
      <c r="C45" s="53">
        <f t="shared" si="9"/>
        <v>9.3487678404910515</v>
      </c>
      <c r="D45" s="53">
        <f t="shared" si="9"/>
        <v>905.50432047233312</v>
      </c>
      <c r="E45" s="53">
        <f t="shared" si="9"/>
        <v>25.103570911298903</v>
      </c>
      <c r="F45" s="53">
        <f t="shared" si="9"/>
        <v>13.314915600196139</v>
      </c>
      <c r="G45" s="53">
        <f t="shared" si="9"/>
        <v>6.594685013681348E-4</v>
      </c>
      <c r="H45" s="53">
        <f t="shared" si="9"/>
        <v>12.57917587663286</v>
      </c>
      <c r="I45" s="53">
        <f t="shared" si="9"/>
        <v>0.11276827935975985</v>
      </c>
      <c r="J45" s="53">
        <f t="shared" si="9"/>
        <v>1.2250997723148531</v>
      </c>
      <c r="K45" s="77">
        <f t="shared" si="7"/>
        <v>967.18927822112801</v>
      </c>
      <c r="L45"/>
      <c r="M45"/>
      <c r="N45"/>
      <c r="O45"/>
      <c r="P45"/>
      <c r="Q45"/>
      <c r="AA45"/>
    </row>
    <row r="46" spans="1:27" s="198" customFormat="1" x14ac:dyDescent="0.2">
      <c r="A46" s="11" t="str">
        <f>VLOOKUP(B46,by_src_allpol!$J$22:$K$51,2,FALSE)</f>
        <v>N</v>
      </c>
      <c r="B46" s="198" t="str">
        <f t="shared" si="5"/>
        <v>Venting - Compressor Shutdown</v>
      </c>
      <c r="C46" s="53">
        <f t="shared" si="9"/>
        <v>2.4893151570607862E-2</v>
      </c>
      <c r="D46" s="53">
        <f t="shared" si="9"/>
        <v>0</v>
      </c>
      <c r="E46" s="53">
        <f t="shared" si="9"/>
        <v>6.6843781589258341E-2</v>
      </c>
      <c r="F46" s="53">
        <f t="shared" si="9"/>
        <v>3.5453892731186265E-2</v>
      </c>
      <c r="G46" s="53">
        <f t="shared" si="9"/>
        <v>1.7559800008614099E-6</v>
      </c>
      <c r="H46" s="53">
        <f t="shared" si="9"/>
        <v>3.3494823817756515E-2</v>
      </c>
      <c r="I46" s="53">
        <f t="shared" si="9"/>
        <v>3.0027035844241306E-4</v>
      </c>
      <c r="J46" s="53">
        <f t="shared" si="9"/>
        <v>3.2620977268539124E-3</v>
      </c>
      <c r="K46" s="77">
        <f t="shared" si="7"/>
        <v>0.16424977377410613</v>
      </c>
    </row>
    <row r="47" spans="1:27" s="198" customFormat="1" x14ac:dyDescent="0.2">
      <c r="A47" s="11" t="str">
        <f>VLOOKUP(B47,by_src_allpol!$J$22:$K$51,2,FALSE)</f>
        <v>N</v>
      </c>
      <c r="B47" s="198" t="str">
        <f t="shared" si="5"/>
        <v xml:space="preserve">Venting - Compressor Startup </v>
      </c>
      <c r="C47" s="53">
        <f t="shared" si="9"/>
        <v>6.816063753184276E-2</v>
      </c>
      <c r="D47" s="53">
        <f t="shared" si="9"/>
        <v>0</v>
      </c>
      <c r="E47" s="53">
        <f t="shared" si="9"/>
        <v>0.18302683592473087</v>
      </c>
      <c r="F47" s="53">
        <f t="shared" si="9"/>
        <v>9.7077299541152989E-2</v>
      </c>
      <c r="G47" s="53">
        <f t="shared" si="9"/>
        <v>4.808098163560768E-6</v>
      </c>
      <c r="H47" s="53">
        <f t="shared" si="9"/>
        <v>9.1713117921584514E-2</v>
      </c>
      <c r="I47" s="53">
        <f t="shared" si="9"/>
        <v>8.2217870265633255E-4</v>
      </c>
      <c r="J47" s="53">
        <f t="shared" si="9"/>
        <v>8.9320414139955479E-3</v>
      </c>
      <c r="K47" s="77">
        <f t="shared" si="7"/>
        <v>0.44973691913412656</v>
      </c>
    </row>
    <row r="48" spans="1:27" s="198" customFormat="1" x14ac:dyDescent="0.2">
      <c r="A48" s="11" t="str">
        <f>VLOOKUP(B48,by_src_allpol!$J$22:$K$51,2,FALSE)</f>
        <v>Y</v>
      </c>
      <c r="B48" s="198" t="str">
        <f t="shared" si="5"/>
        <v>Venting - initial completions</v>
      </c>
      <c r="C48" s="53">
        <f t="shared" si="9"/>
        <v>54.204182003708134</v>
      </c>
      <c r="D48" s="53">
        <f t="shared" si="9"/>
        <v>293.15130404109385</v>
      </c>
      <c r="E48" s="53">
        <f t="shared" si="9"/>
        <v>329.42223587243603</v>
      </c>
      <c r="F48" s="53">
        <f t="shared" si="9"/>
        <v>3.6030950779830433</v>
      </c>
      <c r="G48" s="53">
        <f t="shared" si="9"/>
        <v>0</v>
      </c>
      <c r="H48" s="53">
        <f t="shared" si="9"/>
        <v>161.83473367343987</v>
      </c>
      <c r="I48" s="53">
        <f t="shared" si="9"/>
        <v>0</v>
      </c>
      <c r="J48" s="53">
        <f t="shared" si="9"/>
        <v>4.174709092137216E-2</v>
      </c>
      <c r="K48" s="77">
        <f t="shared" si="7"/>
        <v>842.25729775958246</v>
      </c>
    </row>
    <row r="49" spans="1:23" s="198" customFormat="1" x14ac:dyDescent="0.2">
      <c r="A49" s="11" t="str">
        <f>VLOOKUP(B49,by_src_allpol!$J$22:$K$51,2,FALSE)</f>
        <v>Y</v>
      </c>
      <c r="B49" s="198" t="str">
        <f t="shared" si="5"/>
        <v>Venting - recompletions</v>
      </c>
      <c r="C49" s="53">
        <f t="shared" si="9"/>
        <v>58.01282927917525</v>
      </c>
      <c r="D49" s="53">
        <f t="shared" si="9"/>
        <v>0</v>
      </c>
      <c r="E49" s="53">
        <f t="shared" si="9"/>
        <v>336.32855338682191</v>
      </c>
      <c r="F49" s="53">
        <f t="shared" si="9"/>
        <v>3.2900107715468683</v>
      </c>
      <c r="G49" s="53">
        <f t="shared" si="9"/>
        <v>4.622965955335178E-2</v>
      </c>
      <c r="H49" s="53">
        <f t="shared" si="9"/>
        <v>151.19644044840859</v>
      </c>
      <c r="I49" s="53">
        <f t="shared" si="9"/>
        <v>0</v>
      </c>
      <c r="J49" s="53">
        <f t="shared" si="9"/>
        <v>4.4680442891991051E-2</v>
      </c>
      <c r="K49" s="77">
        <f t="shared" si="7"/>
        <v>548.91874398839798</v>
      </c>
    </row>
    <row r="50" spans="1:23" s="198" customFormat="1" x14ac:dyDescent="0.2">
      <c r="A50" s="11" t="str">
        <f>VLOOKUP(B50,by_src_allpol!$J$22:$K$51,2,FALSE)</f>
        <v>N</v>
      </c>
      <c r="B50" s="198" t="str">
        <f t="shared" si="5"/>
        <v>Workover rigs</v>
      </c>
      <c r="C50" s="53">
        <f t="shared" si="9"/>
        <v>1.1800776383416018</v>
      </c>
      <c r="D50" s="53">
        <f t="shared" si="9"/>
        <v>0</v>
      </c>
      <c r="E50" s="53">
        <f t="shared" si="9"/>
        <v>2.6466994364720331</v>
      </c>
      <c r="F50" s="53">
        <f t="shared" si="9"/>
        <v>0.34466015839388786</v>
      </c>
      <c r="G50" s="53">
        <f t="shared" si="9"/>
        <v>3.2286665891699089E-2</v>
      </c>
      <c r="H50" s="53">
        <f t="shared" si="9"/>
        <v>1.4908367975492058</v>
      </c>
      <c r="I50" s="53">
        <f t="shared" si="9"/>
        <v>1.3721833003972114E-2</v>
      </c>
      <c r="J50" s="53">
        <f t="shared" si="9"/>
        <v>4.6807045914388473E-2</v>
      </c>
      <c r="K50" s="77">
        <f t="shared" si="7"/>
        <v>5.7550895755667879</v>
      </c>
    </row>
    <row r="51" spans="1:23" s="5" customFormat="1" x14ac:dyDescent="0.2">
      <c r="B51" s="5" t="s">
        <v>280</v>
      </c>
      <c r="C51" s="226">
        <f t="shared" ref="C51:K51" si="10">SUM(C22:C50)</f>
        <v>16104.16951873873</v>
      </c>
      <c r="D51" s="226">
        <f t="shared" si="10"/>
        <v>15251.401441406782</v>
      </c>
      <c r="E51" s="226">
        <f t="shared" si="10"/>
        <v>28733.898693487437</v>
      </c>
      <c r="F51" s="226">
        <f t="shared" si="10"/>
        <v>9953.5753271109061</v>
      </c>
      <c r="G51" s="226">
        <f t="shared" si="10"/>
        <v>273.62714689467339</v>
      </c>
      <c r="H51" s="226">
        <f t="shared" si="10"/>
        <v>15336.410359244899</v>
      </c>
      <c r="I51" s="226">
        <f t="shared" si="10"/>
        <v>108.36742449005986</v>
      </c>
      <c r="J51" s="226">
        <f t="shared" si="10"/>
        <v>1612.6762130536611</v>
      </c>
      <c r="K51" s="226">
        <f t="shared" si="10"/>
        <v>87374.126124427174</v>
      </c>
    </row>
    <row r="52" spans="1:23" x14ac:dyDescent="0.2">
      <c r="C52" s="53"/>
      <c r="D52" s="53"/>
      <c r="E52" s="53"/>
      <c r="F52" s="53"/>
      <c r="G52" s="53"/>
      <c r="H52" s="114"/>
      <c r="I52" s="114"/>
      <c r="J52" s="114"/>
      <c r="K52" s="114"/>
      <c r="L52" s="114"/>
      <c r="M52" s="116"/>
      <c r="N52" s="116"/>
      <c r="O52" s="116"/>
      <c r="P52" s="116"/>
      <c r="Q52" s="116"/>
      <c r="R52" s="116"/>
      <c r="S52" s="53"/>
      <c r="T52" s="53"/>
      <c r="U52" s="53"/>
      <c r="V52" s="53"/>
      <c r="W52" s="53"/>
    </row>
    <row r="53" spans="1:23" x14ac:dyDescent="0.2">
      <c r="C53" s="53"/>
      <c r="D53" s="53"/>
      <c r="E53" s="53"/>
      <c r="F53" s="53"/>
      <c r="G53" s="53"/>
      <c r="H53" s="114"/>
      <c r="I53" s="114"/>
      <c r="J53" s="114"/>
      <c r="K53" s="114"/>
      <c r="L53" s="114"/>
      <c r="M53" s="116"/>
      <c r="N53" s="116"/>
      <c r="O53" s="116"/>
      <c r="P53" s="116"/>
      <c r="Q53" s="116"/>
      <c r="R53" s="116"/>
      <c r="S53" s="53"/>
      <c r="T53" s="53"/>
      <c r="U53" s="53"/>
      <c r="V53" s="53"/>
      <c r="W53" s="53"/>
    </row>
    <row r="54" spans="1:23" x14ac:dyDescent="0.2">
      <c r="C54" s="53"/>
      <c r="D54" s="53"/>
      <c r="E54" s="53"/>
      <c r="F54" s="53"/>
      <c r="G54" s="53"/>
      <c r="H54" s="114"/>
      <c r="I54" s="114"/>
      <c r="J54" s="114"/>
      <c r="K54" s="114"/>
      <c r="L54" s="114"/>
      <c r="M54" s="116"/>
      <c r="N54" s="116"/>
      <c r="O54" s="116"/>
      <c r="P54" s="116"/>
      <c r="Q54" s="116"/>
      <c r="R54" s="116"/>
      <c r="S54" s="53"/>
      <c r="T54" s="53"/>
      <c r="U54" s="53"/>
      <c r="V54" s="53"/>
      <c r="W54" s="53"/>
    </row>
    <row r="55" spans="1:23" x14ac:dyDescent="0.2">
      <c r="C55" s="53"/>
      <c r="D55" s="53"/>
      <c r="E55" s="53"/>
      <c r="F55" s="53"/>
      <c r="G55" s="53"/>
      <c r="H55" s="114"/>
      <c r="I55" s="114"/>
      <c r="J55" s="114"/>
      <c r="K55" s="114"/>
      <c r="L55" s="114"/>
      <c r="M55" s="116"/>
      <c r="N55" s="116"/>
      <c r="O55" s="116"/>
      <c r="P55" s="116"/>
      <c r="Q55" s="116"/>
      <c r="R55" s="116"/>
      <c r="S55" s="53"/>
      <c r="T55" s="53"/>
      <c r="U55" s="53"/>
      <c r="V55" s="53"/>
      <c r="W55" s="53"/>
    </row>
    <row r="56" spans="1:23" x14ac:dyDescent="0.2">
      <c r="C56" s="53"/>
      <c r="D56" s="53"/>
      <c r="E56" s="53"/>
      <c r="F56" s="53"/>
      <c r="G56" s="53"/>
      <c r="H56" s="114"/>
      <c r="I56" s="114"/>
      <c r="J56" s="114"/>
      <c r="K56" s="114"/>
      <c r="L56" s="114"/>
      <c r="M56" s="116"/>
      <c r="N56" s="116"/>
      <c r="O56" s="116"/>
      <c r="P56" s="116"/>
      <c r="Q56" s="116"/>
      <c r="R56" s="116"/>
      <c r="S56" s="53"/>
      <c r="T56" s="53"/>
      <c r="U56" s="53"/>
      <c r="V56" s="53"/>
      <c r="W56" s="53"/>
    </row>
    <row r="57" spans="1:23" x14ac:dyDescent="0.2">
      <c r="C57" s="53"/>
      <c r="D57" s="53"/>
      <c r="E57" s="53"/>
      <c r="F57" s="53"/>
      <c r="G57" s="53"/>
      <c r="H57" s="114"/>
      <c r="I57" s="114"/>
      <c r="J57" s="114"/>
      <c r="K57" s="114"/>
      <c r="L57" s="114"/>
      <c r="M57" s="116"/>
      <c r="N57" s="116"/>
      <c r="O57" s="116"/>
      <c r="P57" s="116"/>
      <c r="Q57" s="116"/>
      <c r="R57" s="116"/>
      <c r="S57" s="53"/>
      <c r="T57" s="53"/>
      <c r="U57" s="53"/>
      <c r="V57" s="53"/>
      <c r="W57" s="53"/>
    </row>
    <row r="58" spans="1:23" x14ac:dyDescent="0.2">
      <c r="C58" s="53"/>
      <c r="D58" s="53"/>
      <c r="E58" s="53"/>
      <c r="F58" s="53"/>
      <c r="G58" s="53"/>
      <c r="H58" s="114"/>
      <c r="I58" s="114"/>
      <c r="J58" s="114"/>
      <c r="K58" s="114"/>
      <c r="L58" s="114"/>
      <c r="M58" s="116"/>
      <c r="N58" s="116"/>
      <c r="O58" s="116"/>
      <c r="P58" s="116"/>
      <c r="Q58" s="116"/>
      <c r="R58" s="53"/>
      <c r="S58" s="53"/>
      <c r="T58" s="53"/>
      <c r="U58" s="53"/>
      <c r="V58" s="53"/>
      <c r="W58" s="53"/>
    </row>
    <row r="65" spans="2:27" x14ac:dyDescent="0.2">
      <c r="B65" s="30" t="s">
        <v>215</v>
      </c>
      <c r="C65" s="30" t="s">
        <v>2</v>
      </c>
      <c r="D65" s="34"/>
      <c r="E65" s="34"/>
      <c r="F65" s="34"/>
      <c r="G65" s="34"/>
      <c r="H65" s="34"/>
      <c r="I65" s="34"/>
      <c r="J65" s="34"/>
      <c r="K65" s="36"/>
      <c r="L65"/>
      <c r="M65"/>
      <c r="N65"/>
      <c r="O65"/>
      <c r="P65"/>
      <c r="Q65"/>
      <c r="AA65"/>
    </row>
    <row r="66" spans="2:27" x14ac:dyDescent="0.2">
      <c r="B66" s="30" t="s">
        <v>1665</v>
      </c>
      <c r="C66" s="32">
        <v>56023</v>
      </c>
      <c r="D66" s="43">
        <v>56035</v>
      </c>
      <c r="E66" s="43">
        <v>56037</v>
      </c>
      <c r="F66" s="43">
        <v>56041</v>
      </c>
      <c r="G66" s="43">
        <v>56001</v>
      </c>
      <c r="H66" s="43">
        <v>56007</v>
      </c>
      <c r="I66" s="43">
        <v>49009</v>
      </c>
      <c r="J66" s="43">
        <v>49043</v>
      </c>
      <c r="K66" s="31" t="s">
        <v>216</v>
      </c>
      <c r="L66"/>
      <c r="M66"/>
      <c r="N66"/>
      <c r="O66"/>
      <c r="P66"/>
      <c r="Q66"/>
      <c r="AA66"/>
    </row>
    <row r="67" spans="2:27" x14ac:dyDescent="0.2">
      <c r="B67" s="32" t="s">
        <v>426</v>
      </c>
      <c r="C67" s="38">
        <v>0</v>
      </c>
      <c r="D67" s="44">
        <v>0</v>
      </c>
      <c r="E67" s="44">
        <v>0</v>
      </c>
      <c r="F67" s="44">
        <v>0</v>
      </c>
      <c r="G67" s="44">
        <v>0</v>
      </c>
      <c r="H67" s="44">
        <v>0</v>
      </c>
      <c r="I67" s="44">
        <v>0</v>
      </c>
      <c r="J67" s="44">
        <v>0</v>
      </c>
      <c r="K67" s="449">
        <v>0</v>
      </c>
      <c r="L67"/>
      <c r="M67"/>
      <c r="N67"/>
      <c r="O67"/>
      <c r="P67"/>
      <c r="Q67"/>
      <c r="AA67"/>
    </row>
    <row r="68" spans="2:27" x14ac:dyDescent="0.2">
      <c r="B68" s="33" t="s">
        <v>254</v>
      </c>
      <c r="C68" s="40">
        <v>84.212152584023826</v>
      </c>
      <c r="D68" s="45">
        <v>860.13226888007034</v>
      </c>
      <c r="E68" s="45">
        <v>595.62824137598216</v>
      </c>
      <c r="F68" s="45">
        <v>189.36430953946947</v>
      </c>
      <c r="G68" s="45">
        <v>24.304526357767401</v>
      </c>
      <c r="H68" s="45">
        <v>465.14803237227255</v>
      </c>
      <c r="I68" s="45"/>
      <c r="J68" s="45"/>
      <c r="K68" s="450">
        <v>2218.7895311095858</v>
      </c>
      <c r="L68"/>
      <c r="M68"/>
      <c r="N68"/>
      <c r="O68"/>
      <c r="P68"/>
      <c r="Q68"/>
      <c r="AA68"/>
    </row>
    <row r="69" spans="2:27" x14ac:dyDescent="0.2">
      <c r="B69" s="33" t="s">
        <v>277</v>
      </c>
      <c r="C69" s="40">
        <v>6593.8529823498002</v>
      </c>
      <c r="D69" s="45">
        <v>2430.9564395301077</v>
      </c>
      <c r="E69" s="45">
        <v>6279.0674601855908</v>
      </c>
      <c r="F69" s="45">
        <v>5682.5020070745441</v>
      </c>
      <c r="G69" s="45">
        <v>0</v>
      </c>
      <c r="H69" s="45">
        <v>3756.0295028364753</v>
      </c>
      <c r="I69" s="45">
        <v>7.6523429036836887</v>
      </c>
      <c r="J69" s="45">
        <v>1092.1116640629029</v>
      </c>
      <c r="K69" s="450">
        <v>25842.172398943105</v>
      </c>
      <c r="L69"/>
      <c r="M69"/>
      <c r="N69"/>
      <c r="O69"/>
      <c r="P69"/>
      <c r="Q69"/>
      <c r="AA69"/>
    </row>
    <row r="70" spans="2:27" x14ac:dyDescent="0.2">
      <c r="B70" s="33" t="s">
        <v>269</v>
      </c>
      <c r="C70" s="40">
        <v>624.24507941367028</v>
      </c>
      <c r="D70" s="45">
        <v>3710.9544070292459</v>
      </c>
      <c r="E70" s="45">
        <v>1778.9095956943447</v>
      </c>
      <c r="F70" s="45">
        <v>1143.2074513986768</v>
      </c>
      <c r="G70" s="45">
        <v>4.3897588594926859E-2</v>
      </c>
      <c r="H70" s="45">
        <v>856.67708444557775</v>
      </c>
      <c r="I70" s="45">
        <v>7.5064321095286717</v>
      </c>
      <c r="J70" s="45">
        <v>71.586206083835407</v>
      </c>
      <c r="K70" s="450">
        <v>8193.1301537634736</v>
      </c>
      <c r="L70"/>
      <c r="M70"/>
      <c r="N70"/>
      <c r="O70"/>
      <c r="P70"/>
      <c r="Q70"/>
      <c r="AA70"/>
    </row>
    <row r="71" spans="2:27" x14ac:dyDescent="0.2">
      <c r="B71" s="33" t="s">
        <v>271</v>
      </c>
      <c r="C71" s="40">
        <v>0</v>
      </c>
      <c r="D71" s="45">
        <v>0</v>
      </c>
      <c r="E71" s="45">
        <v>0</v>
      </c>
      <c r="F71" s="45">
        <v>0</v>
      </c>
      <c r="G71" s="45">
        <v>0</v>
      </c>
      <c r="H71" s="45">
        <v>0</v>
      </c>
      <c r="I71" s="45">
        <v>0</v>
      </c>
      <c r="J71" s="45">
        <v>0</v>
      </c>
      <c r="K71" s="450">
        <v>0</v>
      </c>
      <c r="L71"/>
      <c r="M71"/>
      <c r="N71"/>
      <c r="O71"/>
      <c r="P71"/>
      <c r="Q71"/>
      <c r="AA71"/>
    </row>
    <row r="72" spans="2:27" x14ac:dyDescent="0.2">
      <c r="B72" s="33" t="s">
        <v>44</v>
      </c>
      <c r="C72" s="40">
        <v>30.885113432061733</v>
      </c>
      <c r="D72" s="45">
        <v>348.14407572264668</v>
      </c>
      <c r="E72" s="45">
        <v>86.058519951472974</v>
      </c>
      <c r="F72" s="45">
        <v>6.5968203447122153</v>
      </c>
      <c r="G72" s="45">
        <v>0</v>
      </c>
      <c r="H72" s="45">
        <v>88.757219183400707</v>
      </c>
      <c r="I72" s="45">
        <v>0</v>
      </c>
      <c r="J72" s="45">
        <v>0.59971094042838313</v>
      </c>
      <c r="K72" s="450">
        <v>561.04145957472269</v>
      </c>
      <c r="L72"/>
      <c r="M72"/>
      <c r="N72"/>
      <c r="O72"/>
      <c r="P72"/>
      <c r="Q72"/>
      <c r="AA72"/>
    </row>
    <row r="73" spans="2:27" x14ac:dyDescent="0.2">
      <c r="B73" s="33" t="s">
        <v>460</v>
      </c>
      <c r="C73" s="40">
        <v>4291.2512719662982</v>
      </c>
      <c r="D73" s="45">
        <v>2006.0581858718892</v>
      </c>
      <c r="E73" s="45">
        <v>9526.3526433770312</v>
      </c>
      <c r="F73" s="45">
        <v>1270.4936453019</v>
      </c>
      <c r="G73" s="45">
        <v>116.34858251502871</v>
      </c>
      <c r="H73" s="45">
        <v>5038.157475176954</v>
      </c>
      <c r="I73" s="45">
        <v>49.448147568887201</v>
      </c>
      <c r="J73" s="45">
        <v>168.67438285893482</v>
      </c>
      <c r="K73" s="450">
        <v>22466.784334636926</v>
      </c>
      <c r="L73"/>
      <c r="M73"/>
      <c r="N73"/>
      <c r="O73"/>
      <c r="P73"/>
      <c r="Q73"/>
      <c r="AA73"/>
    </row>
    <row r="74" spans="2:27" x14ac:dyDescent="0.2">
      <c r="B74" s="33" t="s">
        <v>386</v>
      </c>
      <c r="C74" s="40">
        <v>33.008963344371026</v>
      </c>
      <c r="D74" s="45">
        <v>437.88432428066324</v>
      </c>
      <c r="E74" s="45">
        <v>98.840237825293997</v>
      </c>
      <c r="F74" s="45">
        <v>27.897302941378221</v>
      </c>
      <c r="G74" s="45">
        <v>0</v>
      </c>
      <c r="H74" s="45">
        <v>55.59366824405388</v>
      </c>
      <c r="I74" s="45">
        <v>3.849568431560537E-2</v>
      </c>
      <c r="J74" s="45">
        <v>9.6383522587371839</v>
      </c>
      <c r="K74" s="450">
        <v>662.90134457881322</v>
      </c>
      <c r="L74"/>
      <c r="M74"/>
      <c r="N74"/>
      <c r="O74"/>
      <c r="P74"/>
      <c r="Q74"/>
      <c r="AA74"/>
    </row>
    <row r="75" spans="2:27" x14ac:dyDescent="0.2">
      <c r="B75" s="33" t="s">
        <v>52</v>
      </c>
      <c r="C75" s="40">
        <v>36.723319926156847</v>
      </c>
      <c r="D75" s="45">
        <v>44.688752634804032</v>
      </c>
      <c r="E75" s="45">
        <v>54.666021289544418</v>
      </c>
      <c r="F75" s="45">
        <v>23.804687158149918</v>
      </c>
      <c r="G75" s="45">
        <v>0.5714240951629066</v>
      </c>
      <c r="H75" s="45">
        <v>29.458507597481301</v>
      </c>
      <c r="I75" s="45">
        <v>0.24285524044423529</v>
      </c>
      <c r="J75" s="45">
        <v>0.82841238387995442</v>
      </c>
      <c r="K75" s="450">
        <v>190.98398032562363</v>
      </c>
      <c r="L75"/>
      <c r="M75"/>
      <c r="N75"/>
      <c r="O75"/>
      <c r="P75"/>
      <c r="Q75"/>
      <c r="AA75"/>
    </row>
    <row r="76" spans="2:27" x14ac:dyDescent="0.2">
      <c r="B76" s="33" t="s">
        <v>273</v>
      </c>
      <c r="C76" s="40">
        <v>0</v>
      </c>
      <c r="D76" s="45">
        <v>0</v>
      </c>
      <c r="E76" s="45">
        <v>0</v>
      </c>
      <c r="F76" s="45">
        <v>0</v>
      </c>
      <c r="G76" s="45">
        <v>0</v>
      </c>
      <c r="H76" s="45">
        <v>0</v>
      </c>
      <c r="I76" s="45">
        <v>0</v>
      </c>
      <c r="J76" s="45">
        <v>0</v>
      </c>
      <c r="K76" s="450">
        <v>0</v>
      </c>
      <c r="L76"/>
      <c r="M76"/>
      <c r="N76"/>
      <c r="O76"/>
      <c r="P76"/>
      <c r="Q76"/>
      <c r="AA76"/>
    </row>
    <row r="77" spans="2:27" x14ac:dyDescent="0.2">
      <c r="B77" s="33" t="s">
        <v>225</v>
      </c>
      <c r="C77" s="40">
        <v>45.03126927962645</v>
      </c>
      <c r="D77" s="45"/>
      <c r="E77" s="45">
        <v>52.441217826127492</v>
      </c>
      <c r="F77" s="45">
        <v>0</v>
      </c>
      <c r="G77" s="45"/>
      <c r="H77" s="45">
        <v>18.650746174081505</v>
      </c>
      <c r="I77" s="45"/>
      <c r="J77" s="45"/>
      <c r="K77" s="450">
        <v>116.12323327983545</v>
      </c>
      <c r="L77"/>
      <c r="M77"/>
      <c r="N77"/>
      <c r="O77"/>
      <c r="P77"/>
      <c r="Q77"/>
      <c r="AA77"/>
    </row>
    <row r="78" spans="2:27" x14ac:dyDescent="0.2">
      <c r="B78" s="33" t="s">
        <v>223</v>
      </c>
      <c r="C78" s="40"/>
      <c r="D78" s="45"/>
      <c r="E78" s="45"/>
      <c r="F78" s="45"/>
      <c r="G78" s="45"/>
      <c r="H78" s="45">
        <v>1.1819230782054187E-2</v>
      </c>
      <c r="I78" s="45"/>
      <c r="J78" s="45"/>
      <c r="K78" s="450">
        <v>1.1819230782054187E-2</v>
      </c>
      <c r="L78"/>
      <c r="M78"/>
      <c r="N78"/>
      <c r="O78"/>
      <c r="P78"/>
      <c r="Q78"/>
      <c r="AA78"/>
    </row>
    <row r="79" spans="2:27" x14ac:dyDescent="0.2">
      <c r="B79" s="33" t="s">
        <v>226</v>
      </c>
      <c r="C79" s="40">
        <v>0</v>
      </c>
      <c r="D79" s="45"/>
      <c r="E79" s="45">
        <v>1.8910769251286701</v>
      </c>
      <c r="F79" s="45"/>
      <c r="G79" s="45"/>
      <c r="H79" s="45">
        <v>0.14183076938465022</v>
      </c>
      <c r="I79" s="45"/>
      <c r="J79" s="45"/>
      <c r="K79" s="450">
        <v>2.0329076945133204</v>
      </c>
      <c r="L79"/>
      <c r="M79"/>
      <c r="N79"/>
      <c r="O79"/>
      <c r="P79"/>
      <c r="Q79"/>
      <c r="AA79"/>
    </row>
    <row r="80" spans="2:27" x14ac:dyDescent="0.2">
      <c r="B80" s="33" t="s">
        <v>234</v>
      </c>
      <c r="C80" s="40">
        <v>427.44011738683321</v>
      </c>
      <c r="D80" s="45"/>
      <c r="E80" s="45">
        <v>285.30843038647191</v>
      </c>
      <c r="F80" s="45">
        <v>44.804812817842297</v>
      </c>
      <c r="G80" s="45"/>
      <c r="H80" s="45">
        <v>19.549007713517625</v>
      </c>
      <c r="I80" s="45"/>
      <c r="J80" s="45"/>
      <c r="K80" s="450">
        <v>777.10236830466499</v>
      </c>
      <c r="L80"/>
      <c r="M80"/>
      <c r="N80"/>
      <c r="O80"/>
      <c r="P80"/>
      <c r="Q80"/>
      <c r="AA80"/>
    </row>
    <row r="81" spans="2:27" x14ac:dyDescent="0.2">
      <c r="B81" s="33" t="s">
        <v>222</v>
      </c>
      <c r="C81" s="40"/>
      <c r="D81" s="45"/>
      <c r="E81" s="45"/>
      <c r="F81" s="45"/>
      <c r="G81" s="45"/>
      <c r="H81" s="45">
        <v>12.05561539769527</v>
      </c>
      <c r="I81" s="45"/>
      <c r="J81" s="45"/>
      <c r="K81" s="450">
        <v>12.05561539769527</v>
      </c>
      <c r="L81"/>
      <c r="M81"/>
      <c r="N81"/>
      <c r="O81"/>
      <c r="P81"/>
      <c r="Q81"/>
      <c r="AA81"/>
    </row>
    <row r="82" spans="2:27" x14ac:dyDescent="0.2">
      <c r="B82" s="33" t="s">
        <v>279</v>
      </c>
      <c r="C82" s="40">
        <v>66.816642150390251</v>
      </c>
      <c r="D82" s="45">
        <v>0</v>
      </c>
      <c r="E82" s="45">
        <v>532.52698344966382</v>
      </c>
      <c r="F82" s="45">
        <v>351.92993207794296</v>
      </c>
      <c r="G82" s="45">
        <v>23.400589041095884</v>
      </c>
      <c r="H82" s="45">
        <v>81.314865478465734</v>
      </c>
      <c r="I82" s="45">
        <v>0</v>
      </c>
      <c r="J82" s="45">
        <v>92.740778807709347</v>
      </c>
      <c r="K82" s="450">
        <v>1148.729791005268</v>
      </c>
      <c r="L82"/>
      <c r="M82"/>
      <c r="N82"/>
      <c r="O82"/>
      <c r="P82"/>
      <c r="Q82"/>
      <c r="AA82"/>
    </row>
    <row r="83" spans="2:27" x14ac:dyDescent="0.2">
      <c r="B83" s="33" t="s">
        <v>393</v>
      </c>
      <c r="C83" s="40">
        <v>19.631392081971249</v>
      </c>
      <c r="D83" s="45">
        <v>0</v>
      </c>
      <c r="E83" s="45">
        <v>469.00991842940914</v>
      </c>
      <c r="F83" s="45">
        <v>103.40050412071267</v>
      </c>
      <c r="G83" s="45">
        <v>6.8753251230561876</v>
      </c>
      <c r="H83" s="45">
        <v>71.616048783297899</v>
      </c>
      <c r="I83" s="45">
        <v>0</v>
      </c>
      <c r="J83" s="45">
        <v>27.248160520602859</v>
      </c>
      <c r="K83" s="450">
        <v>697.78134905904994</v>
      </c>
      <c r="L83"/>
      <c r="M83"/>
      <c r="N83"/>
      <c r="O83"/>
      <c r="P83"/>
      <c r="Q83"/>
      <c r="AA83"/>
    </row>
    <row r="84" spans="2:27" x14ac:dyDescent="0.2">
      <c r="B84" s="33" t="s">
        <v>591</v>
      </c>
      <c r="C84" s="40"/>
      <c r="D84" s="45">
        <v>60.724081290260884</v>
      </c>
      <c r="E84" s="45"/>
      <c r="F84" s="45"/>
      <c r="G84" s="45"/>
      <c r="H84" s="45"/>
      <c r="I84" s="45"/>
      <c r="J84" s="45"/>
      <c r="K84" s="450">
        <v>60.724081290260884</v>
      </c>
      <c r="L84"/>
      <c r="M84"/>
      <c r="N84"/>
      <c r="O84"/>
      <c r="P84"/>
      <c r="Q84"/>
      <c r="AA84"/>
    </row>
    <row r="85" spans="2:27" x14ac:dyDescent="0.2">
      <c r="B85" s="33" t="s">
        <v>48</v>
      </c>
      <c r="C85" s="40">
        <v>2902.17952658388</v>
      </c>
      <c r="D85" s="45">
        <v>0</v>
      </c>
      <c r="E85" s="45">
        <v>6458.184528058945</v>
      </c>
      <c r="F85" s="45">
        <v>847.62698895438916</v>
      </c>
      <c r="G85" s="45">
        <v>79.402996623361986</v>
      </c>
      <c r="H85" s="45">
        <v>3546.5090121066246</v>
      </c>
      <c r="I85" s="45">
        <v>33.746273564928842</v>
      </c>
      <c r="J85" s="45">
        <v>115.11314674474582</v>
      </c>
      <c r="K85" s="450">
        <v>13982.762472636876</v>
      </c>
      <c r="L85"/>
      <c r="M85"/>
      <c r="N85"/>
      <c r="O85"/>
      <c r="P85"/>
      <c r="Q85"/>
      <c r="AA85"/>
    </row>
    <row r="86" spans="2:27" x14ac:dyDescent="0.2">
      <c r="B86" s="33" t="s">
        <v>585</v>
      </c>
      <c r="C86" s="40">
        <v>0</v>
      </c>
      <c r="D86" s="45">
        <v>0</v>
      </c>
      <c r="E86" s="45">
        <v>0</v>
      </c>
      <c r="F86" s="45">
        <v>0</v>
      </c>
      <c r="G86" s="45">
        <v>0</v>
      </c>
      <c r="H86" s="45">
        <v>0</v>
      </c>
      <c r="I86" s="45">
        <v>0</v>
      </c>
      <c r="J86" s="45">
        <v>0</v>
      </c>
      <c r="K86" s="450">
        <v>0</v>
      </c>
      <c r="L86"/>
      <c r="M86"/>
      <c r="N86"/>
      <c r="O86"/>
      <c r="P86"/>
      <c r="Q86"/>
      <c r="AA86"/>
    </row>
    <row r="87" spans="2:27" x14ac:dyDescent="0.2">
      <c r="B87" s="33" t="s">
        <v>47</v>
      </c>
      <c r="C87" s="40">
        <v>826.05277768882513</v>
      </c>
      <c r="D87" s="45">
        <v>4153.2032816536694</v>
      </c>
      <c r="E87" s="45">
        <v>1821.2628884878936</v>
      </c>
      <c r="F87" s="45">
        <v>241.26165258079914</v>
      </c>
      <c r="G87" s="45">
        <v>22.60062319258072</v>
      </c>
      <c r="H87" s="45">
        <v>969.51352899706421</v>
      </c>
      <c r="I87" s="45">
        <v>9.6052648568468051</v>
      </c>
      <c r="J87" s="45">
        <v>32.764869900700923</v>
      </c>
      <c r="K87" s="450">
        <v>8076.2648873583785</v>
      </c>
      <c r="L87"/>
      <c r="M87"/>
      <c r="N87"/>
      <c r="O87"/>
      <c r="P87"/>
      <c r="Q87"/>
      <c r="AA87"/>
    </row>
    <row r="88" spans="2:27" x14ac:dyDescent="0.2">
      <c r="B88" s="33" t="s">
        <v>438</v>
      </c>
      <c r="C88" s="40">
        <v>0</v>
      </c>
      <c r="D88" s="45">
        <v>0</v>
      </c>
      <c r="E88" s="45">
        <v>0</v>
      </c>
      <c r="F88" s="45">
        <v>0</v>
      </c>
      <c r="G88" s="45">
        <v>0</v>
      </c>
      <c r="H88" s="45">
        <v>0</v>
      </c>
      <c r="I88" s="45">
        <v>0</v>
      </c>
      <c r="J88" s="45">
        <v>0</v>
      </c>
      <c r="K88" s="450">
        <v>0</v>
      </c>
      <c r="L88"/>
      <c r="M88"/>
      <c r="N88"/>
      <c r="O88"/>
      <c r="P88"/>
      <c r="Q88"/>
      <c r="AA88"/>
    </row>
    <row r="89" spans="2:27" x14ac:dyDescent="0.2">
      <c r="B89" s="33" t="s">
        <v>437</v>
      </c>
      <c r="C89" s="40">
        <v>0</v>
      </c>
      <c r="D89" s="45">
        <v>0</v>
      </c>
      <c r="E89" s="45">
        <v>0</v>
      </c>
      <c r="F89" s="45">
        <v>0</v>
      </c>
      <c r="G89" s="45">
        <v>0</v>
      </c>
      <c r="H89" s="45">
        <v>0</v>
      </c>
      <c r="I89" s="45">
        <v>0</v>
      </c>
      <c r="J89" s="45">
        <v>0</v>
      </c>
      <c r="K89" s="450">
        <v>0</v>
      </c>
      <c r="L89"/>
      <c r="M89"/>
      <c r="N89"/>
      <c r="O89"/>
      <c r="P89"/>
      <c r="Q89"/>
      <c r="AA89"/>
    </row>
    <row r="90" spans="2:27" x14ac:dyDescent="0.2">
      <c r="B90" s="33" t="s">
        <v>51</v>
      </c>
      <c r="C90" s="40">
        <v>9.3487678404910515</v>
      </c>
      <c r="D90" s="45">
        <v>905.50432047233312</v>
      </c>
      <c r="E90" s="45">
        <v>25.103570911298903</v>
      </c>
      <c r="F90" s="45">
        <v>13.314915600196139</v>
      </c>
      <c r="G90" s="45">
        <v>6.594685013681348E-4</v>
      </c>
      <c r="H90" s="45">
        <v>12.57917587663286</v>
      </c>
      <c r="I90" s="45">
        <v>0.11276827935975985</v>
      </c>
      <c r="J90" s="45">
        <v>1.2250997723148531</v>
      </c>
      <c r="K90" s="450">
        <v>967.18927822112801</v>
      </c>
      <c r="L90"/>
      <c r="M90"/>
      <c r="N90"/>
      <c r="O90"/>
      <c r="P90"/>
      <c r="Q90"/>
      <c r="AA90"/>
    </row>
    <row r="91" spans="2:27" x14ac:dyDescent="0.2">
      <c r="B91" s="33" t="s">
        <v>268</v>
      </c>
      <c r="C91" s="40">
        <v>2.4893151570607862E-2</v>
      </c>
      <c r="D91" s="45">
        <v>0</v>
      </c>
      <c r="E91" s="45">
        <v>6.6843781589258341E-2</v>
      </c>
      <c r="F91" s="45">
        <v>3.5453892731186265E-2</v>
      </c>
      <c r="G91" s="45">
        <v>1.7559800008614099E-6</v>
      </c>
      <c r="H91" s="45">
        <v>3.3494823817756515E-2</v>
      </c>
      <c r="I91" s="45">
        <v>3.0027035844241306E-4</v>
      </c>
      <c r="J91" s="45">
        <v>3.2620977268539124E-3</v>
      </c>
      <c r="K91" s="450">
        <v>0.16424977377410613</v>
      </c>
      <c r="L91"/>
      <c r="M91"/>
      <c r="N91"/>
      <c r="O91"/>
      <c r="P91"/>
      <c r="Q91"/>
      <c r="AA91"/>
    </row>
    <row r="92" spans="2:27" x14ac:dyDescent="0.2">
      <c r="B92" s="33" t="s">
        <v>266</v>
      </c>
      <c r="C92" s="40">
        <v>6.816063753184276E-2</v>
      </c>
      <c r="D92" s="45">
        <v>0</v>
      </c>
      <c r="E92" s="45">
        <v>0.18302683592473087</v>
      </c>
      <c r="F92" s="45">
        <v>9.7077299541152989E-2</v>
      </c>
      <c r="G92" s="45">
        <v>4.808098163560768E-6</v>
      </c>
      <c r="H92" s="45">
        <v>9.1713117921584514E-2</v>
      </c>
      <c r="I92" s="45">
        <v>8.2217870265633255E-4</v>
      </c>
      <c r="J92" s="45">
        <v>8.9320414139955479E-3</v>
      </c>
      <c r="K92" s="450">
        <v>0.44973691913412656</v>
      </c>
      <c r="L92"/>
      <c r="M92"/>
      <c r="N92"/>
      <c r="O92"/>
      <c r="P92"/>
      <c r="Q92"/>
      <c r="AA92"/>
    </row>
    <row r="93" spans="2:27" x14ac:dyDescent="0.2">
      <c r="B93" s="33" t="s">
        <v>49</v>
      </c>
      <c r="C93" s="40">
        <v>54.204182003708134</v>
      </c>
      <c r="D93" s="45">
        <v>293.15130404109385</v>
      </c>
      <c r="E93" s="45">
        <v>329.42223587243603</v>
      </c>
      <c r="F93" s="45">
        <v>3.6030950779830433</v>
      </c>
      <c r="G93" s="45">
        <v>0</v>
      </c>
      <c r="H93" s="45">
        <v>161.83473367343987</v>
      </c>
      <c r="I93" s="45">
        <v>0</v>
      </c>
      <c r="J93" s="45">
        <v>4.174709092137216E-2</v>
      </c>
      <c r="K93" s="450">
        <v>842.25729775958246</v>
      </c>
      <c r="L93"/>
      <c r="M93"/>
      <c r="N93"/>
      <c r="O93"/>
      <c r="P93"/>
      <c r="Q93"/>
      <c r="AA93"/>
    </row>
    <row r="94" spans="2:27" x14ac:dyDescent="0.2">
      <c r="B94" s="33" t="s">
        <v>50</v>
      </c>
      <c r="C94" s="40">
        <v>58.01282927917525</v>
      </c>
      <c r="D94" s="45">
        <v>0</v>
      </c>
      <c r="E94" s="45">
        <v>336.32855338682191</v>
      </c>
      <c r="F94" s="45">
        <v>3.2900107715468683</v>
      </c>
      <c r="G94" s="45">
        <v>4.622965955335178E-2</v>
      </c>
      <c r="H94" s="45">
        <v>151.19644044840859</v>
      </c>
      <c r="I94" s="45">
        <v>0</v>
      </c>
      <c r="J94" s="45">
        <v>4.4680442891991051E-2</v>
      </c>
      <c r="K94" s="450">
        <v>548.91874398839798</v>
      </c>
      <c r="L94"/>
      <c r="M94"/>
      <c r="N94"/>
      <c r="O94"/>
      <c r="P94"/>
      <c r="Q94"/>
      <c r="AA94"/>
    </row>
    <row r="95" spans="2:27" x14ac:dyDescent="0.2">
      <c r="B95" s="33" t="s">
        <v>7</v>
      </c>
      <c r="C95" s="40">
        <v>1.1800776383416018</v>
      </c>
      <c r="D95" s="45">
        <v>0</v>
      </c>
      <c r="E95" s="45">
        <v>2.6466994364720331</v>
      </c>
      <c r="F95" s="45">
        <v>0.34466015839388786</v>
      </c>
      <c r="G95" s="45">
        <v>3.2286665891699089E-2</v>
      </c>
      <c r="H95" s="45">
        <v>1.4908367975492058</v>
      </c>
      <c r="I95" s="45">
        <v>1.3721833003972114E-2</v>
      </c>
      <c r="J95" s="45">
        <v>4.6807045914388473E-2</v>
      </c>
      <c r="K95" s="450">
        <v>5.7550895755667879</v>
      </c>
      <c r="L95"/>
      <c r="M95"/>
      <c r="N95"/>
      <c r="O95"/>
      <c r="P95"/>
      <c r="Q95"/>
      <c r="AA95"/>
    </row>
    <row r="96" spans="2:27" x14ac:dyDescent="0.2">
      <c r="B96" s="35" t="s">
        <v>216</v>
      </c>
      <c r="C96" s="42">
        <v>16104.16951873873</v>
      </c>
      <c r="D96" s="46">
        <v>15251.401441406782</v>
      </c>
      <c r="E96" s="46">
        <v>28733.898693487437</v>
      </c>
      <c r="F96" s="46">
        <v>9953.5753271109061</v>
      </c>
      <c r="G96" s="46">
        <v>273.62714689467339</v>
      </c>
      <c r="H96" s="46">
        <v>15336.410359244899</v>
      </c>
      <c r="I96" s="46">
        <v>108.36742449005986</v>
      </c>
      <c r="J96" s="46">
        <v>1612.6762130536611</v>
      </c>
      <c r="K96" s="448">
        <v>87374.126124427174</v>
      </c>
      <c r="L96"/>
      <c r="M96"/>
      <c r="N96"/>
      <c r="O96"/>
      <c r="P96"/>
      <c r="Q96"/>
      <c r="AA96"/>
    </row>
    <row r="97" spans="8:27" x14ac:dyDescent="0.2">
      <c r="H97"/>
      <c r="I97"/>
      <c r="J97"/>
      <c r="K97"/>
      <c r="L97"/>
      <c r="M97"/>
      <c r="N97"/>
      <c r="O97"/>
      <c r="P97"/>
      <c r="Q97"/>
      <c r="AA97"/>
    </row>
    <row r="98" spans="8:27" x14ac:dyDescent="0.2">
      <c r="H98"/>
      <c r="I98"/>
      <c r="J98"/>
      <c r="K98"/>
      <c r="L98"/>
      <c r="M98"/>
      <c r="N98"/>
      <c r="O98"/>
      <c r="P98"/>
      <c r="Q98"/>
      <c r="AA98"/>
    </row>
    <row r="99" spans="8:27" x14ac:dyDescent="0.2">
      <c r="H99"/>
      <c r="I99"/>
      <c r="J99"/>
      <c r="K99"/>
      <c r="L99"/>
      <c r="M99"/>
      <c r="N99"/>
      <c r="O99"/>
      <c r="P99"/>
      <c r="Q99"/>
      <c r="AA99"/>
    </row>
    <row r="100" spans="8:27" x14ac:dyDescent="0.2">
      <c r="H100"/>
      <c r="I100"/>
      <c r="J100"/>
      <c r="K100"/>
      <c r="L100"/>
      <c r="M100"/>
      <c r="N100"/>
      <c r="O100"/>
      <c r="P100"/>
      <c r="Q100"/>
      <c r="AA100"/>
    </row>
    <row r="101" spans="8:27" x14ac:dyDescent="0.2">
      <c r="H101"/>
      <c r="I101"/>
      <c r="J101"/>
      <c r="K101"/>
      <c r="L101"/>
      <c r="M101"/>
      <c r="N101"/>
      <c r="O101"/>
      <c r="P101"/>
      <c r="Q101"/>
      <c r="AA101"/>
    </row>
    <row r="102" spans="8:27" x14ac:dyDescent="0.2">
      <c r="H102"/>
      <c r="I102"/>
      <c r="J102"/>
      <c r="K102"/>
      <c r="L102"/>
      <c r="M102"/>
      <c r="N102"/>
      <c r="O102"/>
      <c r="P102"/>
      <c r="Q102"/>
      <c r="AA102"/>
    </row>
  </sheetData>
  <phoneticPr fontId="5"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
  <sheetViews>
    <sheetView zoomScale="70" zoomScaleNormal="7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2.75" x14ac:dyDescent="0.2"/>
  <cols>
    <col min="1" max="1" width="9.140625" style="198"/>
    <col min="2" max="2" width="71.85546875" style="198" customWidth="1"/>
    <col min="3" max="7" width="8.28515625" style="198" customWidth="1"/>
    <col min="8" max="10" width="8.28515625" style="65" customWidth="1"/>
    <col min="11" max="11" width="10.85546875" style="65" customWidth="1"/>
    <col min="12" max="12" width="12.42578125" style="65" customWidth="1"/>
    <col min="13" max="17" width="12.42578125" style="68" customWidth="1"/>
    <col min="18" max="26" width="12.42578125" style="198" customWidth="1"/>
    <col min="27" max="27" width="12.42578125" style="75" customWidth="1"/>
    <col min="28" max="16384" width="9.140625" style="198"/>
  </cols>
  <sheetData>
    <row r="1" spans="1:27" x14ac:dyDescent="0.2">
      <c r="A1" s="29" t="s">
        <v>251</v>
      </c>
    </row>
    <row r="2" spans="1:27" x14ac:dyDescent="0.2">
      <c r="A2" s="79"/>
    </row>
    <row r="3" spans="1:27" x14ac:dyDescent="0.2">
      <c r="A3" s="6" t="s">
        <v>249</v>
      </c>
      <c r="R3" s="192"/>
    </row>
    <row r="4" spans="1:27" x14ac:dyDescent="0.2">
      <c r="B4" s="5" t="str">
        <f t="shared" ref="B4:J4" si="0">B21</f>
        <v>Combined Categories</v>
      </c>
      <c r="C4" s="5" t="str">
        <f t="shared" si="0"/>
        <v>Lincoln</v>
      </c>
      <c r="D4" s="5" t="str">
        <f t="shared" si="0"/>
        <v>Sublette</v>
      </c>
      <c r="E4" s="5" t="str">
        <f t="shared" si="0"/>
        <v>Sweetwater</v>
      </c>
      <c r="F4" s="5" t="str">
        <f t="shared" si="0"/>
        <v>Uinta</v>
      </c>
      <c r="G4" s="5" t="str">
        <f t="shared" si="0"/>
        <v>Albany</v>
      </c>
      <c r="H4" s="5" t="str">
        <f t="shared" si="0"/>
        <v>Carbon</v>
      </c>
      <c r="I4" s="5" t="str">
        <f t="shared" si="0"/>
        <v>Daggett</v>
      </c>
      <c r="J4" s="5" t="str">
        <f t="shared" si="0"/>
        <v>Summit</v>
      </c>
      <c r="K4" s="5" t="str">
        <f>K21</f>
        <v>Total</v>
      </c>
      <c r="L4" s="198"/>
      <c r="M4" s="198"/>
      <c r="N4" s="198"/>
      <c r="O4" s="198"/>
      <c r="P4" s="198"/>
      <c r="Q4" s="198"/>
      <c r="AA4" s="198"/>
    </row>
    <row r="5" spans="1:27" x14ac:dyDescent="0.2">
      <c r="B5" s="233" t="s">
        <v>254</v>
      </c>
      <c r="C5" s="8">
        <f t="shared" ref="C5:J15" si="1">VLOOKUP($B5,$B$22:$AA$58,COLUMN(C$4)-1,FALSE)</f>
        <v>435.00360819200432</v>
      </c>
      <c r="D5" s="8">
        <f t="shared" si="1"/>
        <v>1506.3746335133496</v>
      </c>
      <c r="E5" s="8">
        <f t="shared" si="1"/>
        <v>4227.3849271426689</v>
      </c>
      <c r="F5" s="8">
        <f t="shared" si="1"/>
        <v>1567.7367118701459</v>
      </c>
      <c r="G5" s="8">
        <f t="shared" si="1"/>
        <v>1852.9806752162633</v>
      </c>
      <c r="H5" s="8">
        <f t="shared" si="1"/>
        <v>2228.8438021664656</v>
      </c>
      <c r="I5" s="8">
        <f t="shared" si="1"/>
        <v>0</v>
      </c>
      <c r="J5" s="8">
        <f t="shared" si="1"/>
        <v>0</v>
      </c>
      <c r="K5" s="77">
        <f t="shared" ref="K5:K17" si="2">SUM(C5:J5)</f>
        <v>11818.324358100899</v>
      </c>
      <c r="L5" s="198"/>
      <c r="M5" s="198"/>
      <c r="N5" s="198"/>
      <c r="O5" s="198"/>
      <c r="P5" s="198"/>
      <c r="Q5" s="198"/>
      <c r="AA5" s="198"/>
    </row>
    <row r="6" spans="1:27" x14ac:dyDescent="0.2">
      <c r="B6" s="233" t="s">
        <v>44</v>
      </c>
      <c r="C6" s="8">
        <f t="shared" si="1"/>
        <v>274.61428075810903</v>
      </c>
      <c r="D6" s="8">
        <f t="shared" si="1"/>
        <v>2931.7802069859699</v>
      </c>
      <c r="E6" s="8">
        <f t="shared" si="1"/>
        <v>765.18736483084729</v>
      </c>
      <c r="F6" s="8">
        <f t="shared" si="1"/>
        <v>58.65547744347959</v>
      </c>
      <c r="G6" s="8">
        <f t="shared" si="1"/>
        <v>0</v>
      </c>
      <c r="H6" s="8">
        <f t="shared" si="1"/>
        <v>789.18278742136181</v>
      </c>
      <c r="I6" s="8">
        <f t="shared" si="1"/>
        <v>0</v>
      </c>
      <c r="J6" s="8">
        <f t="shared" si="1"/>
        <v>5.3323161312254177</v>
      </c>
      <c r="K6" s="77">
        <f t="shared" si="2"/>
        <v>4824.7524335709932</v>
      </c>
      <c r="L6" s="198"/>
      <c r="M6" s="198"/>
      <c r="N6" s="198"/>
      <c r="O6" s="198"/>
      <c r="P6" s="198"/>
      <c r="Q6" s="198"/>
      <c r="AA6" s="198"/>
    </row>
    <row r="7" spans="1:27" x14ac:dyDescent="0.2">
      <c r="B7" s="233" t="s">
        <v>52</v>
      </c>
      <c r="C7" s="8">
        <f t="shared" si="1"/>
        <v>457.21033205019455</v>
      </c>
      <c r="D7" s="8">
        <f t="shared" si="1"/>
        <v>812.47550245098137</v>
      </c>
      <c r="E7" s="8">
        <f t="shared" si="1"/>
        <v>914.85267024762777</v>
      </c>
      <c r="F7" s="8">
        <f t="shared" si="1"/>
        <v>223.53050307297832</v>
      </c>
      <c r="G7" s="8">
        <f t="shared" si="1"/>
        <v>16.715555041594666</v>
      </c>
      <c r="H7" s="8">
        <f t="shared" si="1"/>
        <v>604.20823773353766</v>
      </c>
      <c r="I7" s="8">
        <f t="shared" si="1"/>
        <v>4.4155498262588235</v>
      </c>
      <c r="J7" s="8">
        <f t="shared" si="1"/>
        <v>15.062043343271895</v>
      </c>
      <c r="K7" s="77">
        <f t="shared" si="2"/>
        <v>3048.4703937664453</v>
      </c>
      <c r="L7" s="198"/>
      <c r="M7" s="198"/>
      <c r="N7" s="198"/>
      <c r="O7" s="198"/>
      <c r="P7" s="198"/>
      <c r="Q7" s="198"/>
      <c r="AA7" s="198"/>
    </row>
    <row r="8" spans="1:27" x14ac:dyDescent="0.2">
      <c r="B8" s="233" t="s">
        <v>48</v>
      </c>
      <c r="C8" s="8">
        <f t="shared" si="1"/>
        <v>0</v>
      </c>
      <c r="D8" s="8">
        <f t="shared" si="1"/>
        <v>0</v>
      </c>
      <c r="E8" s="8">
        <f t="shared" si="1"/>
        <v>0</v>
      </c>
      <c r="F8" s="8">
        <f t="shared" si="1"/>
        <v>0</v>
      </c>
      <c r="G8" s="8">
        <f t="shared" si="1"/>
        <v>0</v>
      </c>
      <c r="H8" s="8">
        <f t="shared" si="1"/>
        <v>0</v>
      </c>
      <c r="I8" s="8">
        <f t="shared" si="1"/>
        <v>0</v>
      </c>
      <c r="J8" s="8">
        <f t="shared" si="1"/>
        <v>0</v>
      </c>
      <c r="K8" s="77">
        <f t="shared" si="2"/>
        <v>0</v>
      </c>
      <c r="L8" s="198"/>
      <c r="M8" s="198"/>
      <c r="N8" s="198"/>
      <c r="O8" s="198"/>
      <c r="P8" s="198"/>
      <c r="Q8" s="198"/>
      <c r="AA8" s="198"/>
    </row>
    <row r="9" spans="1:27" x14ac:dyDescent="0.2">
      <c r="B9" s="233" t="s">
        <v>47</v>
      </c>
      <c r="C9" s="8">
        <f t="shared" si="1"/>
        <v>0</v>
      </c>
      <c r="D9" s="8">
        <f t="shared" si="1"/>
        <v>0</v>
      </c>
      <c r="E9" s="8">
        <f t="shared" si="1"/>
        <v>0</v>
      </c>
      <c r="F9" s="8">
        <f t="shared" si="1"/>
        <v>0</v>
      </c>
      <c r="G9" s="8">
        <f t="shared" si="1"/>
        <v>0</v>
      </c>
      <c r="H9" s="8">
        <f t="shared" si="1"/>
        <v>0</v>
      </c>
      <c r="I9" s="8">
        <f t="shared" si="1"/>
        <v>0</v>
      </c>
      <c r="J9" s="8">
        <f t="shared" si="1"/>
        <v>0</v>
      </c>
      <c r="K9" s="77">
        <f t="shared" si="2"/>
        <v>0</v>
      </c>
      <c r="L9" s="198"/>
      <c r="M9" s="198"/>
      <c r="N9" s="198"/>
      <c r="O9" s="198"/>
      <c r="P9" s="198"/>
      <c r="Q9" s="198"/>
      <c r="AA9" s="198"/>
    </row>
    <row r="10" spans="1:27" x14ac:dyDescent="0.2">
      <c r="B10" s="233" t="s">
        <v>460</v>
      </c>
      <c r="C10" s="8">
        <f t="shared" si="1"/>
        <v>0</v>
      </c>
      <c r="D10" s="8">
        <f t="shared" si="1"/>
        <v>0</v>
      </c>
      <c r="E10" s="8">
        <f t="shared" si="1"/>
        <v>0</v>
      </c>
      <c r="F10" s="8">
        <f t="shared" si="1"/>
        <v>0</v>
      </c>
      <c r="G10" s="8">
        <f t="shared" si="1"/>
        <v>0</v>
      </c>
      <c r="H10" s="8">
        <f t="shared" si="1"/>
        <v>0</v>
      </c>
      <c r="I10" s="8">
        <f t="shared" si="1"/>
        <v>0</v>
      </c>
      <c r="J10" s="8">
        <f t="shared" si="1"/>
        <v>0</v>
      </c>
      <c r="K10" s="77">
        <f t="shared" si="2"/>
        <v>0</v>
      </c>
      <c r="L10" s="198"/>
      <c r="M10" s="198"/>
      <c r="N10" s="198"/>
      <c r="O10" s="198"/>
      <c r="P10" s="198"/>
      <c r="Q10" s="198"/>
      <c r="AA10" s="198"/>
    </row>
    <row r="11" spans="1:27" x14ac:dyDescent="0.2">
      <c r="B11" s="233" t="s">
        <v>269</v>
      </c>
      <c r="C11" s="8">
        <f t="shared" si="1"/>
        <v>24.231770045341236</v>
      </c>
      <c r="D11" s="8">
        <f t="shared" si="1"/>
        <v>20.324585896000002</v>
      </c>
      <c r="E11" s="8">
        <f t="shared" si="1"/>
        <v>97.174283852017226</v>
      </c>
      <c r="F11" s="8">
        <f t="shared" si="1"/>
        <v>49.610621425251551</v>
      </c>
      <c r="G11" s="8">
        <f t="shared" si="1"/>
        <v>1.4333755365463286E-3</v>
      </c>
      <c r="H11" s="8">
        <f t="shared" si="1"/>
        <v>38.354149233339953</v>
      </c>
      <c r="I11" s="8">
        <f t="shared" si="1"/>
        <v>0.24510540321086571</v>
      </c>
      <c r="J11" s="8">
        <f t="shared" si="1"/>
        <v>2.6627929003758748</v>
      </c>
      <c r="K11" s="77">
        <f t="shared" si="2"/>
        <v>232.60474213107327</v>
      </c>
      <c r="L11" s="198"/>
      <c r="M11" s="198"/>
      <c r="N11" s="198"/>
      <c r="O11" s="198"/>
      <c r="P11" s="198"/>
      <c r="Q11" s="198"/>
      <c r="AA11" s="198"/>
    </row>
    <row r="12" spans="1:27" x14ac:dyDescent="0.2">
      <c r="B12" s="233" t="s">
        <v>277</v>
      </c>
      <c r="C12" s="8">
        <f t="shared" si="1"/>
        <v>0</v>
      </c>
      <c r="D12" s="8">
        <f t="shared" si="1"/>
        <v>5.3383106466551355</v>
      </c>
      <c r="E12" s="8">
        <f t="shared" si="1"/>
        <v>0.51768230825397332</v>
      </c>
      <c r="F12" s="8">
        <f t="shared" si="1"/>
        <v>0</v>
      </c>
      <c r="G12" s="8">
        <f t="shared" si="1"/>
        <v>0</v>
      </c>
      <c r="H12" s="8">
        <f t="shared" si="1"/>
        <v>0.17860039634762082</v>
      </c>
      <c r="I12" s="8">
        <f t="shared" si="1"/>
        <v>0</v>
      </c>
      <c r="J12" s="8">
        <f t="shared" si="1"/>
        <v>0</v>
      </c>
      <c r="K12" s="77">
        <f t="shared" si="2"/>
        <v>6.0345933512567296</v>
      </c>
      <c r="L12" s="198"/>
      <c r="M12" s="198"/>
      <c r="N12" s="198"/>
      <c r="O12" s="198"/>
      <c r="P12" s="198"/>
      <c r="Q12" s="198"/>
      <c r="AA12" s="198"/>
    </row>
    <row r="13" spans="1:27" x14ac:dyDescent="0.2">
      <c r="B13" s="233" t="s">
        <v>279</v>
      </c>
      <c r="C13" s="8">
        <f t="shared" si="1"/>
        <v>0</v>
      </c>
      <c r="D13" s="8">
        <f t="shared" si="1"/>
        <v>0</v>
      </c>
      <c r="E13" s="8">
        <f t="shared" si="1"/>
        <v>0</v>
      </c>
      <c r="F13" s="8">
        <f t="shared" si="1"/>
        <v>0</v>
      </c>
      <c r="G13" s="8">
        <f t="shared" si="1"/>
        <v>0</v>
      </c>
      <c r="H13" s="8">
        <f t="shared" si="1"/>
        <v>0</v>
      </c>
      <c r="I13" s="8">
        <f t="shared" si="1"/>
        <v>0</v>
      </c>
      <c r="J13" s="8">
        <f t="shared" si="1"/>
        <v>0</v>
      </c>
      <c r="K13" s="77">
        <f t="shared" si="2"/>
        <v>0</v>
      </c>
      <c r="L13" s="198"/>
      <c r="M13" s="198"/>
      <c r="N13" s="198"/>
      <c r="O13" s="198"/>
      <c r="P13" s="198"/>
      <c r="Q13" s="198"/>
      <c r="AA13" s="198"/>
    </row>
    <row r="14" spans="1:27" x14ac:dyDescent="0.2">
      <c r="B14" s="233" t="s">
        <v>49</v>
      </c>
      <c r="C14" s="8">
        <f t="shared" si="1"/>
        <v>0</v>
      </c>
      <c r="D14" s="8">
        <f t="shared" si="1"/>
        <v>0</v>
      </c>
      <c r="E14" s="8">
        <f t="shared" si="1"/>
        <v>0</v>
      </c>
      <c r="F14" s="8">
        <f t="shared" si="1"/>
        <v>0</v>
      </c>
      <c r="G14" s="8">
        <f t="shared" si="1"/>
        <v>0</v>
      </c>
      <c r="H14" s="8">
        <f t="shared" si="1"/>
        <v>0</v>
      </c>
      <c r="I14" s="8">
        <f t="shared" si="1"/>
        <v>0</v>
      </c>
      <c r="J14" s="8">
        <f t="shared" si="1"/>
        <v>0</v>
      </c>
      <c r="K14" s="77">
        <f t="shared" si="2"/>
        <v>0</v>
      </c>
      <c r="L14" s="198"/>
      <c r="M14" s="198"/>
      <c r="N14" s="198"/>
      <c r="O14" s="198"/>
      <c r="P14" s="198"/>
      <c r="Q14" s="198"/>
      <c r="AA14" s="198"/>
    </row>
    <row r="15" spans="1:27" x14ac:dyDescent="0.2">
      <c r="B15" s="233" t="s">
        <v>50</v>
      </c>
      <c r="C15" s="8">
        <f t="shared" si="1"/>
        <v>0</v>
      </c>
      <c r="D15" s="8">
        <f t="shared" si="1"/>
        <v>0</v>
      </c>
      <c r="E15" s="8">
        <f t="shared" si="1"/>
        <v>0</v>
      </c>
      <c r="F15" s="8">
        <f t="shared" si="1"/>
        <v>0</v>
      </c>
      <c r="G15" s="8">
        <f t="shared" si="1"/>
        <v>0</v>
      </c>
      <c r="H15" s="8">
        <f t="shared" si="1"/>
        <v>0</v>
      </c>
      <c r="I15" s="8">
        <f t="shared" si="1"/>
        <v>0</v>
      </c>
      <c r="J15" s="8">
        <f t="shared" si="1"/>
        <v>0</v>
      </c>
      <c r="K15" s="77">
        <f t="shared" si="2"/>
        <v>0</v>
      </c>
      <c r="L15" s="198"/>
      <c r="M15" s="198"/>
      <c r="N15" s="198"/>
      <c r="O15" s="198"/>
      <c r="P15" s="198"/>
      <c r="Q15" s="198"/>
      <c r="AA15" s="198"/>
    </row>
    <row r="16" spans="1:27" x14ac:dyDescent="0.2">
      <c r="B16" s="233" t="s">
        <v>488</v>
      </c>
      <c r="C16" s="8">
        <f t="shared" ref="C16:J16" si="3">SUMIF($A$22:$A$50,"N",C$22:C$50)</f>
        <v>114.63761032265769</v>
      </c>
      <c r="D16" s="8">
        <f t="shared" si="3"/>
        <v>2482.4423692206101</v>
      </c>
      <c r="E16" s="8">
        <f t="shared" si="3"/>
        <v>395.7948409446326</v>
      </c>
      <c r="F16" s="8">
        <f t="shared" si="3"/>
        <v>686.25175704846708</v>
      </c>
      <c r="G16" s="8">
        <f t="shared" si="3"/>
        <v>0.29544692779660647</v>
      </c>
      <c r="H16" s="8">
        <f t="shared" si="3"/>
        <v>213.74460260154089</v>
      </c>
      <c r="I16" s="8">
        <f t="shared" si="3"/>
        <v>0.13120161966684377</v>
      </c>
      <c r="J16" s="8">
        <f t="shared" si="3"/>
        <v>0.4843005577350476</v>
      </c>
      <c r="K16" s="77">
        <f t="shared" si="2"/>
        <v>3893.7821292431063</v>
      </c>
      <c r="L16" s="198"/>
      <c r="M16" s="198"/>
      <c r="N16" s="198"/>
      <c r="O16" s="198"/>
      <c r="P16" s="198"/>
      <c r="Q16" s="198"/>
      <c r="AA16" s="198"/>
    </row>
    <row r="17" spans="1:27" s="5" customFormat="1" x14ac:dyDescent="0.2">
      <c r="A17" s="51"/>
      <c r="B17" s="51" t="s">
        <v>248</v>
      </c>
      <c r="C17" s="226">
        <f t="shared" ref="C17:J17" si="4">SUM(C5:C16)</f>
        <v>1305.697601368307</v>
      </c>
      <c r="D17" s="226">
        <f t="shared" si="4"/>
        <v>7758.7356087135659</v>
      </c>
      <c r="E17" s="226">
        <f t="shared" si="4"/>
        <v>6400.9117693260478</v>
      </c>
      <c r="F17" s="226">
        <f t="shared" si="4"/>
        <v>2585.7850708603223</v>
      </c>
      <c r="G17" s="226">
        <f t="shared" si="4"/>
        <v>1869.9931105611911</v>
      </c>
      <c r="H17" s="226">
        <f t="shared" si="4"/>
        <v>3874.5121795525934</v>
      </c>
      <c r="I17" s="226">
        <f t="shared" si="4"/>
        <v>4.7918568491365336</v>
      </c>
      <c r="J17" s="226">
        <f t="shared" si="4"/>
        <v>23.541452932608237</v>
      </c>
      <c r="K17" s="226">
        <f t="shared" si="2"/>
        <v>23823.96865016377</v>
      </c>
    </row>
    <row r="18" spans="1:27" x14ac:dyDescent="0.2">
      <c r="C18" s="14"/>
      <c r="D18" s="14"/>
      <c r="E18" s="14"/>
      <c r="F18" s="14"/>
      <c r="G18" s="14"/>
      <c r="H18" s="5"/>
      <c r="I18" s="5"/>
      <c r="J18" s="5"/>
      <c r="K18" s="112"/>
      <c r="L18" s="112"/>
      <c r="M18" s="112"/>
      <c r="N18" s="112"/>
      <c r="O18" s="112"/>
      <c r="P18" s="112"/>
      <c r="Q18" s="112"/>
      <c r="R18" s="112"/>
      <c r="S18" s="115"/>
      <c r="T18" s="115"/>
      <c r="U18" s="115"/>
      <c r="V18" s="115"/>
      <c r="W18" s="115"/>
      <c r="X18" s="115"/>
      <c r="Y18" s="115"/>
      <c r="Z18" s="115"/>
      <c r="AA18" s="234"/>
    </row>
    <row r="19" spans="1:27" x14ac:dyDescent="0.2">
      <c r="M19" s="65"/>
      <c r="N19" s="65"/>
      <c r="O19" s="65"/>
      <c r="P19" s="65"/>
      <c r="Q19" s="65"/>
      <c r="R19" s="65"/>
      <c r="S19" s="68"/>
      <c r="T19" s="68"/>
      <c r="U19" s="68"/>
      <c r="V19" s="68"/>
      <c r="W19" s="68"/>
      <c r="X19" s="68"/>
      <c r="Y19" s="68"/>
      <c r="Z19" s="68"/>
    </row>
    <row r="20" spans="1:27" x14ac:dyDescent="0.2">
      <c r="A20" s="6" t="s">
        <v>250</v>
      </c>
      <c r="M20" s="65"/>
      <c r="N20" s="65"/>
      <c r="O20" s="65"/>
      <c r="P20" s="65"/>
      <c r="Q20" s="65"/>
      <c r="R20" s="65"/>
      <c r="S20" s="68"/>
      <c r="T20" s="68"/>
      <c r="U20" s="68"/>
      <c r="V20" s="68"/>
      <c r="W20" s="68"/>
      <c r="X20" s="68"/>
      <c r="Y20" s="68"/>
      <c r="Z20" s="68"/>
    </row>
    <row r="21" spans="1:27" x14ac:dyDescent="0.2">
      <c r="A21" s="5"/>
      <c r="B21" s="5" t="str">
        <f t="shared" ref="B21:B50" si="5">B66</f>
        <v>Combined Categories</v>
      </c>
      <c r="C21" s="5" t="str">
        <f>PROPER(VLOOKUP(C66,fips_xref!$A$5:$B$25,2,FALSE))</f>
        <v>Lincoln</v>
      </c>
      <c r="D21" s="5" t="str">
        <f>PROPER(VLOOKUP(D66,fips_xref!$A$5:$B$25,2,FALSE))</f>
        <v>Sublette</v>
      </c>
      <c r="E21" s="5" t="str">
        <f>PROPER(VLOOKUP(E66,fips_xref!$A$5:$B$25,2,FALSE))</f>
        <v>Sweetwater</v>
      </c>
      <c r="F21" s="5" t="str">
        <f>PROPER(VLOOKUP(F66,fips_xref!$A$5:$B$25,2,FALSE))</f>
        <v>Uinta</v>
      </c>
      <c r="G21" s="5" t="str">
        <f>PROPER(VLOOKUP(G66,fips_xref!$A$5:$B$25,2,FALSE))</f>
        <v>Albany</v>
      </c>
      <c r="H21" s="5" t="str">
        <f>PROPER(VLOOKUP(H66,fips_xref!$A$5:$B$25,2,FALSE))</f>
        <v>Carbon</v>
      </c>
      <c r="I21" s="5" t="str">
        <f>PROPER(VLOOKUP(I66,fips_xref!$A$5:$B$28,2,FALSE))</f>
        <v>Daggett</v>
      </c>
      <c r="J21" s="5" t="str">
        <f>PROPER(VLOOKUP(J66,fips_xref!$A$5:$B$28,2,FALSE))</f>
        <v>Summit</v>
      </c>
      <c r="K21" s="5" t="s">
        <v>280</v>
      </c>
      <c r="L21" s="198"/>
      <c r="M21" s="198"/>
      <c r="N21" s="198"/>
      <c r="O21" s="198"/>
      <c r="P21" s="198"/>
      <c r="Q21" s="198"/>
      <c r="AA21" s="198"/>
    </row>
    <row r="22" spans="1:27" x14ac:dyDescent="0.2">
      <c r="A22" s="11" t="str">
        <f>VLOOKUP(B22,by_src_allpol!$J$22:$K$51,2,FALSE)</f>
        <v>N</v>
      </c>
      <c r="B22" s="198" t="str">
        <f t="shared" si="5"/>
        <v>Blowdown Flaring</v>
      </c>
      <c r="C22" s="53">
        <f t="shared" ref="C22:J31" si="6">C67</f>
        <v>6.2460485138382863E-4</v>
      </c>
      <c r="D22" s="53">
        <f t="shared" si="6"/>
        <v>0</v>
      </c>
      <c r="E22" s="53">
        <f t="shared" si="6"/>
        <v>1.6772590183275814E-3</v>
      </c>
      <c r="F22" s="53">
        <f t="shared" si="6"/>
        <v>8.8958898344104103E-4</v>
      </c>
      <c r="G22" s="53">
        <f t="shared" si="6"/>
        <v>4.4060055005893073E-8</v>
      </c>
      <c r="H22" s="53">
        <f t="shared" si="6"/>
        <v>8.4079934667103599E-4</v>
      </c>
      <c r="I22" s="53">
        <f t="shared" si="6"/>
        <v>7.5342136602477849E-6</v>
      </c>
      <c r="J22" s="53">
        <f t="shared" si="6"/>
        <v>8.1850707416528186E-5</v>
      </c>
      <c r="K22" s="77">
        <f t="shared" ref="K22:K50" si="7">SUM(C22:J22)</f>
        <v>4.1216811809552684E-3</v>
      </c>
      <c r="L22" s="198"/>
      <c r="M22" s="198"/>
      <c r="N22" s="198"/>
      <c r="O22" s="198"/>
      <c r="P22" s="198"/>
      <c r="Q22" s="198"/>
      <c r="AA22" s="198"/>
    </row>
    <row r="23" spans="1:27" x14ac:dyDescent="0.2">
      <c r="A23" s="11" t="str">
        <f>VLOOKUP(B23,by_src_allpol!$J$22:$K$51,2,FALSE)</f>
        <v>Y</v>
      </c>
      <c r="B23" s="198" t="str">
        <f t="shared" si="5"/>
        <v>Compressor Engines</v>
      </c>
      <c r="C23" s="53">
        <f t="shared" si="6"/>
        <v>435.00360819200432</v>
      </c>
      <c r="D23" s="53">
        <f t="shared" si="6"/>
        <v>1506.3746335133496</v>
      </c>
      <c r="E23" s="53">
        <f t="shared" si="6"/>
        <v>4227.3849271426689</v>
      </c>
      <c r="F23" s="53">
        <f t="shared" si="6"/>
        <v>1567.7367118701459</v>
      </c>
      <c r="G23" s="53">
        <f t="shared" si="6"/>
        <v>1852.9806752162633</v>
      </c>
      <c r="H23" s="53">
        <f t="shared" si="6"/>
        <v>2228.8438021664656</v>
      </c>
      <c r="I23" s="53">
        <f t="shared" si="6"/>
        <v>0</v>
      </c>
      <c r="J23" s="53">
        <f t="shared" si="6"/>
        <v>0</v>
      </c>
      <c r="K23" s="77">
        <f t="shared" si="7"/>
        <v>11818.324358100899</v>
      </c>
      <c r="L23" s="198"/>
      <c r="M23" s="198"/>
      <c r="N23" s="198"/>
      <c r="O23" s="198"/>
      <c r="P23" s="198"/>
      <c r="Q23" s="198"/>
      <c r="AA23" s="198"/>
    </row>
    <row r="24" spans="1:27" x14ac:dyDescent="0.2">
      <c r="A24" s="11" t="str">
        <f>VLOOKUP(B24,by_src_allpol!$J$22:$K$51,2,FALSE)</f>
        <v>Y</v>
      </c>
      <c r="B24" s="198" t="str">
        <f t="shared" si="5"/>
        <v xml:space="preserve">Condensate tank </v>
      </c>
      <c r="C24" s="53">
        <f t="shared" si="6"/>
        <v>0</v>
      </c>
      <c r="D24" s="53">
        <f t="shared" si="6"/>
        <v>5.3383106466551355</v>
      </c>
      <c r="E24" s="53">
        <f t="shared" si="6"/>
        <v>0.51768230825397332</v>
      </c>
      <c r="F24" s="53">
        <f t="shared" si="6"/>
        <v>0</v>
      </c>
      <c r="G24" s="53">
        <f t="shared" si="6"/>
        <v>0</v>
      </c>
      <c r="H24" s="53">
        <f t="shared" si="6"/>
        <v>0.17860039634762082</v>
      </c>
      <c r="I24" s="53">
        <f t="shared" si="6"/>
        <v>0</v>
      </c>
      <c r="J24" s="53">
        <f t="shared" si="6"/>
        <v>0</v>
      </c>
      <c r="K24" s="77">
        <f t="shared" si="7"/>
        <v>6.0345933512567296</v>
      </c>
      <c r="L24" s="198"/>
      <c r="M24" s="198"/>
      <c r="N24" s="198"/>
      <c r="O24" s="198"/>
      <c r="P24" s="198"/>
      <c r="Q24" s="198"/>
      <c r="AA24" s="198"/>
    </row>
    <row r="25" spans="1:27" x14ac:dyDescent="0.2">
      <c r="A25" s="11" t="str">
        <f>VLOOKUP(B25,by_src_allpol!$J$22:$K$51,2,FALSE)</f>
        <v>Y</v>
      </c>
      <c r="B25" s="198" t="str">
        <f t="shared" si="5"/>
        <v>Dehydrator</v>
      </c>
      <c r="C25" s="53">
        <f t="shared" si="6"/>
        <v>24.231770045341236</v>
      </c>
      <c r="D25" s="53">
        <f t="shared" si="6"/>
        <v>20.324585896000002</v>
      </c>
      <c r="E25" s="53">
        <f t="shared" si="6"/>
        <v>97.174283852017226</v>
      </c>
      <c r="F25" s="53">
        <f t="shared" si="6"/>
        <v>49.610621425251551</v>
      </c>
      <c r="G25" s="53">
        <f t="shared" si="6"/>
        <v>1.4333755365463286E-3</v>
      </c>
      <c r="H25" s="53">
        <f t="shared" si="6"/>
        <v>38.354149233339953</v>
      </c>
      <c r="I25" s="53">
        <f t="shared" si="6"/>
        <v>0.24510540321086571</v>
      </c>
      <c r="J25" s="53">
        <f t="shared" si="6"/>
        <v>2.6627929003758748</v>
      </c>
      <c r="K25" s="77">
        <f t="shared" si="7"/>
        <v>232.60474213107327</v>
      </c>
      <c r="L25" s="198"/>
      <c r="M25" s="198"/>
      <c r="N25" s="198"/>
      <c r="O25" s="198"/>
      <c r="P25" s="198"/>
      <c r="Q25" s="198"/>
      <c r="AA25" s="198"/>
    </row>
    <row r="26" spans="1:27" x14ac:dyDescent="0.2">
      <c r="A26" s="11" t="str">
        <f>VLOOKUP(B26,by_src_allpol!$J$22:$K$51,2,FALSE)</f>
        <v>N</v>
      </c>
      <c r="B26" s="198" t="str">
        <f t="shared" si="5"/>
        <v>Dehydrator Flaring</v>
      </c>
      <c r="C26" s="53">
        <f t="shared" si="6"/>
        <v>0.59873312290240466</v>
      </c>
      <c r="D26" s="53">
        <f t="shared" si="6"/>
        <v>205.15751373937584</v>
      </c>
      <c r="E26" s="53">
        <f t="shared" si="6"/>
        <v>1.2186182306396944</v>
      </c>
      <c r="F26" s="53">
        <f t="shared" si="6"/>
        <v>0.6442729406391875</v>
      </c>
      <c r="G26" s="53">
        <f t="shared" si="6"/>
        <v>2.9963149411724896E-5</v>
      </c>
      <c r="H26" s="53">
        <f t="shared" si="6"/>
        <v>1.0143534676605288</v>
      </c>
      <c r="I26" s="53">
        <f t="shared" si="6"/>
        <v>5.3844318912546693E-3</v>
      </c>
      <c r="J26" s="53">
        <f t="shared" si="6"/>
        <v>5.169058211735663E-2</v>
      </c>
      <c r="K26" s="77">
        <f t="shared" si="7"/>
        <v>208.69059647837568</v>
      </c>
      <c r="L26" s="198"/>
      <c r="M26" s="198"/>
      <c r="N26" s="198"/>
      <c r="O26" s="198"/>
      <c r="P26" s="198"/>
      <c r="Q26" s="198"/>
      <c r="AA26" s="198"/>
    </row>
    <row r="27" spans="1:27" x14ac:dyDescent="0.2">
      <c r="A27" s="11" t="str">
        <f>VLOOKUP(B27,by_src_allpol!$J$22:$K$51,2,FALSE)</f>
        <v>Y</v>
      </c>
      <c r="B27" s="198" t="str">
        <f t="shared" si="5"/>
        <v>Drill rigs</v>
      </c>
      <c r="C27" s="53">
        <f t="shared" si="6"/>
        <v>274.61428075810903</v>
      </c>
      <c r="D27" s="53">
        <f t="shared" si="6"/>
        <v>2931.7802069859699</v>
      </c>
      <c r="E27" s="53">
        <f t="shared" si="6"/>
        <v>765.18736483084729</v>
      </c>
      <c r="F27" s="53">
        <f t="shared" si="6"/>
        <v>58.65547744347959</v>
      </c>
      <c r="G27" s="53">
        <f t="shared" si="6"/>
        <v>0</v>
      </c>
      <c r="H27" s="53">
        <f t="shared" si="6"/>
        <v>789.18278742136181</v>
      </c>
      <c r="I27" s="53">
        <f t="shared" si="6"/>
        <v>0</v>
      </c>
      <c r="J27" s="53">
        <f t="shared" si="6"/>
        <v>5.3323161312254177</v>
      </c>
      <c r="K27" s="77">
        <f t="shared" si="7"/>
        <v>4824.7524335709932</v>
      </c>
      <c r="L27" s="198"/>
      <c r="M27" s="198"/>
      <c r="N27" s="198"/>
      <c r="O27" s="198"/>
      <c r="P27" s="198"/>
      <c r="Q27" s="198"/>
      <c r="AA27" s="198"/>
    </row>
    <row r="28" spans="1:27" x14ac:dyDescent="0.2">
      <c r="A28" s="11" t="str">
        <f>VLOOKUP(B28,by_src_allpol!$J$22:$K$51,2,FALSE)</f>
        <v>Y</v>
      </c>
      <c r="B28" s="198" t="str">
        <f t="shared" si="5"/>
        <v>Fugitives</v>
      </c>
      <c r="C28" s="53">
        <f t="shared" si="6"/>
        <v>0</v>
      </c>
      <c r="D28" s="53">
        <f t="shared" si="6"/>
        <v>0</v>
      </c>
      <c r="E28" s="53">
        <f t="shared" si="6"/>
        <v>0</v>
      </c>
      <c r="F28" s="53">
        <f t="shared" si="6"/>
        <v>0</v>
      </c>
      <c r="G28" s="53">
        <f t="shared" si="6"/>
        <v>0</v>
      </c>
      <c r="H28" s="53">
        <f t="shared" si="6"/>
        <v>0</v>
      </c>
      <c r="I28" s="53">
        <f t="shared" si="6"/>
        <v>0</v>
      </c>
      <c r="J28" s="53">
        <f t="shared" si="6"/>
        <v>0</v>
      </c>
      <c r="K28" s="77">
        <f t="shared" si="7"/>
        <v>0</v>
      </c>
      <c r="L28" s="198"/>
      <c r="M28" s="198"/>
      <c r="N28" s="198"/>
      <c r="O28" s="198"/>
      <c r="P28" s="198"/>
      <c r="Q28" s="198"/>
      <c r="AA28" s="198"/>
    </row>
    <row r="29" spans="1:27" x14ac:dyDescent="0.2">
      <c r="A29" s="11" t="str">
        <f>VLOOKUP(B29,by_src_allpol!$J$22:$K$51,2,FALSE)</f>
        <v>N</v>
      </c>
      <c r="B29" s="198" t="str">
        <f t="shared" si="5"/>
        <v>Gas Well Truck Loading</v>
      </c>
      <c r="C29" s="53">
        <f t="shared" si="6"/>
        <v>0</v>
      </c>
      <c r="D29" s="53">
        <f t="shared" si="6"/>
        <v>0</v>
      </c>
      <c r="E29" s="53">
        <f t="shared" si="6"/>
        <v>0</v>
      </c>
      <c r="F29" s="53">
        <f t="shared" si="6"/>
        <v>0</v>
      </c>
      <c r="G29" s="53">
        <f t="shared" si="6"/>
        <v>0</v>
      </c>
      <c r="H29" s="53">
        <f t="shared" si="6"/>
        <v>0</v>
      </c>
      <c r="I29" s="53">
        <f t="shared" si="6"/>
        <v>0</v>
      </c>
      <c r="J29" s="53">
        <f t="shared" si="6"/>
        <v>0</v>
      </c>
      <c r="K29" s="77">
        <f t="shared" si="7"/>
        <v>0</v>
      </c>
      <c r="L29" s="198"/>
      <c r="M29" s="198"/>
      <c r="N29" s="198"/>
      <c r="O29" s="198"/>
      <c r="P29" s="198"/>
      <c r="Q29" s="198"/>
      <c r="AA29" s="198"/>
    </row>
    <row r="30" spans="1:27" x14ac:dyDescent="0.2">
      <c r="A30" s="11" t="str">
        <f>VLOOKUP(B30,by_src_allpol!$J$22:$K$51,2,FALSE)</f>
        <v>Y</v>
      </c>
      <c r="B30" s="198" t="str">
        <f t="shared" si="5"/>
        <v>Heaters</v>
      </c>
      <c r="C30" s="53">
        <f t="shared" si="6"/>
        <v>457.21033205019455</v>
      </c>
      <c r="D30" s="53">
        <f t="shared" si="6"/>
        <v>812.47550245098137</v>
      </c>
      <c r="E30" s="53">
        <f t="shared" si="6"/>
        <v>914.85267024762777</v>
      </c>
      <c r="F30" s="53">
        <f t="shared" si="6"/>
        <v>223.53050307297832</v>
      </c>
      <c r="G30" s="53">
        <f t="shared" si="6"/>
        <v>16.715555041594666</v>
      </c>
      <c r="H30" s="53">
        <f t="shared" si="6"/>
        <v>604.20823773353766</v>
      </c>
      <c r="I30" s="53">
        <f t="shared" si="6"/>
        <v>4.4155498262588235</v>
      </c>
      <c r="J30" s="53">
        <f t="shared" si="6"/>
        <v>15.062043343271895</v>
      </c>
      <c r="K30" s="77">
        <f t="shared" si="7"/>
        <v>3048.4703937664453</v>
      </c>
      <c r="L30" s="198"/>
      <c r="M30" s="198"/>
      <c r="N30" s="198"/>
      <c r="O30" s="198"/>
      <c r="P30" s="198"/>
      <c r="Q30" s="198"/>
      <c r="AA30" s="198"/>
    </row>
    <row r="31" spans="1:27" x14ac:dyDescent="0.2">
      <c r="A31" s="11" t="str">
        <f>VLOOKUP(B31,by_src_allpol!$J$22:$K$51,2,FALSE)</f>
        <v>N</v>
      </c>
      <c r="B31" s="198" t="str">
        <f t="shared" si="5"/>
        <v>Initial completion Flaring</v>
      </c>
      <c r="C31" s="53">
        <f t="shared" si="6"/>
        <v>0.21900158902119082</v>
      </c>
      <c r="D31" s="53">
        <f t="shared" si="6"/>
        <v>1913.9800921537073</v>
      </c>
      <c r="E31" s="53">
        <f t="shared" si="6"/>
        <v>0.6102277286318617</v>
      </c>
      <c r="F31" s="53">
        <f t="shared" si="6"/>
        <v>4.677703843171066E-2</v>
      </c>
      <c r="G31" s="53">
        <f t="shared" si="6"/>
        <v>0</v>
      </c>
      <c r="H31" s="53">
        <f t="shared" si="6"/>
        <v>0.62936378980847074</v>
      </c>
      <c r="I31" s="53">
        <f t="shared" si="6"/>
        <v>0</v>
      </c>
      <c r="J31" s="53">
        <f t="shared" si="6"/>
        <v>4.2524580392464236E-3</v>
      </c>
      <c r="K31" s="77">
        <f t="shared" si="7"/>
        <v>1915.4897147576396</v>
      </c>
      <c r="L31" s="198"/>
      <c r="M31" s="198"/>
      <c r="N31" s="198"/>
      <c r="O31" s="198"/>
      <c r="P31" s="198"/>
      <c r="Q31" s="198"/>
      <c r="AA31" s="198"/>
    </row>
    <row r="32" spans="1:27" x14ac:dyDescent="0.2">
      <c r="A32" s="11" t="str">
        <f>VLOOKUP(B32,by_src_allpol!$J$22:$K$51,2,FALSE)</f>
        <v>N</v>
      </c>
      <c r="B32" s="198" t="str">
        <f t="shared" si="5"/>
        <v>Natural Gas Production, Flares</v>
      </c>
      <c r="C32" s="53">
        <f t="shared" ref="C32:J41" si="8">C77</f>
        <v>44.352882301436146</v>
      </c>
      <c r="D32" s="53">
        <f t="shared" si="8"/>
        <v>0</v>
      </c>
      <c r="E32" s="53">
        <f t="shared" si="8"/>
        <v>14.219952938505033</v>
      </c>
      <c r="F32" s="53">
        <f t="shared" si="8"/>
        <v>54.451505038278547</v>
      </c>
      <c r="G32" s="53">
        <f t="shared" si="8"/>
        <v>0</v>
      </c>
      <c r="H32" s="53">
        <f t="shared" si="8"/>
        <v>38.705161924685939</v>
      </c>
      <c r="I32" s="53">
        <f t="shared" si="8"/>
        <v>0</v>
      </c>
      <c r="J32" s="53">
        <f t="shared" si="8"/>
        <v>0</v>
      </c>
      <c r="K32" s="77">
        <f t="shared" si="7"/>
        <v>151.72950220290568</v>
      </c>
      <c r="L32" s="198"/>
      <c r="M32" s="198"/>
      <c r="N32" s="198"/>
      <c r="O32" s="198"/>
      <c r="P32" s="198"/>
      <c r="Q32" s="198"/>
      <c r="AA32" s="198"/>
    </row>
    <row r="33" spans="1:27" x14ac:dyDescent="0.2">
      <c r="A33" s="11" t="str">
        <f>VLOOKUP(B33,by_src_allpol!$J$22:$K$51,2,FALSE)</f>
        <v>N</v>
      </c>
      <c r="B33" s="198" t="str">
        <f t="shared" si="5"/>
        <v>Natural Gas Production, Gas Sweetening: Amine Process</v>
      </c>
      <c r="C33" s="53">
        <f t="shared" si="8"/>
        <v>0</v>
      </c>
      <c r="D33" s="53">
        <f t="shared" si="8"/>
        <v>0</v>
      </c>
      <c r="E33" s="53">
        <f t="shared" si="8"/>
        <v>0</v>
      </c>
      <c r="F33" s="53">
        <f t="shared" si="8"/>
        <v>0</v>
      </c>
      <c r="G33" s="53">
        <f t="shared" si="8"/>
        <v>0</v>
      </c>
      <c r="H33" s="53">
        <f t="shared" si="8"/>
        <v>1.0637307703848768</v>
      </c>
      <c r="I33" s="53">
        <f t="shared" si="8"/>
        <v>0</v>
      </c>
      <c r="J33" s="53">
        <f t="shared" si="8"/>
        <v>0</v>
      </c>
      <c r="K33" s="77">
        <f t="shared" si="7"/>
        <v>1.0637307703848768</v>
      </c>
      <c r="L33" s="198"/>
      <c r="M33" s="198"/>
      <c r="N33" s="198"/>
      <c r="O33" s="198"/>
      <c r="P33" s="198"/>
      <c r="Q33" s="198"/>
      <c r="AA33" s="198"/>
    </row>
    <row r="34" spans="1:27" x14ac:dyDescent="0.2">
      <c r="A34" s="11" t="str">
        <f>VLOOKUP(B34,by_src_allpol!$J$22:$K$51,2,FALSE)</f>
        <v>N</v>
      </c>
      <c r="B34" s="198" t="str">
        <f t="shared" si="5"/>
        <v>Natural Gas Production, Incinerators Burning Waste Gas or Augmented Waste Gas</v>
      </c>
      <c r="C34" s="53">
        <f t="shared" si="8"/>
        <v>54.494137551491797</v>
      </c>
      <c r="D34" s="53">
        <f t="shared" si="8"/>
        <v>0</v>
      </c>
      <c r="E34" s="53">
        <f t="shared" si="8"/>
        <v>0.47276923128216741</v>
      </c>
      <c r="F34" s="53">
        <f t="shared" si="8"/>
        <v>0</v>
      </c>
      <c r="G34" s="53">
        <f t="shared" si="8"/>
        <v>0</v>
      </c>
      <c r="H34" s="53">
        <f t="shared" si="8"/>
        <v>9.8099615491049761</v>
      </c>
      <c r="I34" s="53">
        <f t="shared" si="8"/>
        <v>0</v>
      </c>
      <c r="J34" s="53">
        <f t="shared" si="8"/>
        <v>0</v>
      </c>
      <c r="K34" s="77">
        <f t="shared" si="7"/>
        <v>64.776868331878944</v>
      </c>
      <c r="L34" s="198"/>
      <c r="M34" s="198"/>
      <c r="N34" s="198"/>
      <c r="O34" s="198"/>
      <c r="P34" s="198"/>
      <c r="Q34" s="198"/>
      <c r="AA34" s="198"/>
    </row>
    <row r="35" spans="1:27" x14ac:dyDescent="0.2">
      <c r="A35" s="11" t="str">
        <f>VLOOKUP(B35,by_src_allpol!$J$22:$K$51,2,FALSE)</f>
        <v>N</v>
      </c>
      <c r="B35" s="198" t="str">
        <f t="shared" si="5"/>
        <v>Natural Gas Production, Other Not Classified</v>
      </c>
      <c r="C35" s="53">
        <f t="shared" si="8"/>
        <v>3.2077392342495061</v>
      </c>
      <c r="D35" s="53">
        <f t="shared" si="8"/>
        <v>0</v>
      </c>
      <c r="E35" s="53">
        <f t="shared" si="8"/>
        <v>338.92116173853589</v>
      </c>
      <c r="F35" s="53">
        <f t="shared" si="8"/>
        <v>627.95473681486658</v>
      </c>
      <c r="G35" s="53">
        <f t="shared" si="8"/>
        <v>0</v>
      </c>
      <c r="H35" s="53">
        <f t="shared" si="8"/>
        <v>141.24211382475002</v>
      </c>
      <c r="I35" s="53">
        <f t="shared" si="8"/>
        <v>0</v>
      </c>
      <c r="J35" s="53">
        <f t="shared" si="8"/>
        <v>0</v>
      </c>
      <c r="K35" s="77">
        <f t="shared" si="7"/>
        <v>1111.325751612402</v>
      </c>
      <c r="L35" s="198"/>
      <c r="M35" s="198"/>
      <c r="N35" s="198"/>
      <c r="O35" s="198"/>
      <c r="P35" s="198"/>
      <c r="Q35" s="198"/>
      <c r="AA35" s="198"/>
    </row>
    <row r="36" spans="1:27" x14ac:dyDescent="0.2">
      <c r="A36" s="11" t="str">
        <f>VLOOKUP(B36,by_src_allpol!$J$22:$K$51,2,FALSE)</f>
        <v>N</v>
      </c>
      <c r="B36" s="198" t="str">
        <f t="shared" si="5"/>
        <v>Oil Production, Processing Operations: Not Classified</v>
      </c>
      <c r="C36" s="53">
        <f t="shared" si="8"/>
        <v>0</v>
      </c>
      <c r="D36" s="53">
        <f t="shared" si="8"/>
        <v>0</v>
      </c>
      <c r="E36" s="53">
        <f t="shared" si="8"/>
        <v>0</v>
      </c>
      <c r="F36" s="53">
        <f t="shared" si="8"/>
        <v>0</v>
      </c>
      <c r="G36" s="53">
        <f t="shared" si="8"/>
        <v>0</v>
      </c>
      <c r="H36" s="53">
        <f t="shared" si="8"/>
        <v>0</v>
      </c>
      <c r="I36" s="53">
        <f t="shared" si="8"/>
        <v>0</v>
      </c>
      <c r="J36" s="53">
        <f t="shared" si="8"/>
        <v>0</v>
      </c>
      <c r="K36" s="77">
        <f t="shared" si="7"/>
        <v>0</v>
      </c>
      <c r="L36" s="198"/>
      <c r="M36" s="198"/>
      <c r="N36" s="198"/>
      <c r="O36" s="198"/>
      <c r="P36" s="198"/>
      <c r="Q36" s="198"/>
      <c r="AA36" s="198"/>
    </row>
    <row r="37" spans="1:27" x14ac:dyDescent="0.2">
      <c r="A37" s="11" t="str">
        <f>VLOOKUP(B37,by_src_allpol!$J$22:$K$51,2,FALSE)</f>
        <v>Y</v>
      </c>
      <c r="B37" s="198" t="str">
        <f t="shared" si="5"/>
        <v>Oil Tank</v>
      </c>
      <c r="C37" s="53">
        <f t="shared" si="8"/>
        <v>0</v>
      </c>
      <c r="D37" s="53">
        <f t="shared" si="8"/>
        <v>0</v>
      </c>
      <c r="E37" s="53">
        <f t="shared" si="8"/>
        <v>0</v>
      </c>
      <c r="F37" s="53">
        <f t="shared" si="8"/>
        <v>0</v>
      </c>
      <c r="G37" s="53">
        <f t="shared" si="8"/>
        <v>0</v>
      </c>
      <c r="H37" s="53">
        <f t="shared" si="8"/>
        <v>0</v>
      </c>
      <c r="I37" s="53">
        <f t="shared" si="8"/>
        <v>0</v>
      </c>
      <c r="J37" s="53">
        <f t="shared" si="8"/>
        <v>0</v>
      </c>
      <c r="K37" s="77">
        <f t="shared" si="7"/>
        <v>0</v>
      </c>
      <c r="L37" s="198"/>
      <c r="M37" s="198"/>
      <c r="N37" s="198"/>
      <c r="O37" s="198"/>
      <c r="P37" s="198"/>
      <c r="Q37" s="198"/>
      <c r="AA37" s="198"/>
    </row>
    <row r="38" spans="1:27" x14ac:dyDescent="0.2">
      <c r="A38" s="11" t="str">
        <f>VLOOKUP(B38,by_src_allpol!$J$22:$K$51,2,FALSE)</f>
        <v>N</v>
      </c>
      <c r="B38" s="198" t="str">
        <f t="shared" si="5"/>
        <v>Oil Well Truck Loading</v>
      </c>
      <c r="C38" s="53">
        <f t="shared" si="8"/>
        <v>0</v>
      </c>
      <c r="D38" s="53">
        <f t="shared" si="8"/>
        <v>0</v>
      </c>
      <c r="E38" s="53">
        <f t="shared" si="8"/>
        <v>0</v>
      </c>
      <c r="F38" s="53">
        <f t="shared" si="8"/>
        <v>0</v>
      </c>
      <c r="G38" s="53">
        <f t="shared" si="8"/>
        <v>0</v>
      </c>
      <c r="H38" s="53">
        <f t="shared" si="8"/>
        <v>0</v>
      </c>
      <c r="I38" s="53">
        <f t="shared" si="8"/>
        <v>0</v>
      </c>
      <c r="J38" s="53">
        <f t="shared" si="8"/>
        <v>0</v>
      </c>
      <c r="K38" s="77">
        <f t="shared" si="7"/>
        <v>0</v>
      </c>
      <c r="L38" s="198"/>
      <c r="M38" s="198"/>
      <c r="N38" s="198"/>
      <c r="O38" s="198"/>
      <c r="P38" s="198"/>
      <c r="Q38" s="198"/>
      <c r="AA38" s="198"/>
    </row>
    <row r="39" spans="1:27" x14ac:dyDescent="0.2">
      <c r="A39" s="11" t="str">
        <f>VLOOKUP(B39,by_src_allpol!$J$22:$K$51,2,FALSE)</f>
        <v>N</v>
      </c>
      <c r="B39" s="198" t="str">
        <f t="shared" si="5"/>
        <v>Other Not Classified</v>
      </c>
      <c r="C39" s="53">
        <f t="shared" si="8"/>
        <v>0</v>
      </c>
      <c r="D39" s="53">
        <f t="shared" si="8"/>
        <v>2.3642539200000003</v>
      </c>
      <c r="E39" s="53">
        <f t="shared" si="8"/>
        <v>0</v>
      </c>
      <c r="F39" s="53">
        <f t="shared" si="8"/>
        <v>0</v>
      </c>
      <c r="G39" s="53">
        <f t="shared" si="8"/>
        <v>0</v>
      </c>
      <c r="H39" s="53">
        <f t="shared" si="8"/>
        <v>0</v>
      </c>
      <c r="I39" s="53">
        <f t="shared" si="8"/>
        <v>0</v>
      </c>
      <c r="J39" s="53">
        <f t="shared" si="8"/>
        <v>0</v>
      </c>
      <c r="K39" s="77">
        <f t="shared" si="7"/>
        <v>2.3642539200000003</v>
      </c>
      <c r="L39" s="198"/>
      <c r="M39" s="198"/>
      <c r="N39" s="198"/>
      <c r="O39" s="198"/>
      <c r="P39" s="198"/>
      <c r="Q39" s="198"/>
      <c r="AA39" s="198"/>
    </row>
    <row r="40" spans="1:27" x14ac:dyDescent="0.2">
      <c r="A40" s="11" t="str">
        <f>VLOOKUP(B40,by_src_allpol!$J$22:$K$51,2,FALSE)</f>
        <v>Y</v>
      </c>
      <c r="B40" s="198" t="str">
        <f t="shared" si="5"/>
        <v>Pneumatic devices</v>
      </c>
      <c r="C40" s="53">
        <f t="shared" si="8"/>
        <v>0</v>
      </c>
      <c r="D40" s="53">
        <f t="shared" si="8"/>
        <v>0</v>
      </c>
      <c r="E40" s="53">
        <f t="shared" si="8"/>
        <v>0</v>
      </c>
      <c r="F40" s="53">
        <f t="shared" si="8"/>
        <v>0</v>
      </c>
      <c r="G40" s="53">
        <f t="shared" si="8"/>
        <v>0</v>
      </c>
      <c r="H40" s="53">
        <f t="shared" si="8"/>
        <v>0</v>
      </c>
      <c r="I40" s="53">
        <f t="shared" si="8"/>
        <v>0</v>
      </c>
      <c r="J40" s="53">
        <f t="shared" si="8"/>
        <v>0</v>
      </c>
      <c r="K40" s="77">
        <f t="shared" si="7"/>
        <v>0</v>
      </c>
      <c r="L40" s="198"/>
      <c r="M40" s="198"/>
      <c r="N40" s="198"/>
      <c r="O40" s="198"/>
      <c r="P40" s="198"/>
      <c r="Q40" s="198"/>
      <c r="AA40" s="198"/>
    </row>
    <row r="41" spans="1:27" x14ac:dyDescent="0.2">
      <c r="A41" s="11" t="str">
        <f>VLOOKUP(B41,by_src_allpol!$J$22:$K$51,2,FALSE)</f>
        <v>N</v>
      </c>
      <c r="B41" s="198" t="str">
        <f t="shared" si="5"/>
        <v>Pneumatic Pump Flaring</v>
      </c>
      <c r="C41" s="53">
        <f t="shared" si="8"/>
        <v>0</v>
      </c>
      <c r="D41" s="53">
        <f t="shared" si="8"/>
        <v>60.737598509085352</v>
      </c>
      <c r="E41" s="53">
        <f t="shared" si="8"/>
        <v>0</v>
      </c>
      <c r="F41" s="53">
        <f t="shared" si="8"/>
        <v>0</v>
      </c>
      <c r="G41" s="53">
        <f t="shared" si="8"/>
        <v>0</v>
      </c>
      <c r="H41" s="53">
        <f t="shared" si="8"/>
        <v>0</v>
      </c>
      <c r="I41" s="53">
        <f t="shared" si="8"/>
        <v>0</v>
      </c>
      <c r="J41" s="53">
        <f t="shared" si="8"/>
        <v>0</v>
      </c>
      <c r="K41" s="77">
        <f t="shared" si="7"/>
        <v>60.737598509085352</v>
      </c>
      <c r="L41" s="198"/>
      <c r="M41" s="198"/>
      <c r="N41" s="198"/>
      <c r="O41" s="198"/>
      <c r="P41" s="198"/>
      <c r="Q41" s="198"/>
      <c r="AA41" s="198"/>
    </row>
    <row r="42" spans="1:27" x14ac:dyDescent="0.2">
      <c r="A42" s="11" t="str">
        <f>VLOOKUP(B42,by_src_allpol!$J$22:$K$51,2,FALSE)</f>
        <v>Y</v>
      </c>
      <c r="B42" s="198" t="str">
        <f t="shared" si="5"/>
        <v>Pneumatic pumps</v>
      </c>
      <c r="C42" s="53">
        <f t="shared" ref="C42:J50" si="9">C87</f>
        <v>0</v>
      </c>
      <c r="D42" s="53">
        <f t="shared" si="9"/>
        <v>0</v>
      </c>
      <c r="E42" s="53">
        <f t="shared" si="9"/>
        <v>0</v>
      </c>
      <c r="F42" s="53">
        <f t="shared" si="9"/>
        <v>0</v>
      </c>
      <c r="G42" s="53">
        <f t="shared" si="9"/>
        <v>0</v>
      </c>
      <c r="H42" s="53">
        <f t="shared" si="9"/>
        <v>0</v>
      </c>
      <c r="I42" s="53">
        <f t="shared" si="9"/>
        <v>0</v>
      </c>
      <c r="J42" s="53">
        <f t="shared" si="9"/>
        <v>0</v>
      </c>
      <c r="K42" s="77">
        <f t="shared" si="7"/>
        <v>0</v>
      </c>
      <c r="L42" s="198"/>
      <c r="M42" s="198"/>
      <c r="N42" s="198"/>
      <c r="O42" s="198"/>
      <c r="P42" s="198"/>
      <c r="Q42" s="198"/>
      <c r="AA42" s="198"/>
    </row>
    <row r="43" spans="1:27" x14ac:dyDescent="0.2">
      <c r="A43" s="11" t="str">
        <f>VLOOKUP(B43,by_src_allpol!$J$22:$K$51,2,FALSE)</f>
        <v>N</v>
      </c>
      <c r="B43" s="198" t="str">
        <f t="shared" si="5"/>
        <v>Recompletion Flaring</v>
      </c>
      <c r="C43" s="53">
        <f t="shared" si="9"/>
        <v>1.4219655745091725E-3</v>
      </c>
      <c r="D43" s="53">
        <f t="shared" si="9"/>
        <v>0</v>
      </c>
      <c r="E43" s="53">
        <f t="shared" si="9"/>
        <v>3.189210067589314E-3</v>
      </c>
      <c r="F43" s="53">
        <f t="shared" si="9"/>
        <v>4.1530731895719341E-4</v>
      </c>
      <c r="G43" s="53">
        <f t="shared" si="9"/>
        <v>3.8904666881235915E-5</v>
      </c>
      <c r="H43" s="53">
        <f t="shared" si="9"/>
        <v>1.7964229932410684E-3</v>
      </c>
      <c r="I43" s="53">
        <f t="shared" si="9"/>
        <v>1.6534483424525262E-5</v>
      </c>
      <c r="J43" s="53">
        <f t="shared" si="9"/>
        <v>5.6401380529730723E-5</v>
      </c>
      <c r="K43" s="77">
        <f t="shared" si="7"/>
        <v>6.9347464851322402E-3</v>
      </c>
      <c r="L43" s="198"/>
      <c r="M43" s="198"/>
      <c r="N43" s="198"/>
      <c r="O43" s="198"/>
      <c r="P43" s="198"/>
      <c r="Q43" s="198"/>
      <c r="AA43" s="198"/>
    </row>
    <row r="44" spans="1:27" ht="16.5" customHeight="1" x14ac:dyDescent="0.2">
      <c r="A44" s="11" t="str">
        <f>VLOOKUP(B44,by_src_allpol!$J$22:$K$51,2,FALSE)</f>
        <v>N</v>
      </c>
      <c r="B44" s="198" t="str">
        <f t="shared" si="5"/>
        <v>Tank flaring</v>
      </c>
      <c r="C44" s="53">
        <f t="shared" si="9"/>
        <v>0.9670034712453075</v>
      </c>
      <c r="D44" s="53">
        <f t="shared" si="9"/>
        <v>300.20291089844142</v>
      </c>
      <c r="E44" s="53">
        <f t="shared" si="9"/>
        <v>16.133631752888824</v>
      </c>
      <c r="F44" s="53">
        <f t="shared" si="9"/>
        <v>0</v>
      </c>
      <c r="G44" s="53">
        <f t="shared" si="9"/>
        <v>0</v>
      </c>
      <c r="H44" s="53">
        <f t="shared" si="9"/>
        <v>7.6382001676882538</v>
      </c>
      <c r="I44" s="53">
        <f t="shared" si="9"/>
        <v>2.5746231239446834E-4</v>
      </c>
      <c r="J44" s="53">
        <f t="shared" si="9"/>
        <v>0</v>
      </c>
      <c r="K44" s="77">
        <f t="shared" si="7"/>
        <v>324.94200375257623</v>
      </c>
      <c r="L44" s="198"/>
      <c r="M44" s="198"/>
      <c r="N44" s="198"/>
      <c r="O44" s="198"/>
      <c r="P44" s="198"/>
      <c r="Q44" s="198"/>
      <c r="AA44" s="198"/>
    </row>
    <row r="45" spans="1:27" ht="16.5" customHeight="1" x14ac:dyDescent="0.2">
      <c r="A45" s="11" t="str">
        <f>VLOOKUP(B45,by_src_allpol!$J$22:$K$51,2,FALSE)</f>
        <v>N</v>
      </c>
      <c r="B45" s="198" t="str">
        <f t="shared" si="5"/>
        <v>Venting - blowdowns</v>
      </c>
      <c r="C45" s="53">
        <f t="shared" si="9"/>
        <v>0</v>
      </c>
      <c r="D45" s="53">
        <f t="shared" si="9"/>
        <v>0</v>
      </c>
      <c r="E45" s="53">
        <f t="shared" si="9"/>
        <v>0</v>
      </c>
      <c r="F45" s="53">
        <f t="shared" si="9"/>
        <v>0</v>
      </c>
      <c r="G45" s="53">
        <f t="shared" si="9"/>
        <v>0</v>
      </c>
      <c r="H45" s="53">
        <f t="shared" si="9"/>
        <v>0</v>
      </c>
      <c r="I45" s="53">
        <f t="shared" si="9"/>
        <v>0</v>
      </c>
      <c r="J45" s="53">
        <f t="shared" si="9"/>
        <v>0</v>
      </c>
      <c r="K45" s="77">
        <f t="shared" si="7"/>
        <v>0</v>
      </c>
      <c r="L45" s="198"/>
      <c r="M45" s="198"/>
      <c r="N45" s="198"/>
      <c r="O45" s="198"/>
      <c r="P45" s="198"/>
      <c r="Q45" s="198"/>
      <c r="AA45" s="198"/>
    </row>
    <row r="46" spans="1:27" x14ac:dyDescent="0.2">
      <c r="A46" s="11" t="str">
        <f>VLOOKUP(B46,by_src_allpol!$J$22:$K$51,2,FALSE)</f>
        <v>N</v>
      </c>
      <c r="B46" s="198" t="str">
        <f t="shared" si="5"/>
        <v>Venting - Compressor Shutdown</v>
      </c>
      <c r="C46" s="53">
        <f t="shared" si="9"/>
        <v>0</v>
      </c>
      <c r="D46" s="53">
        <f t="shared" si="9"/>
        <v>0</v>
      </c>
      <c r="E46" s="53">
        <f t="shared" si="9"/>
        <v>0</v>
      </c>
      <c r="F46" s="53">
        <f t="shared" si="9"/>
        <v>0</v>
      </c>
      <c r="G46" s="53">
        <f t="shared" si="9"/>
        <v>0</v>
      </c>
      <c r="H46" s="53">
        <f t="shared" si="9"/>
        <v>0</v>
      </c>
      <c r="I46" s="53">
        <f t="shared" si="9"/>
        <v>0</v>
      </c>
      <c r="J46" s="53">
        <f t="shared" si="9"/>
        <v>0</v>
      </c>
      <c r="K46" s="77">
        <f t="shared" si="7"/>
        <v>0</v>
      </c>
      <c r="L46" s="198"/>
      <c r="M46" s="198"/>
      <c r="N46" s="198"/>
      <c r="O46" s="198"/>
      <c r="P46" s="198"/>
      <c r="Q46" s="198"/>
      <c r="AA46" s="198"/>
    </row>
    <row r="47" spans="1:27" x14ac:dyDescent="0.2">
      <c r="A47" s="11" t="str">
        <f>VLOOKUP(B47,by_src_allpol!$J$22:$K$51,2,FALSE)</f>
        <v>N</v>
      </c>
      <c r="B47" s="198" t="str">
        <f t="shared" si="5"/>
        <v xml:space="preserve">Venting - Compressor Startup </v>
      </c>
      <c r="C47" s="53">
        <f t="shared" si="9"/>
        <v>0</v>
      </c>
      <c r="D47" s="53">
        <f t="shared" si="9"/>
        <v>0</v>
      </c>
      <c r="E47" s="53">
        <f t="shared" si="9"/>
        <v>0</v>
      </c>
      <c r="F47" s="53">
        <f t="shared" si="9"/>
        <v>0</v>
      </c>
      <c r="G47" s="53">
        <f t="shared" si="9"/>
        <v>0</v>
      </c>
      <c r="H47" s="53">
        <f t="shared" si="9"/>
        <v>0</v>
      </c>
      <c r="I47" s="53">
        <f t="shared" si="9"/>
        <v>0</v>
      </c>
      <c r="J47" s="53">
        <f t="shared" si="9"/>
        <v>0</v>
      </c>
      <c r="K47" s="77">
        <f t="shared" si="7"/>
        <v>0</v>
      </c>
      <c r="L47" s="198"/>
      <c r="M47" s="198"/>
      <c r="N47" s="198"/>
      <c r="O47" s="198"/>
      <c r="P47" s="198"/>
      <c r="Q47" s="198"/>
      <c r="AA47" s="198"/>
    </row>
    <row r="48" spans="1:27" x14ac:dyDescent="0.2">
      <c r="A48" s="11" t="str">
        <f>VLOOKUP(B48,by_src_allpol!$J$22:$K$51,2,FALSE)</f>
        <v>Y</v>
      </c>
      <c r="B48" s="198" t="str">
        <f t="shared" si="5"/>
        <v>Venting - initial completions</v>
      </c>
      <c r="C48" s="53">
        <f t="shared" si="9"/>
        <v>0</v>
      </c>
      <c r="D48" s="53">
        <f t="shared" si="9"/>
        <v>0</v>
      </c>
      <c r="E48" s="53">
        <f t="shared" si="9"/>
        <v>0</v>
      </c>
      <c r="F48" s="53">
        <f t="shared" si="9"/>
        <v>0</v>
      </c>
      <c r="G48" s="53">
        <f t="shared" si="9"/>
        <v>0</v>
      </c>
      <c r="H48" s="53">
        <f t="shared" si="9"/>
        <v>0</v>
      </c>
      <c r="I48" s="53">
        <f t="shared" si="9"/>
        <v>0</v>
      </c>
      <c r="J48" s="53">
        <f t="shared" si="9"/>
        <v>0</v>
      </c>
      <c r="K48" s="77">
        <f t="shared" si="7"/>
        <v>0</v>
      </c>
      <c r="L48" s="198"/>
      <c r="M48" s="198"/>
      <c r="N48" s="198"/>
      <c r="O48" s="198"/>
      <c r="P48" s="198"/>
      <c r="Q48" s="198"/>
      <c r="AA48" s="198"/>
    </row>
    <row r="49" spans="1:27" x14ac:dyDescent="0.2">
      <c r="A49" s="11" t="str">
        <f>VLOOKUP(B49,by_src_allpol!$J$22:$K$51,2,FALSE)</f>
        <v>Y</v>
      </c>
      <c r="B49" s="198" t="str">
        <f t="shared" si="5"/>
        <v>Venting - recompletions</v>
      </c>
      <c r="C49" s="53">
        <f t="shared" si="9"/>
        <v>0</v>
      </c>
      <c r="D49" s="53">
        <f t="shared" si="9"/>
        <v>0</v>
      </c>
      <c r="E49" s="53">
        <f t="shared" si="9"/>
        <v>0</v>
      </c>
      <c r="F49" s="53">
        <f t="shared" si="9"/>
        <v>0</v>
      </c>
      <c r="G49" s="53">
        <f t="shared" si="9"/>
        <v>0</v>
      </c>
      <c r="H49" s="53">
        <f t="shared" si="9"/>
        <v>0</v>
      </c>
      <c r="I49" s="53">
        <f t="shared" si="9"/>
        <v>0</v>
      </c>
      <c r="J49" s="53">
        <f t="shared" si="9"/>
        <v>0</v>
      </c>
      <c r="K49" s="77">
        <f t="shared" si="7"/>
        <v>0</v>
      </c>
      <c r="L49" s="198"/>
      <c r="M49" s="198"/>
      <c r="N49" s="198"/>
      <c r="O49" s="198"/>
      <c r="P49" s="198"/>
      <c r="Q49" s="198"/>
      <c r="AA49" s="198"/>
    </row>
    <row r="50" spans="1:27" x14ac:dyDescent="0.2">
      <c r="A50" s="11" t="str">
        <f>VLOOKUP(B50,by_src_allpol!$J$22:$K$51,2,FALSE)</f>
        <v>N</v>
      </c>
      <c r="B50" s="198" t="str">
        <f t="shared" si="5"/>
        <v>Workover rigs</v>
      </c>
      <c r="C50" s="53">
        <f t="shared" si="9"/>
        <v>10.796066481885449</v>
      </c>
      <c r="D50" s="53">
        <f t="shared" si="9"/>
        <v>0</v>
      </c>
      <c r="E50" s="53">
        <f t="shared" si="9"/>
        <v>24.213612855063189</v>
      </c>
      <c r="F50" s="53">
        <f t="shared" si="9"/>
        <v>3.1531603199487597</v>
      </c>
      <c r="G50" s="53">
        <f t="shared" si="9"/>
        <v>0.29537801592025853</v>
      </c>
      <c r="H50" s="53">
        <f t="shared" si="9"/>
        <v>13.639079885117935</v>
      </c>
      <c r="I50" s="53">
        <f t="shared" si="9"/>
        <v>0.12553565676610987</v>
      </c>
      <c r="J50" s="53">
        <f t="shared" si="9"/>
        <v>0.42821926549049827</v>
      </c>
      <c r="K50" s="77">
        <f t="shared" si="7"/>
        <v>52.651052480192199</v>
      </c>
      <c r="L50" s="198"/>
      <c r="M50" s="198"/>
      <c r="N50" s="198"/>
      <c r="O50" s="198"/>
      <c r="P50" s="198"/>
      <c r="Q50" s="198"/>
      <c r="AA50" s="198"/>
    </row>
    <row r="51" spans="1:27" s="5" customFormat="1" x14ac:dyDescent="0.2">
      <c r="B51" s="5" t="s">
        <v>280</v>
      </c>
      <c r="C51" s="226">
        <f t="shared" ref="C51:K51" si="10">SUM(C22:C50)</f>
        <v>1305.697601368307</v>
      </c>
      <c r="D51" s="226">
        <f t="shared" si="10"/>
        <v>7758.7356087135659</v>
      </c>
      <c r="E51" s="226">
        <f t="shared" si="10"/>
        <v>6400.9117693260469</v>
      </c>
      <c r="F51" s="226">
        <f t="shared" si="10"/>
        <v>2585.7850708603228</v>
      </c>
      <c r="G51" s="226">
        <f t="shared" si="10"/>
        <v>1869.9931105611911</v>
      </c>
      <c r="H51" s="226">
        <f t="shared" si="10"/>
        <v>3874.5121795525938</v>
      </c>
      <c r="I51" s="226">
        <f t="shared" si="10"/>
        <v>4.7918568491365328</v>
      </c>
      <c r="J51" s="226">
        <f t="shared" si="10"/>
        <v>23.541452932608234</v>
      </c>
      <c r="K51" s="226">
        <f t="shared" si="10"/>
        <v>23823.968650163781</v>
      </c>
    </row>
    <row r="52" spans="1:27" x14ac:dyDescent="0.2">
      <c r="C52" s="53"/>
      <c r="D52" s="53"/>
      <c r="E52" s="53"/>
      <c r="F52" s="53"/>
      <c r="G52" s="53"/>
      <c r="H52" s="114"/>
      <c r="I52" s="114"/>
      <c r="J52" s="114"/>
      <c r="K52" s="114"/>
      <c r="L52" s="114"/>
      <c r="M52" s="116"/>
      <c r="N52" s="116"/>
      <c r="O52" s="116"/>
      <c r="P52" s="116"/>
      <c r="Q52" s="113"/>
      <c r="R52" s="113"/>
      <c r="S52" s="53"/>
      <c r="T52" s="53"/>
      <c r="U52" s="53"/>
      <c r="V52" s="53"/>
      <c r="W52" s="53"/>
    </row>
    <row r="53" spans="1:27" x14ac:dyDescent="0.2">
      <c r="C53" s="53"/>
      <c r="D53" s="53"/>
      <c r="E53" s="53"/>
      <c r="F53" s="53"/>
      <c r="G53" s="53"/>
      <c r="H53" s="114"/>
      <c r="I53" s="114"/>
      <c r="J53" s="114"/>
      <c r="K53" s="114"/>
      <c r="L53" s="114"/>
      <c r="M53" s="116"/>
      <c r="N53" s="116"/>
      <c r="O53" s="116"/>
      <c r="P53" s="116"/>
      <c r="Q53" s="71"/>
      <c r="R53" s="71"/>
      <c r="S53" s="53"/>
      <c r="T53" s="53"/>
      <c r="U53" s="53"/>
      <c r="V53" s="53"/>
      <c r="W53" s="53"/>
    </row>
    <row r="54" spans="1:27" x14ac:dyDescent="0.2">
      <c r="C54" s="53"/>
      <c r="D54" s="53"/>
      <c r="E54" s="53"/>
      <c r="F54" s="53"/>
      <c r="G54" s="53"/>
      <c r="H54" s="114"/>
      <c r="I54" s="114"/>
      <c r="J54" s="114"/>
      <c r="K54" s="114"/>
      <c r="L54" s="114"/>
      <c r="M54" s="116"/>
      <c r="N54" s="116"/>
      <c r="O54" s="116"/>
      <c r="P54" s="116"/>
      <c r="Q54" s="71"/>
      <c r="R54" s="71"/>
      <c r="S54" s="53"/>
      <c r="T54" s="53"/>
      <c r="U54" s="53"/>
      <c r="V54" s="53"/>
      <c r="W54" s="53"/>
    </row>
    <row r="55" spans="1:27" x14ac:dyDescent="0.2">
      <c r="C55" s="53"/>
      <c r="D55" s="53"/>
      <c r="E55" s="53"/>
      <c r="F55" s="53"/>
      <c r="G55" s="53"/>
      <c r="H55" s="114"/>
      <c r="I55" s="114"/>
      <c r="J55" s="114"/>
      <c r="K55" s="114"/>
      <c r="L55" s="114"/>
      <c r="M55" s="116"/>
      <c r="N55" s="116"/>
      <c r="O55" s="116"/>
      <c r="P55" s="116"/>
      <c r="Q55" s="116"/>
      <c r="R55" s="53"/>
      <c r="S55" s="53"/>
      <c r="T55" s="53"/>
      <c r="U55" s="53"/>
      <c r="V55" s="53"/>
      <c r="W55" s="53"/>
    </row>
    <row r="56" spans="1:27" x14ac:dyDescent="0.2">
      <c r="C56" s="53"/>
      <c r="D56" s="53"/>
      <c r="E56" s="53"/>
      <c r="F56" s="53"/>
      <c r="G56" s="53"/>
      <c r="H56" s="114"/>
      <c r="I56" s="114"/>
      <c r="J56" s="114"/>
      <c r="K56" s="114"/>
      <c r="L56" s="114"/>
      <c r="M56" s="116"/>
      <c r="N56" s="116"/>
      <c r="O56" s="116"/>
      <c r="P56" s="116"/>
      <c r="Q56" s="116"/>
      <c r="R56" s="53"/>
      <c r="S56" s="53"/>
      <c r="T56" s="53"/>
      <c r="U56" s="53"/>
      <c r="V56" s="53"/>
      <c r="W56" s="53"/>
    </row>
    <row r="57" spans="1:27" x14ac:dyDescent="0.2">
      <c r="C57" s="53"/>
      <c r="D57" s="53"/>
      <c r="E57" s="53"/>
      <c r="F57" s="53"/>
      <c r="G57" s="53"/>
      <c r="H57" s="114"/>
      <c r="I57" s="114"/>
      <c r="J57" s="114"/>
      <c r="K57" s="114"/>
      <c r="L57" s="114"/>
      <c r="M57" s="116"/>
      <c r="N57" s="116"/>
      <c r="O57" s="116"/>
      <c r="P57" s="116"/>
      <c r="Q57" s="116"/>
      <c r="R57" s="53"/>
      <c r="S57" s="53"/>
      <c r="T57" s="53"/>
      <c r="U57" s="53"/>
      <c r="V57" s="53"/>
      <c r="W57" s="53"/>
    </row>
    <row r="58" spans="1:27" x14ac:dyDescent="0.2">
      <c r="C58" s="53"/>
      <c r="D58" s="53"/>
      <c r="E58" s="53"/>
      <c r="F58" s="53"/>
      <c r="G58" s="53"/>
      <c r="H58" s="114"/>
      <c r="I58" s="114"/>
      <c r="J58" s="114"/>
      <c r="K58" s="114"/>
      <c r="L58" s="114"/>
      <c r="M58" s="116"/>
      <c r="N58" s="116"/>
      <c r="O58" s="116"/>
      <c r="P58" s="116"/>
      <c r="Q58" s="116"/>
      <c r="R58" s="53"/>
      <c r="S58" s="53"/>
      <c r="T58" s="53"/>
      <c r="U58" s="53"/>
      <c r="V58" s="53"/>
      <c r="W58" s="53"/>
    </row>
    <row r="65" spans="2:27" x14ac:dyDescent="0.2">
      <c r="B65" s="30" t="s">
        <v>214</v>
      </c>
      <c r="C65" s="30" t="s">
        <v>2</v>
      </c>
      <c r="D65" s="34"/>
      <c r="E65" s="34"/>
      <c r="F65" s="34"/>
      <c r="G65" s="34"/>
      <c r="H65" s="34"/>
      <c r="I65" s="34"/>
      <c r="J65" s="34"/>
      <c r="K65" s="36"/>
      <c r="L65"/>
      <c r="M65"/>
      <c r="N65"/>
      <c r="O65"/>
      <c r="P65"/>
      <c r="Q65"/>
      <c r="R65"/>
      <c r="S65"/>
      <c r="T65"/>
      <c r="U65"/>
      <c r="V65"/>
      <c r="W65"/>
      <c r="X65"/>
      <c r="Y65"/>
      <c r="Z65"/>
      <c r="AA65"/>
    </row>
    <row r="66" spans="2:27" x14ac:dyDescent="0.2">
      <c r="B66" s="30" t="s">
        <v>1665</v>
      </c>
      <c r="C66" s="32">
        <v>56023</v>
      </c>
      <c r="D66" s="43">
        <v>56035</v>
      </c>
      <c r="E66" s="43">
        <v>56037</v>
      </c>
      <c r="F66" s="43">
        <v>56041</v>
      </c>
      <c r="G66" s="43">
        <v>56001</v>
      </c>
      <c r="H66" s="43">
        <v>56007</v>
      </c>
      <c r="I66" s="43">
        <v>49009</v>
      </c>
      <c r="J66" s="43">
        <v>49043</v>
      </c>
      <c r="K66" s="31" t="s">
        <v>216</v>
      </c>
      <c r="L66"/>
      <c r="M66"/>
      <c r="N66"/>
      <c r="O66"/>
      <c r="P66"/>
      <c r="Q66"/>
      <c r="R66"/>
      <c r="S66"/>
      <c r="T66"/>
      <c r="U66"/>
      <c r="V66"/>
      <c r="W66"/>
      <c r="X66"/>
      <c r="Y66"/>
      <c r="Z66"/>
      <c r="AA66"/>
    </row>
    <row r="67" spans="2:27" x14ac:dyDescent="0.2">
      <c r="B67" s="32" t="s">
        <v>426</v>
      </c>
      <c r="C67" s="408">
        <v>6.2460485138382863E-4</v>
      </c>
      <c r="D67" s="409">
        <v>0</v>
      </c>
      <c r="E67" s="409">
        <v>1.6772590183275814E-3</v>
      </c>
      <c r="F67" s="409">
        <v>8.8958898344104103E-4</v>
      </c>
      <c r="G67" s="409">
        <v>4.4060055005893073E-8</v>
      </c>
      <c r="H67" s="409">
        <v>8.4079934667103599E-4</v>
      </c>
      <c r="I67" s="409">
        <v>7.5342136602477849E-6</v>
      </c>
      <c r="J67" s="409">
        <v>8.1850707416528186E-5</v>
      </c>
      <c r="K67" s="446">
        <v>4.1216811809552684E-3</v>
      </c>
      <c r="L67"/>
      <c r="M67"/>
      <c r="N67"/>
      <c r="O67"/>
      <c r="P67"/>
      <c r="Q67"/>
      <c r="R67"/>
      <c r="S67"/>
      <c r="T67"/>
      <c r="U67"/>
      <c r="V67"/>
      <c r="W67"/>
      <c r="X67"/>
      <c r="Y67"/>
      <c r="Z67"/>
      <c r="AA67"/>
    </row>
    <row r="68" spans="2:27" x14ac:dyDescent="0.2">
      <c r="B68" s="33" t="s">
        <v>254</v>
      </c>
      <c r="C68" s="410">
        <v>435.00360819200432</v>
      </c>
      <c r="D68" s="135">
        <v>1506.3746335133496</v>
      </c>
      <c r="E68" s="135">
        <v>4227.3849271426689</v>
      </c>
      <c r="F68" s="135">
        <v>1567.7367118701459</v>
      </c>
      <c r="G68" s="135">
        <v>1852.9806752162633</v>
      </c>
      <c r="H68" s="135">
        <v>2228.8438021664656</v>
      </c>
      <c r="I68" s="135"/>
      <c r="J68" s="135"/>
      <c r="K68" s="447">
        <v>11818.324358100899</v>
      </c>
      <c r="L68"/>
      <c r="M68"/>
      <c r="N68"/>
      <c r="O68"/>
      <c r="P68"/>
      <c r="Q68"/>
      <c r="R68"/>
      <c r="S68"/>
      <c r="T68"/>
      <c r="U68"/>
      <c r="V68"/>
      <c r="W68"/>
      <c r="X68"/>
      <c r="Y68"/>
      <c r="Z68"/>
      <c r="AA68"/>
    </row>
    <row r="69" spans="2:27" x14ac:dyDescent="0.2">
      <c r="B69" s="33" t="s">
        <v>277</v>
      </c>
      <c r="C69" s="410">
        <v>0</v>
      </c>
      <c r="D69" s="135">
        <v>5.3383106466551355</v>
      </c>
      <c r="E69" s="135">
        <v>0.51768230825397332</v>
      </c>
      <c r="F69" s="135">
        <v>0</v>
      </c>
      <c r="G69" s="135">
        <v>0</v>
      </c>
      <c r="H69" s="135">
        <v>0.17860039634762082</v>
      </c>
      <c r="I69" s="135">
        <v>0</v>
      </c>
      <c r="J69" s="135">
        <v>0</v>
      </c>
      <c r="K69" s="447">
        <v>6.0345933512567296</v>
      </c>
      <c r="L69"/>
      <c r="M69"/>
      <c r="N69"/>
      <c r="O69"/>
      <c r="P69"/>
      <c r="Q69"/>
      <c r="R69"/>
      <c r="S69"/>
      <c r="T69"/>
      <c r="U69"/>
      <c r="V69"/>
      <c r="W69"/>
      <c r="X69"/>
      <c r="Y69"/>
      <c r="Z69"/>
      <c r="AA69"/>
    </row>
    <row r="70" spans="2:27" x14ac:dyDescent="0.2">
      <c r="B70" s="33" t="s">
        <v>269</v>
      </c>
      <c r="C70" s="410">
        <v>24.231770045341236</v>
      </c>
      <c r="D70" s="135">
        <v>20.324585896000002</v>
      </c>
      <c r="E70" s="135">
        <v>97.174283852017226</v>
      </c>
      <c r="F70" s="135">
        <v>49.610621425251551</v>
      </c>
      <c r="G70" s="135">
        <v>1.4333755365463286E-3</v>
      </c>
      <c r="H70" s="135">
        <v>38.354149233339953</v>
      </c>
      <c r="I70" s="135">
        <v>0.24510540321086571</v>
      </c>
      <c r="J70" s="135">
        <v>2.6627929003758748</v>
      </c>
      <c r="K70" s="447">
        <v>232.60474213107327</v>
      </c>
      <c r="L70"/>
      <c r="M70"/>
      <c r="N70"/>
      <c r="O70"/>
      <c r="P70"/>
      <c r="Q70"/>
      <c r="R70"/>
      <c r="S70"/>
      <c r="T70"/>
      <c r="U70"/>
      <c r="V70"/>
      <c r="W70"/>
      <c r="X70"/>
      <c r="Y70"/>
      <c r="Z70"/>
      <c r="AA70"/>
    </row>
    <row r="71" spans="2:27" x14ac:dyDescent="0.2">
      <c r="B71" s="33" t="s">
        <v>271</v>
      </c>
      <c r="C71" s="410">
        <v>0.59873312290240466</v>
      </c>
      <c r="D71" s="135">
        <v>205.15751373937584</v>
      </c>
      <c r="E71" s="135">
        <v>1.2186182306396944</v>
      </c>
      <c r="F71" s="135">
        <v>0.6442729406391875</v>
      </c>
      <c r="G71" s="135">
        <v>2.9963149411724896E-5</v>
      </c>
      <c r="H71" s="135">
        <v>1.0143534676605288</v>
      </c>
      <c r="I71" s="135">
        <v>5.3844318912546693E-3</v>
      </c>
      <c r="J71" s="135">
        <v>5.169058211735663E-2</v>
      </c>
      <c r="K71" s="447">
        <v>208.69059647837568</v>
      </c>
      <c r="L71"/>
      <c r="M71"/>
      <c r="N71"/>
      <c r="O71"/>
      <c r="P71"/>
      <c r="Q71"/>
      <c r="R71"/>
      <c r="S71"/>
      <c r="T71"/>
      <c r="U71"/>
      <c r="V71"/>
      <c r="W71"/>
      <c r="X71"/>
      <c r="Y71"/>
      <c r="Z71"/>
      <c r="AA71"/>
    </row>
    <row r="72" spans="2:27" x14ac:dyDescent="0.2">
      <c r="B72" s="33" t="s">
        <v>44</v>
      </c>
      <c r="C72" s="410">
        <v>274.61428075810903</v>
      </c>
      <c r="D72" s="135">
        <v>2931.7802069859699</v>
      </c>
      <c r="E72" s="135">
        <v>765.18736483084729</v>
      </c>
      <c r="F72" s="135">
        <v>58.65547744347959</v>
      </c>
      <c r="G72" s="135">
        <v>0</v>
      </c>
      <c r="H72" s="135">
        <v>789.18278742136181</v>
      </c>
      <c r="I72" s="135">
        <v>0</v>
      </c>
      <c r="J72" s="135">
        <v>5.3323161312254177</v>
      </c>
      <c r="K72" s="447">
        <v>4824.7524335709932</v>
      </c>
      <c r="L72"/>
      <c r="M72"/>
      <c r="N72"/>
      <c r="O72"/>
      <c r="P72"/>
      <c r="Q72"/>
      <c r="R72"/>
      <c r="S72"/>
      <c r="T72"/>
      <c r="U72"/>
      <c r="V72"/>
      <c r="W72"/>
      <c r="X72"/>
      <c r="Y72"/>
      <c r="Z72"/>
      <c r="AA72"/>
    </row>
    <row r="73" spans="2:27" x14ac:dyDescent="0.2">
      <c r="B73" s="33" t="s">
        <v>460</v>
      </c>
      <c r="C73" s="410">
        <v>0</v>
      </c>
      <c r="D73" s="135">
        <v>0</v>
      </c>
      <c r="E73" s="135">
        <v>0</v>
      </c>
      <c r="F73" s="135">
        <v>0</v>
      </c>
      <c r="G73" s="135">
        <v>0</v>
      </c>
      <c r="H73" s="135">
        <v>0</v>
      </c>
      <c r="I73" s="135">
        <v>0</v>
      </c>
      <c r="J73" s="135">
        <v>0</v>
      </c>
      <c r="K73" s="447">
        <v>0</v>
      </c>
      <c r="L73"/>
      <c r="M73"/>
      <c r="N73"/>
      <c r="O73"/>
      <c r="P73"/>
      <c r="Q73"/>
      <c r="R73"/>
      <c r="S73"/>
      <c r="T73"/>
      <c r="U73"/>
      <c r="V73"/>
      <c r="W73"/>
      <c r="X73"/>
      <c r="Y73"/>
      <c r="Z73"/>
      <c r="AA73"/>
    </row>
    <row r="74" spans="2:27" x14ac:dyDescent="0.2">
      <c r="B74" s="33" t="s">
        <v>386</v>
      </c>
      <c r="C74" s="410">
        <v>0</v>
      </c>
      <c r="D74" s="135">
        <v>0</v>
      </c>
      <c r="E74" s="135">
        <v>0</v>
      </c>
      <c r="F74" s="135">
        <v>0</v>
      </c>
      <c r="G74" s="135">
        <v>0</v>
      </c>
      <c r="H74" s="135">
        <v>0</v>
      </c>
      <c r="I74" s="135">
        <v>0</v>
      </c>
      <c r="J74" s="135">
        <v>0</v>
      </c>
      <c r="K74" s="447">
        <v>0</v>
      </c>
      <c r="L74"/>
      <c r="M74"/>
      <c r="N74"/>
      <c r="O74"/>
      <c r="P74"/>
      <c r="Q74"/>
      <c r="R74"/>
      <c r="S74"/>
      <c r="T74"/>
      <c r="U74"/>
      <c r="V74"/>
      <c r="W74"/>
      <c r="X74"/>
      <c r="Y74"/>
      <c r="Z74"/>
      <c r="AA74"/>
    </row>
    <row r="75" spans="2:27" x14ac:dyDescent="0.2">
      <c r="B75" s="33" t="s">
        <v>52</v>
      </c>
      <c r="C75" s="410">
        <v>457.21033205019455</v>
      </c>
      <c r="D75" s="135">
        <v>812.47550245098137</v>
      </c>
      <c r="E75" s="135">
        <v>914.85267024762777</v>
      </c>
      <c r="F75" s="135">
        <v>223.53050307297832</v>
      </c>
      <c r="G75" s="135">
        <v>16.715555041594666</v>
      </c>
      <c r="H75" s="135">
        <v>604.20823773353766</v>
      </c>
      <c r="I75" s="135">
        <v>4.4155498262588235</v>
      </c>
      <c r="J75" s="135">
        <v>15.062043343271895</v>
      </c>
      <c r="K75" s="447">
        <v>3048.4703937664453</v>
      </c>
      <c r="L75"/>
      <c r="M75"/>
      <c r="N75"/>
      <c r="O75"/>
      <c r="P75"/>
      <c r="Q75"/>
      <c r="R75"/>
      <c r="S75"/>
      <c r="T75"/>
      <c r="U75"/>
      <c r="V75"/>
      <c r="W75"/>
      <c r="X75"/>
      <c r="Y75"/>
      <c r="Z75"/>
      <c r="AA75"/>
    </row>
    <row r="76" spans="2:27" x14ac:dyDescent="0.2">
      <c r="B76" s="33" t="s">
        <v>273</v>
      </c>
      <c r="C76" s="410">
        <v>0.21900158902119082</v>
      </c>
      <c r="D76" s="135">
        <v>1913.9800921537073</v>
      </c>
      <c r="E76" s="135">
        <v>0.6102277286318617</v>
      </c>
      <c r="F76" s="135">
        <v>4.677703843171066E-2</v>
      </c>
      <c r="G76" s="135">
        <v>0</v>
      </c>
      <c r="H76" s="135">
        <v>0.62936378980847074</v>
      </c>
      <c r="I76" s="135">
        <v>0</v>
      </c>
      <c r="J76" s="135">
        <v>4.2524580392464236E-3</v>
      </c>
      <c r="K76" s="447">
        <v>1915.4897147576396</v>
      </c>
      <c r="L76"/>
      <c r="M76"/>
      <c r="N76"/>
      <c r="O76"/>
      <c r="P76"/>
      <c r="Q76"/>
      <c r="R76"/>
      <c r="S76"/>
      <c r="T76"/>
      <c r="U76"/>
      <c r="V76"/>
      <c r="W76"/>
      <c r="X76"/>
      <c r="Y76"/>
      <c r="Z76"/>
      <c r="AA76"/>
    </row>
    <row r="77" spans="2:27" x14ac:dyDescent="0.2">
      <c r="B77" s="33" t="s">
        <v>225</v>
      </c>
      <c r="C77" s="410">
        <v>44.352882301436146</v>
      </c>
      <c r="D77" s="135"/>
      <c r="E77" s="135">
        <v>14.219952938505033</v>
      </c>
      <c r="F77" s="135">
        <v>54.451505038278547</v>
      </c>
      <c r="G77" s="135"/>
      <c r="H77" s="135">
        <v>38.705161924685939</v>
      </c>
      <c r="I77" s="135"/>
      <c r="J77" s="135"/>
      <c r="K77" s="447">
        <v>151.72950220290568</v>
      </c>
      <c r="L77"/>
      <c r="M77"/>
      <c r="N77"/>
      <c r="O77"/>
      <c r="P77"/>
      <c r="Q77"/>
      <c r="R77"/>
      <c r="S77"/>
      <c r="T77"/>
      <c r="U77"/>
      <c r="V77"/>
      <c r="W77"/>
      <c r="X77"/>
      <c r="Y77"/>
      <c r="Z77"/>
      <c r="AA77"/>
    </row>
    <row r="78" spans="2:27" x14ac:dyDescent="0.2">
      <c r="B78" s="33" t="s">
        <v>223</v>
      </c>
      <c r="C78" s="410"/>
      <c r="D78" s="135"/>
      <c r="E78" s="135"/>
      <c r="F78" s="135"/>
      <c r="G78" s="135"/>
      <c r="H78" s="135">
        <v>1.0637307703848768</v>
      </c>
      <c r="I78" s="135"/>
      <c r="J78" s="135"/>
      <c r="K78" s="447">
        <v>1.0637307703848768</v>
      </c>
      <c r="L78"/>
      <c r="M78"/>
      <c r="N78"/>
      <c r="O78"/>
      <c r="P78"/>
      <c r="Q78"/>
      <c r="R78"/>
      <c r="S78"/>
      <c r="T78"/>
      <c r="U78"/>
      <c r="V78"/>
      <c r="W78"/>
      <c r="X78"/>
      <c r="Y78"/>
      <c r="Z78"/>
      <c r="AA78"/>
    </row>
    <row r="79" spans="2:27" x14ac:dyDescent="0.2">
      <c r="B79" s="33" t="s">
        <v>226</v>
      </c>
      <c r="C79" s="410">
        <v>54.494137551491797</v>
      </c>
      <c r="D79" s="135"/>
      <c r="E79" s="135">
        <v>0.47276923128216741</v>
      </c>
      <c r="F79" s="135"/>
      <c r="G79" s="135"/>
      <c r="H79" s="135">
        <v>9.8099615491049761</v>
      </c>
      <c r="I79" s="135"/>
      <c r="J79" s="135"/>
      <c r="K79" s="447">
        <v>64.776868331878944</v>
      </c>
      <c r="L79"/>
      <c r="M79"/>
      <c r="N79"/>
      <c r="O79"/>
      <c r="P79"/>
      <c r="Q79"/>
      <c r="R79"/>
      <c r="S79"/>
      <c r="T79"/>
      <c r="U79"/>
      <c r="V79"/>
      <c r="W79"/>
      <c r="X79"/>
      <c r="Y79"/>
      <c r="Z79"/>
      <c r="AA79"/>
    </row>
    <row r="80" spans="2:27" x14ac:dyDescent="0.2">
      <c r="B80" s="33" t="s">
        <v>234</v>
      </c>
      <c r="C80" s="410">
        <v>3.2077392342495061</v>
      </c>
      <c r="D80" s="135"/>
      <c r="E80" s="135">
        <v>338.92116173853589</v>
      </c>
      <c r="F80" s="135">
        <v>627.95473681486658</v>
      </c>
      <c r="G80" s="135"/>
      <c r="H80" s="135">
        <v>141.24211382475002</v>
      </c>
      <c r="I80" s="135"/>
      <c r="J80" s="135"/>
      <c r="K80" s="447">
        <v>1111.325751612402</v>
      </c>
      <c r="L80"/>
      <c r="M80"/>
      <c r="N80"/>
      <c r="O80"/>
      <c r="P80"/>
      <c r="Q80"/>
      <c r="R80"/>
      <c r="S80"/>
      <c r="T80"/>
      <c r="U80"/>
      <c r="V80"/>
      <c r="W80"/>
      <c r="X80"/>
      <c r="Y80"/>
      <c r="Z80"/>
      <c r="AA80"/>
    </row>
    <row r="81" spans="2:27" x14ac:dyDescent="0.2">
      <c r="B81" s="33" t="s">
        <v>222</v>
      </c>
      <c r="C81" s="410"/>
      <c r="D81" s="135"/>
      <c r="E81" s="135"/>
      <c r="F81" s="135"/>
      <c r="G81" s="135"/>
      <c r="H81" s="135">
        <v>0</v>
      </c>
      <c r="I81" s="135"/>
      <c r="J81" s="135"/>
      <c r="K81" s="447">
        <v>0</v>
      </c>
      <c r="L81"/>
      <c r="M81"/>
      <c r="N81"/>
      <c r="O81"/>
      <c r="P81"/>
      <c r="Q81"/>
      <c r="R81"/>
      <c r="S81"/>
      <c r="T81"/>
      <c r="U81"/>
      <c r="V81"/>
      <c r="W81"/>
      <c r="X81"/>
      <c r="Y81"/>
      <c r="Z81"/>
      <c r="AA81"/>
    </row>
    <row r="82" spans="2:27" x14ac:dyDescent="0.2">
      <c r="B82" s="33" t="s">
        <v>279</v>
      </c>
      <c r="C82" s="410">
        <v>0</v>
      </c>
      <c r="D82" s="135">
        <v>0</v>
      </c>
      <c r="E82" s="135">
        <v>0</v>
      </c>
      <c r="F82" s="135">
        <v>0</v>
      </c>
      <c r="G82" s="135">
        <v>0</v>
      </c>
      <c r="H82" s="135">
        <v>0</v>
      </c>
      <c r="I82" s="135">
        <v>0</v>
      </c>
      <c r="J82" s="135">
        <v>0</v>
      </c>
      <c r="K82" s="447">
        <v>0</v>
      </c>
      <c r="L82"/>
      <c r="M82"/>
      <c r="N82"/>
      <c r="O82"/>
      <c r="P82"/>
      <c r="Q82"/>
      <c r="R82"/>
      <c r="S82"/>
      <c r="T82"/>
      <c r="U82"/>
      <c r="V82"/>
      <c r="W82"/>
      <c r="X82"/>
      <c r="Y82"/>
      <c r="Z82"/>
      <c r="AA82"/>
    </row>
    <row r="83" spans="2:27" x14ac:dyDescent="0.2">
      <c r="B83" s="33" t="s">
        <v>393</v>
      </c>
      <c r="C83" s="410">
        <v>0</v>
      </c>
      <c r="D83" s="135">
        <v>0</v>
      </c>
      <c r="E83" s="135">
        <v>0</v>
      </c>
      <c r="F83" s="135">
        <v>0</v>
      </c>
      <c r="G83" s="135">
        <v>0</v>
      </c>
      <c r="H83" s="135">
        <v>0</v>
      </c>
      <c r="I83" s="135">
        <v>0</v>
      </c>
      <c r="J83" s="135">
        <v>0</v>
      </c>
      <c r="K83" s="447">
        <v>0</v>
      </c>
      <c r="L83"/>
      <c r="M83"/>
      <c r="N83"/>
      <c r="O83"/>
      <c r="P83"/>
      <c r="Q83"/>
      <c r="R83"/>
      <c r="S83"/>
      <c r="T83"/>
      <c r="U83"/>
      <c r="V83"/>
      <c r="W83"/>
      <c r="X83"/>
      <c r="Y83"/>
      <c r="Z83"/>
      <c r="AA83"/>
    </row>
    <row r="84" spans="2:27" x14ac:dyDescent="0.2">
      <c r="B84" s="33" t="s">
        <v>591</v>
      </c>
      <c r="C84" s="410"/>
      <c r="D84" s="135">
        <v>2.3642539200000003</v>
      </c>
      <c r="E84" s="135"/>
      <c r="F84" s="135"/>
      <c r="G84" s="135"/>
      <c r="H84" s="135"/>
      <c r="I84" s="135"/>
      <c r="J84" s="135"/>
      <c r="K84" s="447">
        <v>2.3642539200000003</v>
      </c>
      <c r="L84"/>
      <c r="M84"/>
      <c r="N84"/>
      <c r="O84"/>
      <c r="P84"/>
      <c r="Q84"/>
      <c r="R84"/>
      <c r="S84"/>
      <c r="T84"/>
      <c r="U84"/>
      <c r="V84"/>
      <c r="W84"/>
      <c r="X84"/>
      <c r="Y84"/>
      <c r="Z84"/>
      <c r="AA84"/>
    </row>
    <row r="85" spans="2:27" x14ac:dyDescent="0.2">
      <c r="B85" s="33" t="s">
        <v>48</v>
      </c>
      <c r="C85" s="410">
        <v>0</v>
      </c>
      <c r="D85" s="135">
        <v>0</v>
      </c>
      <c r="E85" s="135">
        <v>0</v>
      </c>
      <c r="F85" s="135">
        <v>0</v>
      </c>
      <c r="G85" s="135">
        <v>0</v>
      </c>
      <c r="H85" s="135">
        <v>0</v>
      </c>
      <c r="I85" s="135">
        <v>0</v>
      </c>
      <c r="J85" s="135">
        <v>0</v>
      </c>
      <c r="K85" s="447">
        <v>0</v>
      </c>
      <c r="L85"/>
      <c r="M85"/>
      <c r="N85"/>
      <c r="O85"/>
      <c r="P85"/>
      <c r="Q85"/>
      <c r="R85"/>
      <c r="S85"/>
      <c r="T85"/>
      <c r="U85"/>
      <c r="V85"/>
      <c r="W85"/>
      <c r="X85"/>
      <c r="Y85"/>
      <c r="Z85"/>
      <c r="AA85"/>
    </row>
    <row r="86" spans="2:27" x14ac:dyDescent="0.2">
      <c r="B86" s="33" t="s">
        <v>585</v>
      </c>
      <c r="C86" s="410">
        <v>0</v>
      </c>
      <c r="D86" s="135">
        <v>60.737598509085352</v>
      </c>
      <c r="E86" s="135">
        <v>0</v>
      </c>
      <c r="F86" s="135">
        <v>0</v>
      </c>
      <c r="G86" s="135">
        <v>0</v>
      </c>
      <c r="H86" s="135">
        <v>0</v>
      </c>
      <c r="I86" s="135">
        <v>0</v>
      </c>
      <c r="J86" s="135">
        <v>0</v>
      </c>
      <c r="K86" s="447">
        <v>60.737598509085352</v>
      </c>
      <c r="L86"/>
      <c r="M86"/>
      <c r="N86"/>
      <c r="O86"/>
      <c r="P86"/>
      <c r="Q86"/>
      <c r="R86"/>
      <c r="S86"/>
      <c r="T86"/>
      <c r="U86"/>
      <c r="V86"/>
      <c r="W86"/>
      <c r="X86"/>
      <c r="Y86"/>
      <c r="Z86"/>
      <c r="AA86"/>
    </row>
    <row r="87" spans="2:27" x14ac:dyDescent="0.2">
      <c r="B87" s="33" t="s">
        <v>47</v>
      </c>
      <c r="C87" s="410">
        <v>0</v>
      </c>
      <c r="D87" s="135">
        <v>0</v>
      </c>
      <c r="E87" s="135">
        <v>0</v>
      </c>
      <c r="F87" s="135">
        <v>0</v>
      </c>
      <c r="G87" s="135">
        <v>0</v>
      </c>
      <c r="H87" s="135">
        <v>0</v>
      </c>
      <c r="I87" s="135">
        <v>0</v>
      </c>
      <c r="J87" s="135">
        <v>0</v>
      </c>
      <c r="K87" s="447">
        <v>0</v>
      </c>
      <c r="L87"/>
      <c r="M87"/>
      <c r="N87"/>
      <c r="O87"/>
      <c r="P87"/>
      <c r="Q87"/>
      <c r="R87"/>
      <c r="S87"/>
      <c r="T87"/>
      <c r="U87"/>
      <c r="V87"/>
      <c r="W87"/>
      <c r="X87"/>
      <c r="Y87"/>
      <c r="Z87"/>
      <c r="AA87"/>
    </row>
    <row r="88" spans="2:27" x14ac:dyDescent="0.2">
      <c r="B88" s="33" t="s">
        <v>438</v>
      </c>
      <c r="C88" s="410">
        <v>1.4219655745091725E-3</v>
      </c>
      <c r="D88" s="135">
        <v>0</v>
      </c>
      <c r="E88" s="135">
        <v>3.189210067589314E-3</v>
      </c>
      <c r="F88" s="135">
        <v>4.1530731895719341E-4</v>
      </c>
      <c r="G88" s="135">
        <v>3.8904666881235915E-5</v>
      </c>
      <c r="H88" s="135">
        <v>1.7964229932410684E-3</v>
      </c>
      <c r="I88" s="135">
        <v>1.6534483424525262E-5</v>
      </c>
      <c r="J88" s="135">
        <v>5.6401380529730723E-5</v>
      </c>
      <c r="K88" s="447">
        <v>6.9347464851322402E-3</v>
      </c>
      <c r="L88"/>
      <c r="M88"/>
      <c r="N88"/>
      <c r="O88"/>
      <c r="P88"/>
      <c r="Q88"/>
      <c r="R88"/>
      <c r="S88"/>
      <c r="T88"/>
      <c r="U88"/>
      <c r="V88"/>
      <c r="W88"/>
      <c r="X88"/>
      <c r="Y88"/>
      <c r="Z88"/>
      <c r="AA88"/>
    </row>
    <row r="89" spans="2:27" x14ac:dyDescent="0.2">
      <c r="B89" s="33" t="s">
        <v>437</v>
      </c>
      <c r="C89" s="410">
        <v>0.9670034712453075</v>
      </c>
      <c r="D89" s="135">
        <v>300.20291089844142</v>
      </c>
      <c r="E89" s="135">
        <v>16.133631752888824</v>
      </c>
      <c r="F89" s="135">
        <v>0</v>
      </c>
      <c r="G89" s="135">
        <v>0</v>
      </c>
      <c r="H89" s="135">
        <v>7.6382001676882538</v>
      </c>
      <c r="I89" s="135">
        <v>2.5746231239446834E-4</v>
      </c>
      <c r="J89" s="135">
        <v>0</v>
      </c>
      <c r="K89" s="447">
        <v>324.94200375257623</v>
      </c>
      <c r="L89"/>
      <c r="M89"/>
      <c r="N89"/>
      <c r="O89"/>
      <c r="P89"/>
      <c r="Q89"/>
      <c r="R89"/>
      <c r="S89"/>
      <c r="T89"/>
      <c r="U89"/>
      <c r="V89"/>
      <c r="W89"/>
      <c r="X89"/>
      <c r="Y89"/>
      <c r="Z89"/>
      <c r="AA89"/>
    </row>
    <row r="90" spans="2:27" x14ac:dyDescent="0.2">
      <c r="B90" s="33" t="s">
        <v>51</v>
      </c>
      <c r="C90" s="410">
        <v>0</v>
      </c>
      <c r="D90" s="135">
        <v>0</v>
      </c>
      <c r="E90" s="135">
        <v>0</v>
      </c>
      <c r="F90" s="135">
        <v>0</v>
      </c>
      <c r="G90" s="135">
        <v>0</v>
      </c>
      <c r="H90" s="135">
        <v>0</v>
      </c>
      <c r="I90" s="135">
        <v>0</v>
      </c>
      <c r="J90" s="135">
        <v>0</v>
      </c>
      <c r="K90" s="447">
        <v>0</v>
      </c>
      <c r="L90"/>
      <c r="M90"/>
      <c r="N90"/>
      <c r="O90"/>
      <c r="P90"/>
      <c r="Q90"/>
      <c r="R90"/>
      <c r="S90"/>
      <c r="T90"/>
      <c r="U90"/>
      <c r="V90"/>
      <c r="W90"/>
      <c r="X90"/>
      <c r="Y90"/>
      <c r="Z90"/>
      <c r="AA90"/>
    </row>
    <row r="91" spans="2:27" x14ac:dyDescent="0.2">
      <c r="B91" s="33" t="s">
        <v>268</v>
      </c>
      <c r="C91" s="410">
        <v>0</v>
      </c>
      <c r="D91" s="135">
        <v>0</v>
      </c>
      <c r="E91" s="135">
        <v>0</v>
      </c>
      <c r="F91" s="135">
        <v>0</v>
      </c>
      <c r="G91" s="135">
        <v>0</v>
      </c>
      <c r="H91" s="135">
        <v>0</v>
      </c>
      <c r="I91" s="135">
        <v>0</v>
      </c>
      <c r="J91" s="135">
        <v>0</v>
      </c>
      <c r="K91" s="447">
        <v>0</v>
      </c>
      <c r="L91"/>
      <c r="M91"/>
      <c r="N91"/>
      <c r="O91"/>
      <c r="P91"/>
      <c r="Q91"/>
      <c r="R91"/>
      <c r="S91"/>
      <c r="T91"/>
      <c r="U91"/>
      <c r="V91"/>
      <c r="W91"/>
      <c r="X91"/>
      <c r="Y91"/>
      <c r="Z91"/>
      <c r="AA91"/>
    </row>
    <row r="92" spans="2:27" x14ac:dyDescent="0.2">
      <c r="B92" s="33" t="s">
        <v>266</v>
      </c>
      <c r="C92" s="410">
        <v>0</v>
      </c>
      <c r="D92" s="135">
        <v>0</v>
      </c>
      <c r="E92" s="135">
        <v>0</v>
      </c>
      <c r="F92" s="135">
        <v>0</v>
      </c>
      <c r="G92" s="135">
        <v>0</v>
      </c>
      <c r="H92" s="135">
        <v>0</v>
      </c>
      <c r="I92" s="135">
        <v>0</v>
      </c>
      <c r="J92" s="135">
        <v>0</v>
      </c>
      <c r="K92" s="447">
        <v>0</v>
      </c>
      <c r="L92"/>
      <c r="M92"/>
      <c r="N92"/>
      <c r="O92"/>
      <c r="P92"/>
      <c r="Q92"/>
      <c r="R92"/>
      <c r="S92"/>
      <c r="T92"/>
      <c r="U92"/>
      <c r="V92"/>
      <c r="W92"/>
      <c r="X92"/>
      <c r="Y92"/>
      <c r="Z92"/>
      <c r="AA92"/>
    </row>
    <row r="93" spans="2:27" x14ac:dyDescent="0.2">
      <c r="B93" s="33" t="s">
        <v>49</v>
      </c>
      <c r="C93" s="410">
        <v>0</v>
      </c>
      <c r="D93" s="135">
        <v>0</v>
      </c>
      <c r="E93" s="135">
        <v>0</v>
      </c>
      <c r="F93" s="135">
        <v>0</v>
      </c>
      <c r="G93" s="135">
        <v>0</v>
      </c>
      <c r="H93" s="135">
        <v>0</v>
      </c>
      <c r="I93" s="135">
        <v>0</v>
      </c>
      <c r="J93" s="135">
        <v>0</v>
      </c>
      <c r="K93" s="447">
        <v>0</v>
      </c>
      <c r="L93"/>
      <c r="M93"/>
      <c r="N93"/>
      <c r="O93"/>
      <c r="P93"/>
      <c r="Q93"/>
      <c r="R93"/>
      <c r="S93"/>
      <c r="T93"/>
      <c r="U93"/>
      <c r="V93"/>
      <c r="W93"/>
      <c r="X93"/>
      <c r="Y93"/>
      <c r="Z93"/>
      <c r="AA93"/>
    </row>
    <row r="94" spans="2:27" x14ac:dyDescent="0.2">
      <c r="B94" s="33" t="s">
        <v>50</v>
      </c>
      <c r="C94" s="410">
        <v>0</v>
      </c>
      <c r="D94" s="135">
        <v>0</v>
      </c>
      <c r="E94" s="135">
        <v>0</v>
      </c>
      <c r="F94" s="135">
        <v>0</v>
      </c>
      <c r="G94" s="135">
        <v>0</v>
      </c>
      <c r="H94" s="135">
        <v>0</v>
      </c>
      <c r="I94" s="135">
        <v>0</v>
      </c>
      <c r="J94" s="135">
        <v>0</v>
      </c>
      <c r="K94" s="447">
        <v>0</v>
      </c>
      <c r="L94"/>
      <c r="M94"/>
      <c r="N94"/>
      <c r="O94"/>
      <c r="P94"/>
      <c r="Q94"/>
      <c r="R94"/>
      <c r="S94"/>
      <c r="T94"/>
      <c r="U94"/>
      <c r="V94"/>
      <c r="W94"/>
      <c r="X94"/>
      <c r="Y94"/>
      <c r="Z94"/>
      <c r="AA94"/>
    </row>
    <row r="95" spans="2:27" x14ac:dyDescent="0.2">
      <c r="B95" s="33" t="s">
        <v>7</v>
      </c>
      <c r="C95" s="410">
        <v>10.796066481885449</v>
      </c>
      <c r="D95" s="135">
        <v>0</v>
      </c>
      <c r="E95" s="135">
        <v>24.213612855063189</v>
      </c>
      <c r="F95" s="135">
        <v>3.1531603199487597</v>
      </c>
      <c r="G95" s="135">
        <v>0.29537801592025853</v>
      </c>
      <c r="H95" s="135">
        <v>13.639079885117935</v>
      </c>
      <c r="I95" s="135">
        <v>0.12553565676610987</v>
      </c>
      <c r="J95" s="135">
        <v>0.42821926549049827</v>
      </c>
      <c r="K95" s="447">
        <v>52.651052480192199</v>
      </c>
      <c r="L95"/>
      <c r="M95"/>
      <c r="N95"/>
      <c r="O95"/>
      <c r="P95"/>
      <c r="Q95"/>
      <c r="R95"/>
      <c r="S95"/>
      <c r="T95"/>
      <c r="U95"/>
      <c r="V95"/>
      <c r="W95"/>
      <c r="X95"/>
      <c r="Y95"/>
      <c r="Z95"/>
      <c r="AA95"/>
    </row>
    <row r="96" spans="2:27" x14ac:dyDescent="0.2">
      <c r="B96" s="35" t="s">
        <v>216</v>
      </c>
      <c r="C96" s="411">
        <v>1305.697601368307</v>
      </c>
      <c r="D96" s="412">
        <v>7758.7356087135659</v>
      </c>
      <c r="E96" s="412">
        <v>6400.9117693260469</v>
      </c>
      <c r="F96" s="412">
        <v>2585.7850708603228</v>
      </c>
      <c r="G96" s="412">
        <v>1869.9931105611911</v>
      </c>
      <c r="H96" s="412">
        <v>3874.5121795525938</v>
      </c>
      <c r="I96" s="412">
        <v>4.7918568491365328</v>
      </c>
      <c r="J96" s="412">
        <v>23.541452932608234</v>
      </c>
      <c r="K96" s="445">
        <v>23823.968650163781</v>
      </c>
      <c r="L96"/>
      <c r="M96"/>
      <c r="N96"/>
      <c r="O96"/>
      <c r="P96"/>
      <c r="Q96"/>
      <c r="R96"/>
      <c r="S96"/>
      <c r="T96"/>
      <c r="U96"/>
      <c r="V96"/>
      <c r="W96"/>
      <c r="X96"/>
      <c r="Y96"/>
      <c r="Z96"/>
      <c r="AA96"/>
    </row>
    <row r="97" spans="2:27" x14ac:dyDescent="0.2">
      <c r="B97"/>
      <c r="C97"/>
      <c r="D97"/>
      <c r="E97"/>
      <c r="F97"/>
      <c r="G97"/>
      <c r="H97"/>
      <c r="I97"/>
      <c r="J97"/>
      <c r="K97"/>
      <c r="L97"/>
      <c r="M97"/>
      <c r="N97"/>
      <c r="O97"/>
      <c r="P97"/>
      <c r="Q97"/>
      <c r="R97"/>
      <c r="S97"/>
      <c r="T97"/>
      <c r="U97"/>
      <c r="V97"/>
      <c r="W97"/>
      <c r="X97"/>
      <c r="Y97"/>
      <c r="Z97"/>
      <c r="AA97"/>
    </row>
    <row r="98" spans="2:27" x14ac:dyDescent="0.2">
      <c r="B98"/>
      <c r="C98"/>
      <c r="D98"/>
      <c r="E98"/>
      <c r="F98"/>
      <c r="G98"/>
      <c r="H98"/>
      <c r="I98"/>
      <c r="J98"/>
      <c r="K98"/>
      <c r="L98"/>
      <c r="M98"/>
      <c r="N98"/>
      <c r="O98"/>
      <c r="P98"/>
      <c r="Q98"/>
      <c r="R98"/>
      <c r="S98"/>
      <c r="T98"/>
      <c r="U98"/>
      <c r="V98"/>
      <c r="W98"/>
      <c r="X98"/>
      <c r="Y98"/>
      <c r="Z98"/>
      <c r="AA98"/>
    </row>
    <row r="99" spans="2:27" x14ac:dyDescent="0.2">
      <c r="B99"/>
      <c r="C99"/>
      <c r="D99"/>
      <c r="E99"/>
      <c r="F99"/>
      <c r="G99"/>
      <c r="H99"/>
      <c r="I99"/>
      <c r="J99"/>
      <c r="K99"/>
      <c r="L99"/>
      <c r="M99"/>
      <c r="N99"/>
      <c r="O99"/>
      <c r="P99"/>
      <c r="Q99"/>
      <c r="R99"/>
      <c r="S99"/>
      <c r="T99"/>
      <c r="U99"/>
      <c r="V99"/>
      <c r="W99"/>
      <c r="X99"/>
      <c r="Y99"/>
      <c r="Z99"/>
      <c r="AA99"/>
    </row>
    <row r="100" spans="2:27" x14ac:dyDescent="0.2">
      <c r="B100"/>
      <c r="C100"/>
      <c r="D100"/>
      <c r="E100"/>
      <c r="F100"/>
      <c r="G100"/>
      <c r="H100"/>
      <c r="I100"/>
      <c r="J100"/>
      <c r="K100"/>
      <c r="L100"/>
      <c r="M100"/>
      <c r="N100"/>
      <c r="O100"/>
      <c r="P100"/>
      <c r="Q100"/>
      <c r="R100"/>
      <c r="S100"/>
      <c r="T100"/>
      <c r="U100"/>
      <c r="V100"/>
      <c r="W100"/>
      <c r="X100"/>
      <c r="Y100"/>
      <c r="Z100"/>
      <c r="AA100"/>
    </row>
    <row r="101" spans="2:27" x14ac:dyDescent="0.2">
      <c r="B101"/>
      <c r="C101"/>
      <c r="D101"/>
      <c r="E101"/>
      <c r="F101"/>
      <c r="G101"/>
      <c r="H101"/>
      <c r="I101"/>
      <c r="J101"/>
      <c r="K101"/>
      <c r="L101"/>
      <c r="M101"/>
      <c r="N101"/>
      <c r="O101"/>
      <c r="P101"/>
      <c r="Q101"/>
      <c r="R101"/>
      <c r="S101"/>
      <c r="T101"/>
      <c r="U101"/>
      <c r="V101"/>
      <c r="W101"/>
      <c r="X101"/>
      <c r="Y101"/>
      <c r="Z101"/>
      <c r="AA101"/>
    </row>
    <row r="102" spans="2:27" x14ac:dyDescent="0.2">
      <c r="B102"/>
      <c r="C102"/>
      <c r="D102"/>
      <c r="E102"/>
      <c r="F102"/>
      <c r="G102"/>
      <c r="H102"/>
      <c r="I102"/>
      <c r="J102"/>
      <c r="K102"/>
      <c r="L102"/>
      <c r="M102"/>
      <c r="N102"/>
      <c r="O102"/>
      <c r="P102"/>
      <c r="Q102"/>
      <c r="R102"/>
      <c r="S102"/>
      <c r="T102"/>
      <c r="U102"/>
      <c r="V102"/>
      <c r="W102"/>
      <c r="X102"/>
      <c r="Y102"/>
      <c r="Z102"/>
      <c r="AA102"/>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Charts</vt:lpstr>
      </vt:variant>
      <vt:variant>
        <vt:i4>4</vt:i4>
      </vt:variant>
    </vt:vector>
  </HeadingPairs>
  <TitlesOfParts>
    <vt:vector size="22" baseType="lpstr">
      <vt:lpstr>readme</vt:lpstr>
      <vt:lpstr>Basin_Boundary</vt:lpstr>
      <vt:lpstr>change_summary_2006_2008</vt:lpstr>
      <vt:lpstr>by_cnty_allpol</vt:lpstr>
      <vt:lpstr>by_src_allpol</vt:lpstr>
      <vt:lpstr>VOC_cnty_tbl</vt:lpstr>
      <vt:lpstr>NOx_cnty_tbl</vt:lpstr>
      <vt:lpstr>VOC_bar_chart_data</vt:lpstr>
      <vt:lpstr>NOx_bar_chart_data</vt:lpstr>
      <vt:lpstr>all_src_inventory</vt:lpstr>
      <vt:lpstr>Permitted Sources</vt:lpstr>
      <vt:lpstr>Permitted Sources-Sublette</vt:lpstr>
      <vt:lpstr>survey_src_summary</vt:lpstr>
      <vt:lpstr>Prod_Sublette_Emissions</vt:lpstr>
      <vt:lpstr>control</vt:lpstr>
      <vt:lpstr>growth</vt:lpstr>
      <vt:lpstr>SCC_xref</vt:lpstr>
      <vt:lpstr>fips_xref</vt:lpstr>
      <vt:lpstr>VOC-basin-pie</vt:lpstr>
      <vt:lpstr>NOx-basin-pie</vt:lpstr>
      <vt:lpstr>VOC-bar-cnty</vt:lpstr>
      <vt:lpstr>NOx-bar-cnty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Rajashi Parikh</dc:creator>
  <cp:lastModifiedBy>jgrant</cp:lastModifiedBy>
  <cp:lastPrinted>2008-02-06T21:34:51Z</cp:lastPrinted>
  <dcterms:created xsi:type="dcterms:W3CDTF">1996-10-14T23:33:28Z</dcterms:created>
  <dcterms:modified xsi:type="dcterms:W3CDTF">2013-01-21T18:24:07Z</dcterms:modified>
</cp:coreProperties>
</file>